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heckCompatibility="1"/>
  <mc:AlternateContent xmlns:mc="http://schemas.openxmlformats.org/markup-compatibility/2006">
    <mc:Choice Requires="x15">
      <x15ac:absPath xmlns:x15ac="http://schemas.microsoft.com/office/spreadsheetml/2010/11/ac" url="Q:\Projects\2017-18\Economic Fairness\Measures\"/>
    </mc:Choice>
  </mc:AlternateContent>
  <xr:revisionPtr revIDLastSave="0" documentId="13_ncr:1_{CD856EC4-9C62-44FA-9EB4-3632579D79D4}" xr6:coauthVersionLast="36" xr6:coauthVersionMax="36" xr10:uidLastSave="{00000000-0000-0000-0000-000000000000}"/>
  <bookViews>
    <workbookView xWindow="0" yWindow="0" windowWidth="19200" windowHeight="11370" tabRatio="773" xr2:uid="{00000000-000D-0000-FFFF-FFFF00000000}"/>
  </bookViews>
  <sheets>
    <sheet name="Dashboard" sheetId="1" r:id="rId1"/>
    <sheet name="Gender pay gap" sheetId="14" r:id="rId2"/>
    <sheet name="Gender pay gaps GLA" sheetId="48" r:id="rId3"/>
    <sheet name="Ethnicity pay gap" sheetId="16" r:id="rId4"/>
    <sheet name="Ethnicity pay gaps GLA" sheetId="49" r:id="rId5"/>
    <sheet name="Disability pay gap" sheetId="15" r:id="rId6"/>
    <sheet name="Pay ratio" sheetId="42" r:id="rId7"/>
    <sheet name="Below LLW" sheetId="6" r:id="rId8"/>
    <sheet name="Employment gaps" sheetId="17" r:id="rId9"/>
    <sheet name="Employment profile GLA" sheetId="55" r:id="rId10"/>
    <sheet name="Overemployment" sheetId="56" r:id="rId11"/>
    <sheet name="Flexible working" sheetId="47" r:id="rId12"/>
    <sheet name="Insecure employment" sheetId="41" r:id="rId13"/>
    <sheet name="Zero hours" sheetId="5" r:id="rId14"/>
    <sheet name="Unemployment rate" sheetId="8" r:id="rId15"/>
    <sheet name="Underemployment" sheetId="10" r:id="rId16"/>
    <sheet name="Underutility" sheetId="19" r:id="rId17"/>
    <sheet name="Parents in employment" sheetId="45" r:id="rId18"/>
    <sheet name="School readiness" sheetId="34" r:id="rId19"/>
    <sheet name="GCSEs" sheetId="35" r:id="rId20"/>
    <sheet name="Qualifications" sheetId="36" r:id="rId21"/>
    <sheet name="NEET" sheetId="37" r:id="rId22"/>
    <sheet name="training" sheetId="38" r:id="rId23"/>
    <sheet name="Apprentices" sheetId="39" r:id="rId24"/>
    <sheet name="Income inequality" sheetId="44" r:id="rId25"/>
    <sheet name="Wealth inequality" sheetId="7" r:id="rId26"/>
    <sheet name="Disposable Income" sheetId="12" r:id="rId27"/>
    <sheet name="Childcare Costs" sheetId="13" r:id="rId28"/>
    <sheet name="Energy efficiency" sheetId="31" r:id="rId29"/>
    <sheet name="Fuel poverty" sheetId="32" r:id="rId30"/>
    <sheet name="Poverty" sheetId="20" r:id="rId31"/>
    <sheet name="Persistent poverty" sheetId="21" r:id="rId32"/>
    <sheet name="Absolute poverty" sheetId="23" r:id="rId33"/>
    <sheet name="Material deprivation" sheetId="43" r:id="rId34"/>
    <sheet name="Homelessness" sheetId="24" r:id="rId35"/>
    <sheet name="Arrears" sheetId="29" r:id="rId36"/>
    <sheet name="Savings" sheetId="28" r:id="rId37"/>
    <sheet name="unexpected bills" sheetId="25" r:id="rId38"/>
    <sheet name="Bank accounts" sheetId="27" r:id="rId39"/>
    <sheet name="Insolvencies" sheetId="26" r:id="rId40"/>
  </sheets>
  <externalReferences>
    <externalReference r:id="rId41"/>
  </externalReferences>
  <definedNames>
    <definedName name="LA_list">'[1]2016-17'!$B$8:$B$347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6" i="1" l="1"/>
  <c r="E16" i="1"/>
  <c r="F36" i="1" l="1"/>
  <c r="E36" i="1"/>
  <c r="F23" i="1" l="1"/>
  <c r="E23" i="1"/>
  <c r="F32" i="1"/>
  <c r="E32" i="1"/>
  <c r="F30" i="1"/>
  <c r="E30" i="1"/>
  <c r="E25" i="1"/>
  <c r="F25" i="1"/>
  <c r="F15" i="1"/>
  <c r="P12" i="56"/>
  <c r="P13" i="56"/>
  <c r="P14" i="56"/>
  <c r="P15" i="56"/>
  <c r="P16" i="56"/>
  <c r="P17" i="56"/>
  <c r="P18" i="56"/>
  <c r="P19" i="56"/>
  <c r="P20" i="56"/>
  <c r="P21" i="56"/>
  <c r="P22" i="56"/>
  <c r="E15" i="1" s="1"/>
  <c r="P11" i="56"/>
  <c r="O13" i="6" l="1"/>
  <c r="P13" i="6"/>
  <c r="O14" i="6"/>
  <c r="P14" i="6"/>
  <c r="O15" i="6"/>
  <c r="P15" i="6"/>
  <c r="O16" i="6"/>
  <c r="P16" i="6"/>
  <c r="O17" i="6"/>
  <c r="P17" i="6"/>
  <c r="N13" i="6"/>
  <c r="N14" i="6"/>
  <c r="N15" i="6"/>
  <c r="N16" i="6"/>
  <c r="N17" i="6"/>
  <c r="F6" i="1"/>
  <c r="F7" i="1"/>
  <c r="E7" i="1"/>
  <c r="F24" i="1" l="1"/>
  <c r="E24" i="1"/>
  <c r="F51" i="1"/>
  <c r="E51" i="1"/>
  <c r="E59" i="1"/>
  <c r="E50" i="1" l="1"/>
  <c r="F42" i="1" l="1"/>
  <c r="E42" i="1"/>
  <c r="D36" i="17" l="1"/>
  <c r="E36" i="17"/>
  <c r="F36" i="17"/>
  <c r="D19" i="17"/>
  <c r="E19" i="17"/>
  <c r="F19" i="17"/>
  <c r="F104" i="17" l="1"/>
  <c r="G104" i="17"/>
  <c r="AA23" i="17" l="1"/>
  <c r="Z23" i="17"/>
  <c r="Y23" i="17"/>
  <c r="X23" i="17"/>
  <c r="W23" i="17"/>
  <c r="V23" i="17"/>
  <c r="T23" i="17"/>
  <c r="S23" i="17"/>
  <c r="R23" i="17"/>
  <c r="Q23" i="17"/>
  <c r="P23" i="17"/>
  <c r="O23" i="17"/>
  <c r="M23" i="17"/>
  <c r="L23" i="17"/>
  <c r="K23" i="17"/>
  <c r="J23" i="17"/>
  <c r="I23" i="17"/>
  <c r="H23" i="17"/>
  <c r="F18" i="1" l="1"/>
  <c r="E18" i="1"/>
  <c r="BM8" i="55" l="1"/>
  <c r="BL8" i="55"/>
  <c r="BK8" i="55"/>
  <c r="BJ8" i="55"/>
  <c r="BI8" i="55"/>
  <c r="BH8" i="55"/>
  <c r="BG8" i="55"/>
  <c r="BE8" i="55"/>
  <c r="C119" i="55"/>
  <c r="C114" i="55"/>
  <c r="C115" i="55"/>
  <c r="C116" i="55"/>
  <c r="C117" i="55"/>
  <c r="BF8" i="55" l="1"/>
  <c r="P18" i="6"/>
  <c r="O18" i="6"/>
  <c r="N18" i="6"/>
  <c r="F11" i="1" s="1"/>
  <c r="E6" i="1"/>
  <c r="AV131" i="55" l="1"/>
  <c r="G187" i="55"/>
  <c r="S65" i="55"/>
  <c r="BE193" i="55"/>
  <c r="BE192" i="55"/>
  <c r="BE186" i="55"/>
  <c r="BE185" i="55"/>
  <c r="BE184" i="55"/>
  <c r="BE178" i="55"/>
  <c r="BE177" i="55"/>
  <c r="BE176" i="55"/>
  <c r="BE175" i="55"/>
  <c r="BE174" i="55"/>
  <c r="BE173" i="55"/>
  <c r="BE164" i="55"/>
  <c r="BE163" i="55"/>
  <c r="BE157" i="55"/>
  <c r="BE156" i="55"/>
  <c r="BE155" i="55"/>
  <c r="BE149" i="55"/>
  <c r="BE148" i="55"/>
  <c r="BE147" i="55"/>
  <c r="BE146" i="55"/>
  <c r="BE145" i="55"/>
  <c r="BE144" i="55"/>
  <c r="BE105" i="55"/>
  <c r="BE104" i="55"/>
  <c r="BE98" i="55"/>
  <c r="BE97" i="55"/>
  <c r="BE96" i="55"/>
  <c r="BE90" i="55"/>
  <c r="BE89" i="55"/>
  <c r="BE88" i="55"/>
  <c r="BE87" i="55"/>
  <c r="BE86" i="55"/>
  <c r="BE85" i="55"/>
  <c r="BE71" i="55"/>
  <c r="BE70" i="55"/>
  <c r="BE64" i="55"/>
  <c r="BE63" i="55"/>
  <c r="BE62" i="55"/>
  <c r="BE56" i="55"/>
  <c r="BE55" i="55"/>
  <c r="BE54" i="55"/>
  <c r="BE53" i="55"/>
  <c r="BE52" i="55"/>
  <c r="BE51" i="55"/>
  <c r="BE42" i="55"/>
  <c r="BE41" i="55"/>
  <c r="BE35" i="55"/>
  <c r="BE34" i="55"/>
  <c r="BE33" i="55"/>
  <c r="BE27" i="55"/>
  <c r="BE26" i="55"/>
  <c r="BE25" i="55"/>
  <c r="BE24" i="55"/>
  <c r="BE23" i="55"/>
  <c r="BE22" i="55"/>
  <c r="AD35" i="55"/>
  <c r="AD34" i="55"/>
  <c r="AD33" i="55"/>
  <c r="AD23" i="55"/>
  <c r="AD24" i="55"/>
  <c r="AD25" i="55"/>
  <c r="AD26" i="55"/>
  <c r="AD27" i="55"/>
  <c r="AD22" i="55"/>
  <c r="AD193" i="55"/>
  <c r="AD192" i="55"/>
  <c r="AD186" i="55"/>
  <c r="AD185" i="55"/>
  <c r="AD184" i="55"/>
  <c r="AD178" i="55"/>
  <c r="AD177" i="55"/>
  <c r="AD176" i="55"/>
  <c r="AD175" i="55"/>
  <c r="AD174" i="55"/>
  <c r="AD173" i="55"/>
  <c r="AD164" i="55"/>
  <c r="AD163" i="55"/>
  <c r="AD157" i="55"/>
  <c r="AD156" i="55"/>
  <c r="AD155" i="55"/>
  <c r="AD149" i="55"/>
  <c r="AD148" i="55"/>
  <c r="AD147" i="55"/>
  <c r="AD146" i="55"/>
  <c r="AD145" i="55"/>
  <c r="AD144" i="55"/>
  <c r="AD134" i="55"/>
  <c r="AD133" i="55"/>
  <c r="AD127" i="55"/>
  <c r="AD126" i="55"/>
  <c r="AD125" i="55"/>
  <c r="AD119" i="55"/>
  <c r="AD118" i="55"/>
  <c r="AD115" i="55"/>
  <c r="AD114" i="55"/>
  <c r="AD105" i="55"/>
  <c r="AD104" i="55"/>
  <c r="AD98" i="55"/>
  <c r="AD97" i="55"/>
  <c r="AD96" i="55"/>
  <c r="AD90" i="55"/>
  <c r="AD89" i="55"/>
  <c r="AD88" i="55"/>
  <c r="AD87" i="55"/>
  <c r="AD86" i="55"/>
  <c r="AD85" i="55"/>
  <c r="AD76" i="55"/>
  <c r="AE75" i="55" s="1"/>
  <c r="AD74" i="55"/>
  <c r="AD73" i="55"/>
  <c r="AD72" i="55"/>
  <c r="AD71" i="55"/>
  <c r="AD70" i="55"/>
  <c r="AD64" i="55"/>
  <c r="AD63" i="55"/>
  <c r="AD62" i="55"/>
  <c r="AD56" i="55"/>
  <c r="AD55" i="55"/>
  <c r="AD54" i="55"/>
  <c r="AD53" i="55"/>
  <c r="AD52" i="55"/>
  <c r="AD51" i="55"/>
  <c r="AD42" i="55"/>
  <c r="AD41" i="55"/>
  <c r="AE185" i="55" l="1"/>
  <c r="BF186" i="55"/>
  <c r="BM10" i="55" s="1"/>
  <c r="AE70" i="55"/>
  <c r="AD6" i="55" s="1"/>
  <c r="AE74" i="55"/>
  <c r="BF185" i="55"/>
  <c r="BF184" i="55"/>
  <c r="BL10" i="55" s="1"/>
  <c r="AE72" i="55"/>
  <c r="AE184" i="55"/>
  <c r="AK10" i="55" s="1"/>
  <c r="AE186" i="55"/>
  <c r="AL10" i="55" s="1"/>
  <c r="AE71" i="55"/>
  <c r="AE73" i="55"/>
  <c r="BZ194" i="55"/>
  <c r="BY194" i="55"/>
  <c r="BX194" i="55"/>
  <c r="BW194" i="55"/>
  <c r="BV194" i="55"/>
  <c r="BU194" i="55"/>
  <c r="BT194" i="55"/>
  <c r="BS194" i="55"/>
  <c r="BR194" i="55"/>
  <c r="BQ194" i="55"/>
  <c r="BP194" i="55"/>
  <c r="BO194" i="55"/>
  <c r="BN194" i="55"/>
  <c r="BM194" i="55"/>
  <c r="BL194" i="55"/>
  <c r="BK194" i="55"/>
  <c r="BJ194" i="55"/>
  <c r="BI194" i="55"/>
  <c r="BH194" i="55"/>
  <c r="BG194" i="55"/>
  <c r="BZ187" i="55"/>
  <c r="BY187" i="55"/>
  <c r="BX187" i="55"/>
  <c r="BW187" i="55"/>
  <c r="BV187" i="55"/>
  <c r="BU187" i="55"/>
  <c r="BT187" i="55"/>
  <c r="BS187" i="55"/>
  <c r="BR187" i="55"/>
  <c r="BQ187" i="55"/>
  <c r="BP187" i="55"/>
  <c r="BO187" i="55"/>
  <c r="BN187" i="55"/>
  <c r="BM187" i="55"/>
  <c r="BL187" i="55"/>
  <c r="BK187" i="55"/>
  <c r="BJ187" i="55"/>
  <c r="BI187" i="55"/>
  <c r="BH187" i="55"/>
  <c r="BG187" i="55"/>
  <c r="BZ179" i="55"/>
  <c r="BY179" i="55"/>
  <c r="BX179" i="55"/>
  <c r="BW179" i="55"/>
  <c r="BV179" i="55"/>
  <c r="BU179" i="55"/>
  <c r="BT179" i="55"/>
  <c r="BS179" i="55"/>
  <c r="BR179" i="55"/>
  <c r="BQ179" i="55"/>
  <c r="BP179" i="55"/>
  <c r="BO179" i="55"/>
  <c r="BN179" i="55"/>
  <c r="BM179" i="55"/>
  <c r="BL179" i="55"/>
  <c r="BK179" i="55"/>
  <c r="BJ179" i="55"/>
  <c r="BI179" i="55"/>
  <c r="BH179" i="55"/>
  <c r="BG179" i="55"/>
  <c r="BZ165" i="55"/>
  <c r="BY165" i="55"/>
  <c r="BX165" i="55"/>
  <c r="BW165" i="55"/>
  <c r="BV165" i="55"/>
  <c r="BU165" i="55"/>
  <c r="BT165" i="55"/>
  <c r="BS165" i="55"/>
  <c r="BR165" i="55"/>
  <c r="BQ165" i="55"/>
  <c r="BP165" i="55"/>
  <c r="BO165" i="55"/>
  <c r="BN165" i="55"/>
  <c r="BM165" i="55"/>
  <c r="BL165" i="55"/>
  <c r="BK165" i="55"/>
  <c r="BJ165" i="55"/>
  <c r="BI165" i="55"/>
  <c r="BH165" i="55"/>
  <c r="BG165" i="55"/>
  <c r="BZ158" i="55"/>
  <c r="BY158" i="55"/>
  <c r="BX158" i="55"/>
  <c r="BW158" i="55"/>
  <c r="BV158" i="55"/>
  <c r="BU158" i="55"/>
  <c r="BT158" i="55"/>
  <c r="BS158" i="55"/>
  <c r="BR158" i="55"/>
  <c r="BQ158" i="55"/>
  <c r="BP158" i="55"/>
  <c r="BO158" i="55"/>
  <c r="BN158" i="55"/>
  <c r="BM158" i="55"/>
  <c r="BL158" i="55"/>
  <c r="BK158" i="55"/>
  <c r="BJ158" i="55"/>
  <c r="BI158" i="55"/>
  <c r="BH158" i="55"/>
  <c r="BG158" i="55"/>
  <c r="BZ150" i="55"/>
  <c r="BY150" i="55"/>
  <c r="BX150" i="55"/>
  <c r="BW150" i="55"/>
  <c r="BV150" i="55"/>
  <c r="BU150" i="55"/>
  <c r="BT150" i="55"/>
  <c r="BS150" i="55"/>
  <c r="BR150" i="55"/>
  <c r="BQ150" i="55"/>
  <c r="BP150" i="55"/>
  <c r="BO150" i="55"/>
  <c r="BN150" i="55"/>
  <c r="BM150" i="55"/>
  <c r="BL150" i="55"/>
  <c r="BK150" i="55"/>
  <c r="BJ150" i="55"/>
  <c r="BI150" i="55"/>
  <c r="BH150" i="55"/>
  <c r="BG150" i="55"/>
  <c r="BZ106" i="55"/>
  <c r="BY106" i="55"/>
  <c r="BX106" i="55"/>
  <c r="BW106" i="55"/>
  <c r="BV106" i="55"/>
  <c r="BU106" i="55"/>
  <c r="BT106" i="55"/>
  <c r="BS106" i="55"/>
  <c r="BR106" i="55"/>
  <c r="BQ106" i="55"/>
  <c r="BP106" i="55"/>
  <c r="BO106" i="55"/>
  <c r="BN106" i="55"/>
  <c r="BM106" i="55"/>
  <c r="BL106" i="55"/>
  <c r="BK106" i="55"/>
  <c r="BJ106" i="55"/>
  <c r="BI106" i="55"/>
  <c r="BH106" i="55"/>
  <c r="BG106" i="55"/>
  <c r="BZ99" i="55"/>
  <c r="BY99" i="55"/>
  <c r="BX99" i="55"/>
  <c r="BW99" i="55"/>
  <c r="BV99" i="55"/>
  <c r="BU99" i="55"/>
  <c r="BT99" i="55"/>
  <c r="BS99" i="55"/>
  <c r="BR99" i="55"/>
  <c r="BQ99" i="55"/>
  <c r="BP99" i="55"/>
  <c r="BO99" i="55"/>
  <c r="BN99" i="55"/>
  <c r="BM99" i="55"/>
  <c r="BL99" i="55"/>
  <c r="BK99" i="55"/>
  <c r="BJ99" i="55"/>
  <c r="BI99" i="55"/>
  <c r="BH99" i="55"/>
  <c r="BG99" i="55"/>
  <c r="BZ91" i="55"/>
  <c r="BY91" i="55"/>
  <c r="BX91" i="55"/>
  <c r="BW91" i="55"/>
  <c r="BV91" i="55"/>
  <c r="BU91" i="55"/>
  <c r="BT91" i="55"/>
  <c r="BS91" i="55"/>
  <c r="BR91" i="55"/>
  <c r="BQ91" i="55"/>
  <c r="BP91" i="55"/>
  <c r="BO91" i="55"/>
  <c r="BN91" i="55"/>
  <c r="BM91" i="55"/>
  <c r="BL91" i="55"/>
  <c r="BK91" i="55"/>
  <c r="BJ91" i="55"/>
  <c r="BI91" i="55"/>
  <c r="BH91" i="55"/>
  <c r="BG91" i="55"/>
  <c r="BZ72" i="55"/>
  <c r="BY72" i="55"/>
  <c r="BX72" i="55"/>
  <c r="BW72" i="55"/>
  <c r="BV72" i="55"/>
  <c r="BU72" i="55"/>
  <c r="BT72" i="55"/>
  <c r="BS72" i="55"/>
  <c r="BR72" i="55"/>
  <c r="BQ72" i="55"/>
  <c r="BP72" i="55"/>
  <c r="BO72" i="55"/>
  <c r="BN72" i="55"/>
  <c r="BM72" i="55"/>
  <c r="BL72" i="55"/>
  <c r="BK72" i="55"/>
  <c r="BJ72" i="55"/>
  <c r="BI72" i="55"/>
  <c r="BH72" i="55"/>
  <c r="BG72" i="55"/>
  <c r="BZ65" i="55"/>
  <c r="BY65" i="55"/>
  <c r="BX65" i="55"/>
  <c r="BW65" i="55"/>
  <c r="BV65" i="55"/>
  <c r="BU65" i="55"/>
  <c r="BT65" i="55"/>
  <c r="BS65" i="55"/>
  <c r="BR65" i="55"/>
  <c r="BQ65" i="55"/>
  <c r="BP65" i="55"/>
  <c r="BO65" i="55"/>
  <c r="BN65" i="55"/>
  <c r="BM65" i="55"/>
  <c r="BL65" i="55"/>
  <c r="BK65" i="55"/>
  <c r="BJ65" i="55"/>
  <c r="BI65" i="55"/>
  <c r="BH65" i="55"/>
  <c r="BG65" i="55"/>
  <c r="BZ57" i="55"/>
  <c r="BY57" i="55"/>
  <c r="BX57" i="55"/>
  <c r="BW57" i="55"/>
  <c r="BV57" i="55"/>
  <c r="BU57" i="55"/>
  <c r="BT57" i="55"/>
  <c r="BS57" i="55"/>
  <c r="BR57" i="55"/>
  <c r="BQ57" i="55"/>
  <c r="BP57" i="55"/>
  <c r="BO57" i="55"/>
  <c r="BN57" i="55"/>
  <c r="BM57" i="55"/>
  <c r="BL57" i="55"/>
  <c r="BK57" i="55"/>
  <c r="BJ57" i="55"/>
  <c r="BI57" i="55"/>
  <c r="BH57" i="55"/>
  <c r="BG57" i="55"/>
  <c r="BX43" i="55"/>
  <c r="BW43" i="55"/>
  <c r="BV43" i="55"/>
  <c r="BU43" i="55"/>
  <c r="BT43" i="55"/>
  <c r="BS43" i="55"/>
  <c r="BR43" i="55"/>
  <c r="BQ43" i="55"/>
  <c r="BP43" i="55"/>
  <c r="BO43" i="55"/>
  <c r="BN43" i="55"/>
  <c r="BM43" i="55"/>
  <c r="BL43" i="55"/>
  <c r="BK43" i="55"/>
  <c r="BJ43" i="55"/>
  <c r="BI43" i="55"/>
  <c r="BH43" i="55"/>
  <c r="BG43" i="55"/>
  <c r="BX36" i="55"/>
  <c r="BW36" i="55"/>
  <c r="BV36" i="55"/>
  <c r="BU36" i="55"/>
  <c r="BT36" i="55"/>
  <c r="BS36" i="55"/>
  <c r="BR36" i="55"/>
  <c r="BQ36" i="55"/>
  <c r="BP36" i="55"/>
  <c r="BO36" i="55"/>
  <c r="BN36" i="55"/>
  <c r="BM36" i="55"/>
  <c r="BL36" i="55"/>
  <c r="BK36" i="55"/>
  <c r="BJ36" i="55"/>
  <c r="BI36" i="55"/>
  <c r="BH36" i="55"/>
  <c r="BG36" i="55"/>
  <c r="BX28" i="55"/>
  <c r="BW28" i="55"/>
  <c r="BV28" i="55"/>
  <c r="BU28" i="55"/>
  <c r="BT28" i="55"/>
  <c r="BS28" i="55"/>
  <c r="BR28" i="55"/>
  <c r="BQ28" i="55"/>
  <c r="BP28" i="55"/>
  <c r="BO28" i="55"/>
  <c r="BN28" i="55"/>
  <c r="BM28" i="55"/>
  <c r="BL28" i="55"/>
  <c r="BK28" i="55"/>
  <c r="BJ28" i="55"/>
  <c r="BI28" i="55"/>
  <c r="BH28" i="55"/>
  <c r="BG28" i="55"/>
  <c r="AX194" i="55"/>
  <c r="AV194" i="55"/>
  <c r="AT194" i="55"/>
  <c r="AR194" i="55"/>
  <c r="AP194" i="55"/>
  <c r="AN194" i="55"/>
  <c r="AL194" i="55"/>
  <c r="AJ194" i="55"/>
  <c r="AH194" i="55"/>
  <c r="AF194" i="55"/>
  <c r="AX187" i="55"/>
  <c r="AV187" i="55"/>
  <c r="AT187" i="55"/>
  <c r="AR187" i="55"/>
  <c r="AP187" i="55"/>
  <c r="AN187" i="55"/>
  <c r="AL187" i="55"/>
  <c r="AJ187" i="55"/>
  <c r="AH187" i="55"/>
  <c r="AF187" i="55"/>
  <c r="AX179" i="55"/>
  <c r="AV179" i="55"/>
  <c r="AT179" i="55"/>
  <c r="AR179" i="55"/>
  <c r="AP179" i="55"/>
  <c r="AN179" i="55"/>
  <c r="AL179" i="55"/>
  <c r="AJ179" i="55"/>
  <c r="AH179" i="55"/>
  <c r="AF179" i="55"/>
  <c r="AY165" i="55"/>
  <c r="AX165" i="55"/>
  <c r="AW165" i="55"/>
  <c r="AV165" i="55"/>
  <c r="AU165" i="55"/>
  <c r="AT165" i="55"/>
  <c r="AS165" i="55"/>
  <c r="AR165" i="55"/>
  <c r="AQ165" i="55"/>
  <c r="AP165" i="55"/>
  <c r="AO165" i="55"/>
  <c r="AN165" i="55"/>
  <c r="AM165" i="55"/>
  <c r="AL165" i="55"/>
  <c r="AK165" i="55"/>
  <c r="AJ165" i="55"/>
  <c r="AI165" i="55"/>
  <c r="AH165" i="55"/>
  <c r="AG165" i="55"/>
  <c r="AF165" i="55"/>
  <c r="AY158" i="55"/>
  <c r="AX158" i="55"/>
  <c r="AW158" i="55"/>
  <c r="AV158" i="55"/>
  <c r="AU158" i="55"/>
  <c r="AT158" i="55"/>
  <c r="AS158" i="55"/>
  <c r="AR158" i="55"/>
  <c r="AQ158" i="55"/>
  <c r="AP158" i="55"/>
  <c r="AO158" i="55"/>
  <c r="AN158" i="55"/>
  <c r="AM158" i="55"/>
  <c r="AL158" i="55"/>
  <c r="AK158" i="55"/>
  <c r="AJ158" i="55"/>
  <c r="AI158" i="55"/>
  <c r="AH158" i="55"/>
  <c r="AG158" i="55"/>
  <c r="AF158" i="55"/>
  <c r="AY150" i="55"/>
  <c r="AX150" i="55"/>
  <c r="AW150" i="55"/>
  <c r="AV150" i="55"/>
  <c r="AU150" i="55"/>
  <c r="AT150" i="55"/>
  <c r="AS150" i="55"/>
  <c r="AR150" i="55"/>
  <c r="AQ150" i="55"/>
  <c r="AP150" i="55"/>
  <c r="AO150" i="55"/>
  <c r="AN150" i="55"/>
  <c r="AM150" i="55"/>
  <c r="AL150" i="55"/>
  <c r="AK150" i="55"/>
  <c r="AJ150" i="55"/>
  <c r="AI150" i="55"/>
  <c r="AH150" i="55"/>
  <c r="AG150" i="55"/>
  <c r="AF150" i="55"/>
  <c r="AS135" i="55"/>
  <c r="AR135" i="55"/>
  <c r="AQ135" i="55"/>
  <c r="AP135" i="55"/>
  <c r="AO135" i="55"/>
  <c r="AN135" i="55"/>
  <c r="AM135" i="55"/>
  <c r="AL135" i="55"/>
  <c r="AK135" i="55"/>
  <c r="AJ135" i="55"/>
  <c r="AI135" i="55"/>
  <c r="AH135" i="55"/>
  <c r="AG135" i="55"/>
  <c r="AF135" i="55"/>
  <c r="AS128" i="55"/>
  <c r="AR128" i="55"/>
  <c r="AQ128" i="55"/>
  <c r="AP128" i="55"/>
  <c r="AO128" i="55"/>
  <c r="AN128" i="55"/>
  <c r="AM128" i="55"/>
  <c r="AL128" i="55"/>
  <c r="AK128" i="55"/>
  <c r="AJ128" i="55"/>
  <c r="AI128" i="55"/>
  <c r="AH128" i="55"/>
  <c r="AG128" i="55"/>
  <c r="AF128" i="55"/>
  <c r="AS120" i="55"/>
  <c r="AR120" i="55"/>
  <c r="AQ120" i="55"/>
  <c r="AP120" i="55"/>
  <c r="AO120" i="55"/>
  <c r="AN120" i="55"/>
  <c r="AM120" i="55"/>
  <c r="AL120" i="55"/>
  <c r="AK120" i="55"/>
  <c r="AJ120" i="55"/>
  <c r="AI120" i="55"/>
  <c r="AH120" i="55"/>
  <c r="AG120" i="55"/>
  <c r="AF120" i="55"/>
  <c r="AY106" i="55"/>
  <c r="AX106" i="55"/>
  <c r="AW106" i="55"/>
  <c r="AV106" i="55"/>
  <c r="AU106" i="55"/>
  <c r="AT106" i="55"/>
  <c r="AS106" i="55"/>
  <c r="AR106" i="55"/>
  <c r="AQ106" i="55"/>
  <c r="AP106" i="55"/>
  <c r="AO106" i="55"/>
  <c r="AN106" i="55"/>
  <c r="AM106" i="55"/>
  <c r="AL106" i="55"/>
  <c r="AK106" i="55"/>
  <c r="AJ106" i="55"/>
  <c r="AI106" i="55"/>
  <c r="AH106" i="55"/>
  <c r="AG106" i="55"/>
  <c r="AF106" i="55"/>
  <c r="AY99" i="55"/>
  <c r="AX99" i="55"/>
  <c r="AW99" i="55"/>
  <c r="AV99" i="55"/>
  <c r="AU99" i="55"/>
  <c r="AT99" i="55"/>
  <c r="AS99" i="55"/>
  <c r="AR99" i="55"/>
  <c r="AQ99" i="55"/>
  <c r="AP99" i="55"/>
  <c r="AO99" i="55"/>
  <c r="AN99" i="55"/>
  <c r="AM99" i="55"/>
  <c r="AL99" i="55"/>
  <c r="AK99" i="55"/>
  <c r="AJ99" i="55"/>
  <c r="AI99" i="55"/>
  <c r="AH99" i="55"/>
  <c r="AG99" i="55"/>
  <c r="AF99" i="55"/>
  <c r="AY91" i="55"/>
  <c r="AX91" i="55"/>
  <c r="AW91" i="55"/>
  <c r="AV91" i="55"/>
  <c r="AU91" i="55"/>
  <c r="AT91" i="55"/>
  <c r="AS91" i="55"/>
  <c r="AR91" i="55"/>
  <c r="AQ91" i="55"/>
  <c r="AP91" i="55"/>
  <c r="AO91" i="55"/>
  <c r="AN91" i="55"/>
  <c r="AM91" i="55"/>
  <c r="AL91" i="55"/>
  <c r="AK91" i="55"/>
  <c r="AJ91" i="55"/>
  <c r="AI91" i="55"/>
  <c r="AH91" i="55"/>
  <c r="AG91" i="55"/>
  <c r="AF91" i="55"/>
  <c r="AY65" i="55"/>
  <c r="AX65" i="55"/>
  <c r="AW65" i="55"/>
  <c r="AV65" i="55"/>
  <c r="AU65" i="55"/>
  <c r="AT65" i="55"/>
  <c r="AS65" i="55"/>
  <c r="AR65" i="55"/>
  <c r="AQ65" i="55"/>
  <c r="AP65" i="55"/>
  <c r="AO65" i="55"/>
  <c r="AN65" i="55"/>
  <c r="AM65" i="55"/>
  <c r="AL65" i="55"/>
  <c r="AK65" i="55"/>
  <c r="AJ65" i="55"/>
  <c r="AI65" i="55"/>
  <c r="AH65" i="55"/>
  <c r="AG65" i="55"/>
  <c r="AF65" i="55"/>
  <c r="AY57" i="55"/>
  <c r="AX57" i="55"/>
  <c r="AW57" i="55"/>
  <c r="AV57" i="55"/>
  <c r="AU57" i="55"/>
  <c r="AT57" i="55"/>
  <c r="AS57" i="55"/>
  <c r="AR57" i="55"/>
  <c r="AQ57" i="55"/>
  <c r="AP57" i="55"/>
  <c r="AO57" i="55"/>
  <c r="AN57" i="55"/>
  <c r="AM57" i="55"/>
  <c r="AL57" i="55"/>
  <c r="AK57" i="55"/>
  <c r="AJ57" i="55"/>
  <c r="AI57" i="55"/>
  <c r="AH57" i="55"/>
  <c r="AG57" i="55"/>
  <c r="AF57" i="55"/>
  <c r="AY43" i="55"/>
  <c r="AX43" i="55"/>
  <c r="AW43" i="55"/>
  <c r="AV43" i="55"/>
  <c r="AU43" i="55"/>
  <c r="AT43" i="55"/>
  <c r="AS43" i="55"/>
  <c r="AR43" i="55"/>
  <c r="AQ43" i="55"/>
  <c r="AP43" i="55"/>
  <c r="AO43" i="55"/>
  <c r="AN43" i="55"/>
  <c r="AM43" i="55"/>
  <c r="AL43" i="55"/>
  <c r="AK43" i="55"/>
  <c r="AJ43" i="55"/>
  <c r="AI43" i="55"/>
  <c r="AH43" i="55"/>
  <c r="AG43" i="55"/>
  <c r="AF43" i="55"/>
  <c r="AY36" i="55"/>
  <c r="AX36" i="55"/>
  <c r="AW36" i="55"/>
  <c r="AV36" i="55"/>
  <c r="AU36" i="55"/>
  <c r="AT36" i="55"/>
  <c r="AS36" i="55"/>
  <c r="AR36" i="55"/>
  <c r="AQ36" i="55"/>
  <c r="AP36" i="55"/>
  <c r="AO36" i="55"/>
  <c r="AN36" i="55"/>
  <c r="AM36" i="55"/>
  <c r="AL36" i="55"/>
  <c r="AK36" i="55"/>
  <c r="AJ36" i="55"/>
  <c r="AI36" i="55"/>
  <c r="AH36" i="55"/>
  <c r="AG36" i="55"/>
  <c r="AF36" i="55"/>
  <c r="AY28" i="55"/>
  <c r="AX28" i="55"/>
  <c r="AW28" i="55"/>
  <c r="AV28" i="55"/>
  <c r="AU28" i="55"/>
  <c r="AT28" i="55"/>
  <c r="AS28" i="55"/>
  <c r="AR28" i="55"/>
  <c r="AQ28" i="55"/>
  <c r="AP28" i="55"/>
  <c r="AO28" i="55"/>
  <c r="AN28" i="55"/>
  <c r="AM28" i="55"/>
  <c r="AL28" i="55"/>
  <c r="AK28" i="55"/>
  <c r="AJ28" i="55"/>
  <c r="AI28" i="55"/>
  <c r="AH28" i="55"/>
  <c r="AG28" i="55"/>
  <c r="AF28" i="55"/>
  <c r="C135" i="55"/>
  <c r="C134" i="55"/>
  <c r="C133" i="55"/>
  <c r="C127" i="55"/>
  <c r="C126" i="55"/>
  <c r="C125" i="55"/>
  <c r="G120" i="55"/>
  <c r="E120" i="55"/>
  <c r="C118" i="55"/>
  <c r="G136" i="55"/>
  <c r="E136" i="55"/>
  <c r="G128" i="55"/>
  <c r="E128" i="55"/>
  <c r="C76" i="55"/>
  <c r="D75" i="55" s="1"/>
  <c r="C74" i="55"/>
  <c r="C73" i="55"/>
  <c r="C72" i="55"/>
  <c r="C71" i="55"/>
  <c r="C70" i="55"/>
  <c r="W65" i="55"/>
  <c r="U65" i="55"/>
  <c r="Q65" i="55"/>
  <c r="O65" i="55"/>
  <c r="M65" i="55"/>
  <c r="K65" i="55"/>
  <c r="I65" i="55"/>
  <c r="G65" i="55"/>
  <c r="E65" i="55"/>
  <c r="C64" i="55"/>
  <c r="C63" i="55"/>
  <c r="C62" i="55"/>
  <c r="W57" i="55"/>
  <c r="U57" i="55"/>
  <c r="S57" i="55"/>
  <c r="Q57" i="55"/>
  <c r="O57" i="55"/>
  <c r="M57" i="55"/>
  <c r="K57" i="55"/>
  <c r="I57" i="55"/>
  <c r="G57" i="55"/>
  <c r="E57" i="55"/>
  <c r="C56" i="55"/>
  <c r="C55" i="55"/>
  <c r="C54" i="55"/>
  <c r="C53" i="55"/>
  <c r="C52" i="55"/>
  <c r="C51" i="55"/>
  <c r="W106" i="55"/>
  <c r="U106" i="55"/>
  <c r="S106" i="55"/>
  <c r="Q106" i="55"/>
  <c r="O106" i="55"/>
  <c r="M106" i="55"/>
  <c r="K106" i="55"/>
  <c r="I106" i="55"/>
  <c r="G106" i="55"/>
  <c r="E106" i="55"/>
  <c r="C105" i="55"/>
  <c r="C104" i="55"/>
  <c r="W99" i="55"/>
  <c r="U99" i="55"/>
  <c r="S99" i="55"/>
  <c r="Q99" i="55"/>
  <c r="O99" i="55"/>
  <c r="M99" i="55"/>
  <c r="K99" i="55"/>
  <c r="I99" i="55"/>
  <c r="G99" i="55"/>
  <c r="E99" i="55"/>
  <c r="C98" i="55"/>
  <c r="C97" i="55"/>
  <c r="C96" i="55"/>
  <c r="W91" i="55"/>
  <c r="U91" i="55"/>
  <c r="S91" i="55"/>
  <c r="Q91" i="55"/>
  <c r="O91" i="55"/>
  <c r="M91" i="55"/>
  <c r="K91" i="55"/>
  <c r="I91" i="55"/>
  <c r="G91" i="55"/>
  <c r="E91" i="55"/>
  <c r="C90" i="55"/>
  <c r="C89" i="55"/>
  <c r="C88" i="55"/>
  <c r="C87" i="55"/>
  <c r="C86" i="55"/>
  <c r="C85" i="55"/>
  <c r="W165" i="55"/>
  <c r="U165" i="55"/>
  <c r="S165" i="55"/>
  <c r="Q165" i="55"/>
  <c r="O165" i="55"/>
  <c r="M165" i="55"/>
  <c r="K165" i="55"/>
  <c r="I165" i="55"/>
  <c r="G165" i="55"/>
  <c r="E165" i="55"/>
  <c r="C164" i="55"/>
  <c r="C163" i="55"/>
  <c r="W158" i="55"/>
  <c r="U158" i="55"/>
  <c r="S158" i="55"/>
  <c r="Q158" i="55"/>
  <c r="O158" i="55"/>
  <c r="M158" i="55"/>
  <c r="K158" i="55"/>
  <c r="I158" i="55"/>
  <c r="G158" i="55"/>
  <c r="E158" i="55"/>
  <c r="C157" i="55"/>
  <c r="C156" i="55"/>
  <c r="C155" i="55"/>
  <c r="W150" i="55"/>
  <c r="U150" i="55"/>
  <c r="S150" i="55"/>
  <c r="Q150" i="55"/>
  <c r="O150" i="55"/>
  <c r="M150" i="55"/>
  <c r="K150" i="55"/>
  <c r="I150" i="55"/>
  <c r="G150" i="55"/>
  <c r="E150" i="55"/>
  <c r="C149" i="55"/>
  <c r="C148" i="55"/>
  <c r="C147" i="55"/>
  <c r="C146" i="55"/>
  <c r="C145" i="55"/>
  <c r="C144" i="55"/>
  <c r="W194" i="55"/>
  <c r="U194" i="55"/>
  <c r="S194" i="55"/>
  <c r="Q194" i="55"/>
  <c r="O194" i="55"/>
  <c r="M194" i="55"/>
  <c r="K194" i="55"/>
  <c r="I194" i="55"/>
  <c r="G194" i="55"/>
  <c r="E194" i="55"/>
  <c r="C193" i="55"/>
  <c r="C192" i="55"/>
  <c r="W187" i="55"/>
  <c r="U187" i="55"/>
  <c r="S187" i="55"/>
  <c r="Q187" i="55"/>
  <c r="O187" i="55"/>
  <c r="M187" i="55"/>
  <c r="K187" i="55"/>
  <c r="I187" i="55"/>
  <c r="E187" i="55"/>
  <c r="C186" i="55"/>
  <c r="C185" i="55"/>
  <c r="C184" i="55"/>
  <c r="W179" i="55"/>
  <c r="U179" i="55"/>
  <c r="S179" i="55"/>
  <c r="Q179" i="55"/>
  <c r="O179" i="55"/>
  <c r="M179" i="55"/>
  <c r="K179" i="55"/>
  <c r="I179" i="55"/>
  <c r="G179" i="55"/>
  <c r="E179" i="55"/>
  <c r="C178" i="55"/>
  <c r="C177" i="55"/>
  <c r="C176" i="55"/>
  <c r="C175" i="55"/>
  <c r="C174" i="55"/>
  <c r="C173" i="55"/>
  <c r="W43" i="55"/>
  <c r="U43" i="55"/>
  <c r="S43" i="55"/>
  <c r="Q43" i="55"/>
  <c r="O43" i="55"/>
  <c r="M43" i="55"/>
  <c r="K43" i="55"/>
  <c r="I43" i="55"/>
  <c r="G43" i="55"/>
  <c r="E43" i="55"/>
  <c r="C42" i="55"/>
  <c r="C41" i="55"/>
  <c r="U36" i="55"/>
  <c r="S36" i="55"/>
  <c r="Q36" i="55"/>
  <c r="O36" i="55"/>
  <c r="M36" i="55"/>
  <c r="K36" i="55"/>
  <c r="I36" i="55"/>
  <c r="G36" i="55"/>
  <c r="E36" i="55"/>
  <c r="C35" i="55"/>
  <c r="C34" i="55"/>
  <c r="C33" i="55"/>
  <c r="U28" i="55"/>
  <c r="S28" i="55"/>
  <c r="Q28" i="55"/>
  <c r="O28" i="55"/>
  <c r="M28" i="55"/>
  <c r="K28" i="55"/>
  <c r="I28" i="55"/>
  <c r="G28" i="55"/>
  <c r="E28" i="55"/>
  <c r="C27" i="55"/>
  <c r="C26" i="55"/>
  <c r="C25" i="55"/>
  <c r="C24" i="55"/>
  <c r="C23" i="55"/>
  <c r="C22" i="55"/>
  <c r="D71" i="55" l="1"/>
  <c r="AD91" i="55"/>
  <c r="AE86" i="55" s="1"/>
  <c r="AH7" i="55" s="1"/>
  <c r="AD106" i="55"/>
  <c r="AE105" i="55" s="1"/>
  <c r="C128" i="55"/>
  <c r="BE36" i="55"/>
  <c r="BF34" i="55" s="1"/>
  <c r="BE65" i="55"/>
  <c r="BF62" i="55" s="1"/>
  <c r="BL6" i="55" s="1"/>
  <c r="BE91" i="55"/>
  <c r="BF89" i="55" s="1"/>
  <c r="BK7" i="55" s="1"/>
  <c r="BE106" i="55"/>
  <c r="BF104" i="55" s="1"/>
  <c r="BE7" i="55" s="1"/>
  <c r="BE158" i="55"/>
  <c r="BF157" i="55" s="1"/>
  <c r="BM9" i="55" s="1"/>
  <c r="BE179" i="55"/>
  <c r="BF173" i="55" s="1"/>
  <c r="BH10" i="55" s="1"/>
  <c r="BE194" i="55"/>
  <c r="BF192" i="55" s="1"/>
  <c r="BE10" i="55" s="1"/>
  <c r="C120" i="55"/>
  <c r="D116" i="55" s="1"/>
  <c r="BE43" i="55"/>
  <c r="AD36" i="55"/>
  <c r="AE33" i="55" s="1"/>
  <c r="AK5" i="55" s="1"/>
  <c r="BE57" i="55"/>
  <c r="BE165" i="55"/>
  <c r="BE187" i="55"/>
  <c r="BE72" i="55"/>
  <c r="BE99" i="55"/>
  <c r="BE150" i="55"/>
  <c r="BE28" i="55"/>
  <c r="AD57" i="55"/>
  <c r="AE54" i="55" s="1"/>
  <c r="AI6" i="55" s="1"/>
  <c r="AD179" i="55"/>
  <c r="AE88" i="55"/>
  <c r="AI7" i="55" s="1"/>
  <c r="AD28" i="55"/>
  <c r="AD43" i="55"/>
  <c r="AD65" i="55"/>
  <c r="AD99" i="55"/>
  <c r="AD120" i="55"/>
  <c r="AD158" i="55"/>
  <c r="AD194" i="55"/>
  <c r="C136" i="55"/>
  <c r="AD135" i="55"/>
  <c r="AD116" i="55"/>
  <c r="AD128" i="55"/>
  <c r="AD150" i="55"/>
  <c r="AV166" i="55"/>
  <c r="AD165" i="55"/>
  <c r="AD187" i="55"/>
  <c r="AN166" i="55"/>
  <c r="AD117" i="55"/>
  <c r="AZ150" i="55"/>
  <c r="AZ158" i="55"/>
  <c r="AZ165" i="55"/>
  <c r="AJ166" i="55"/>
  <c r="AR166" i="55"/>
  <c r="AF166" i="55"/>
  <c r="AH166" i="55"/>
  <c r="AL166" i="55"/>
  <c r="AP166" i="55"/>
  <c r="AT166" i="55"/>
  <c r="AX166" i="55"/>
  <c r="D70" i="55"/>
  <c r="C6" i="55" s="1"/>
  <c r="D74" i="55"/>
  <c r="D72" i="55"/>
  <c r="D73" i="55"/>
  <c r="C150" i="55"/>
  <c r="D148" i="55" s="1"/>
  <c r="I9" i="55" s="1"/>
  <c r="C158" i="55"/>
  <c r="D156" i="55" s="1"/>
  <c r="C36" i="55"/>
  <c r="D34" i="55" s="1"/>
  <c r="C43" i="55"/>
  <c r="D41" i="55" s="1"/>
  <c r="C5" i="55" s="1"/>
  <c r="C65" i="55"/>
  <c r="D64" i="55" s="1"/>
  <c r="K6" i="55" s="1"/>
  <c r="C28" i="55"/>
  <c r="D27" i="55" s="1"/>
  <c r="E5" i="55" s="1"/>
  <c r="C194" i="55"/>
  <c r="D193" i="55" s="1"/>
  <c r="C106" i="55"/>
  <c r="D104" i="55" s="1"/>
  <c r="C7" i="55" s="1"/>
  <c r="C179" i="55"/>
  <c r="D178" i="55" s="1"/>
  <c r="E10" i="55" s="1"/>
  <c r="C187" i="55"/>
  <c r="D185" i="55" s="1"/>
  <c r="C91" i="55"/>
  <c r="D87" i="55" s="1"/>
  <c r="C99" i="55"/>
  <c r="D97" i="55" s="1"/>
  <c r="C57" i="55"/>
  <c r="D55" i="55" s="1"/>
  <c r="I6" i="55" s="1"/>
  <c r="C165" i="55"/>
  <c r="D164" i="55" s="1"/>
  <c r="AE53" i="55" l="1"/>
  <c r="AE104" i="55"/>
  <c r="AD7" i="55" s="1"/>
  <c r="AE89" i="55"/>
  <c r="AJ7" i="55" s="1"/>
  <c r="AE87" i="55"/>
  <c r="BF156" i="55"/>
  <c r="AE90" i="55"/>
  <c r="AF7" i="55" s="1"/>
  <c r="AE85" i="55"/>
  <c r="AG7" i="55" s="1"/>
  <c r="BF177" i="55"/>
  <c r="BK10" i="55" s="1"/>
  <c r="AE51" i="55"/>
  <c r="AG6" i="55" s="1"/>
  <c r="AE55" i="55"/>
  <c r="AJ6" i="55" s="1"/>
  <c r="BF105" i="55"/>
  <c r="BF33" i="55"/>
  <c r="BL5" i="55" s="1"/>
  <c r="BF35" i="55"/>
  <c r="BM5" i="55" s="1"/>
  <c r="BF155" i="55"/>
  <c r="BL9" i="55" s="1"/>
  <c r="BF176" i="55"/>
  <c r="BJ10" i="55" s="1"/>
  <c r="BF174" i="55"/>
  <c r="BI10" i="55" s="1"/>
  <c r="AE34" i="55"/>
  <c r="BF175" i="55"/>
  <c r="BF193" i="55"/>
  <c r="D186" i="55"/>
  <c r="K10" i="55" s="1"/>
  <c r="BF86" i="55"/>
  <c r="BI7" i="55" s="1"/>
  <c r="BF88" i="55"/>
  <c r="BJ7" i="55" s="1"/>
  <c r="AE134" i="55"/>
  <c r="AE133" i="55"/>
  <c r="AD8" i="55" s="1"/>
  <c r="BF85" i="55"/>
  <c r="BH7" i="55" s="1"/>
  <c r="BF90" i="55"/>
  <c r="BG7" i="55" s="1"/>
  <c r="BF87" i="55"/>
  <c r="BF63" i="55"/>
  <c r="BF64" i="55"/>
  <c r="BM6" i="55" s="1"/>
  <c r="D184" i="55"/>
  <c r="J10" i="55" s="1"/>
  <c r="BF178" i="55"/>
  <c r="BG10" i="55" s="1"/>
  <c r="BF56" i="55"/>
  <c r="BG6" i="55" s="1"/>
  <c r="BF52" i="55"/>
  <c r="BI6" i="55" s="1"/>
  <c r="BF51" i="55"/>
  <c r="BH6" i="55" s="1"/>
  <c r="BF53" i="55"/>
  <c r="BF55" i="55"/>
  <c r="BK6" i="55" s="1"/>
  <c r="BF54" i="55"/>
  <c r="BJ6" i="55" s="1"/>
  <c r="BF98" i="55"/>
  <c r="BM7" i="55" s="1"/>
  <c r="BF97" i="55"/>
  <c r="BF96" i="55"/>
  <c r="BL7" i="55" s="1"/>
  <c r="BF72" i="55"/>
  <c r="BF71" i="55"/>
  <c r="BF70" i="55"/>
  <c r="BE6" i="55" s="1"/>
  <c r="AE56" i="55"/>
  <c r="AF6" i="55" s="1"/>
  <c r="BF145" i="55"/>
  <c r="BI9" i="55" s="1"/>
  <c r="BF148" i="55"/>
  <c r="BK9" i="55" s="1"/>
  <c r="BF147" i="55"/>
  <c r="BJ9" i="55" s="1"/>
  <c r="BF144" i="55"/>
  <c r="BH9" i="55" s="1"/>
  <c r="BF146" i="55"/>
  <c r="BF149" i="55"/>
  <c r="BG9" i="55" s="1"/>
  <c r="BF41" i="55"/>
  <c r="BE5" i="55" s="1"/>
  <c r="BF42" i="55"/>
  <c r="AE117" i="55"/>
  <c r="AI8" i="55" s="1"/>
  <c r="AE52" i="55"/>
  <c r="AH6" i="55" s="1"/>
  <c r="AE35" i="55"/>
  <c r="AL5" i="55" s="1"/>
  <c r="BF23" i="55"/>
  <c r="BI5" i="55" s="1"/>
  <c r="BF26" i="55"/>
  <c r="BK5" i="55" s="1"/>
  <c r="BF24" i="55"/>
  <c r="BF27" i="55"/>
  <c r="BG5" i="55" s="1"/>
  <c r="BF22" i="55"/>
  <c r="BH5" i="55" s="1"/>
  <c r="BF25" i="55"/>
  <c r="BJ5" i="55" s="1"/>
  <c r="BF163" i="55"/>
  <c r="BE9" i="55" s="1"/>
  <c r="BF164" i="55"/>
  <c r="AE42" i="55"/>
  <c r="AE41" i="55"/>
  <c r="AD5" i="55" s="1"/>
  <c r="AE115" i="55"/>
  <c r="AH8" i="55" s="1"/>
  <c r="AE114" i="55"/>
  <c r="AG8" i="55" s="1"/>
  <c r="AE118" i="55"/>
  <c r="AJ8" i="55" s="1"/>
  <c r="AE119" i="55"/>
  <c r="AF8" i="55" s="1"/>
  <c r="AE177" i="55"/>
  <c r="AJ10" i="55" s="1"/>
  <c r="AE175" i="55"/>
  <c r="AE176" i="55"/>
  <c r="AI10" i="55" s="1"/>
  <c r="AE178" i="55"/>
  <c r="AF10" i="55" s="1"/>
  <c r="AE173" i="55"/>
  <c r="AG10" i="55" s="1"/>
  <c r="AE174" i="55"/>
  <c r="AH10" i="55" s="1"/>
  <c r="AE98" i="55"/>
  <c r="AL7" i="55" s="1"/>
  <c r="AE96" i="55"/>
  <c r="AK7" i="55" s="1"/>
  <c r="AE97" i="55"/>
  <c r="AE125" i="55"/>
  <c r="AK8" i="55" s="1"/>
  <c r="AE127" i="55"/>
  <c r="AL8" i="55" s="1"/>
  <c r="AE126" i="55"/>
  <c r="AE64" i="55"/>
  <c r="AL6" i="55" s="1"/>
  <c r="AE63" i="55"/>
  <c r="AE62" i="55"/>
  <c r="AK6" i="55" s="1"/>
  <c r="AE163" i="55"/>
  <c r="AD9" i="55" s="1"/>
  <c r="AE164" i="55"/>
  <c r="AE192" i="55"/>
  <c r="AD10" i="55" s="1"/>
  <c r="AE193" i="55"/>
  <c r="AE23" i="55"/>
  <c r="AH5" i="55" s="1"/>
  <c r="AE26" i="55"/>
  <c r="AJ5" i="55" s="1"/>
  <c r="AE24" i="55"/>
  <c r="AE25" i="55"/>
  <c r="AI5" i="55" s="1"/>
  <c r="AE22" i="55"/>
  <c r="AG5" i="55" s="1"/>
  <c r="AE27" i="55"/>
  <c r="AF5" i="55" s="1"/>
  <c r="AE157" i="55"/>
  <c r="AL9" i="55" s="1"/>
  <c r="AE155" i="55"/>
  <c r="AK9" i="55" s="1"/>
  <c r="AE156" i="55"/>
  <c r="AE147" i="55"/>
  <c r="AI9" i="55" s="1"/>
  <c r="AE145" i="55"/>
  <c r="AH9" i="55" s="1"/>
  <c r="AE144" i="55"/>
  <c r="AG9" i="55" s="1"/>
  <c r="AE149" i="55"/>
  <c r="AF9" i="55" s="1"/>
  <c r="AE146" i="55"/>
  <c r="AE148" i="55"/>
  <c r="AJ9" i="55" s="1"/>
  <c r="AE116" i="55"/>
  <c r="D176" i="55"/>
  <c r="H10" i="55" s="1"/>
  <c r="D125" i="55"/>
  <c r="J8" i="55" s="1"/>
  <c r="D126" i="55"/>
  <c r="D127" i="55"/>
  <c r="K8" i="55" s="1"/>
  <c r="D134" i="55"/>
  <c r="D133" i="55"/>
  <c r="C8" i="55" s="1"/>
  <c r="D135" i="55"/>
  <c r="D42" i="55"/>
  <c r="D145" i="55"/>
  <c r="G9" i="55" s="1"/>
  <c r="D52" i="55"/>
  <c r="G6" i="55" s="1"/>
  <c r="D118" i="55"/>
  <c r="I8" i="55" s="1"/>
  <c r="D155" i="55"/>
  <c r="J9" i="55" s="1"/>
  <c r="D157" i="55"/>
  <c r="K9" i="55" s="1"/>
  <c r="D119" i="55"/>
  <c r="E8" i="55" s="1"/>
  <c r="D23" i="55"/>
  <c r="G5" i="55" s="1"/>
  <c r="D115" i="55"/>
  <c r="G8" i="55" s="1"/>
  <c r="D56" i="55"/>
  <c r="E6" i="55" s="1"/>
  <c r="D149" i="55"/>
  <c r="E9" i="55" s="1"/>
  <c r="D22" i="55"/>
  <c r="F5" i="55" s="1"/>
  <c r="D26" i="55"/>
  <c r="I5" i="55" s="1"/>
  <c r="D114" i="55"/>
  <c r="F8" i="55" s="1"/>
  <c r="D144" i="55"/>
  <c r="F9" i="55" s="1"/>
  <c r="D147" i="55"/>
  <c r="H9" i="55" s="1"/>
  <c r="D146" i="55"/>
  <c r="D175" i="55"/>
  <c r="D98" i="55"/>
  <c r="K7" i="55" s="1"/>
  <c r="D96" i="55"/>
  <c r="J7" i="55" s="1"/>
  <c r="D33" i="55"/>
  <c r="J5" i="55" s="1"/>
  <c r="D105" i="55"/>
  <c r="D51" i="55"/>
  <c r="F6" i="55" s="1"/>
  <c r="D192" i="55"/>
  <c r="C10" i="55" s="1"/>
  <c r="D173" i="55"/>
  <c r="F10" i="55" s="1"/>
  <c r="D88" i="55"/>
  <c r="H7" i="55" s="1"/>
  <c r="D25" i="55"/>
  <c r="H5" i="55" s="1"/>
  <c r="D24" i="55"/>
  <c r="D63" i="55"/>
  <c r="D174" i="55"/>
  <c r="G10" i="55" s="1"/>
  <c r="D177" i="55"/>
  <c r="I10" i="55" s="1"/>
  <c r="D163" i="55"/>
  <c r="C9" i="55" s="1"/>
  <c r="D35" i="55"/>
  <c r="K5" i="55" s="1"/>
  <c r="D62" i="55"/>
  <c r="J6" i="55" s="1"/>
  <c r="D117" i="55"/>
  <c r="H8" i="55" s="1"/>
  <c r="D89" i="55"/>
  <c r="I7" i="55" s="1"/>
  <c r="D90" i="55"/>
  <c r="E7" i="55" s="1"/>
  <c r="D53" i="55"/>
  <c r="D85" i="55"/>
  <c r="F7" i="55" s="1"/>
  <c r="D54" i="55"/>
  <c r="H6" i="55" s="1"/>
  <c r="D86" i="55"/>
  <c r="G7" i="55" s="1"/>
  <c r="AE6" i="55" l="1"/>
  <c r="AE7" i="55"/>
  <c r="BF10" i="55"/>
  <c r="D10" i="55"/>
  <c r="BF5" i="55"/>
  <c r="AE9" i="55"/>
  <c r="BF9" i="55"/>
  <c r="BF179" i="55"/>
  <c r="D9" i="55"/>
  <c r="D6" i="55"/>
  <c r="D8" i="55"/>
  <c r="AE5" i="55"/>
  <c r="BF7" i="55"/>
  <c r="D5" i="55"/>
  <c r="D7" i="55"/>
  <c r="AE10" i="55"/>
  <c r="AE8" i="55"/>
  <c r="BF6" i="55"/>
  <c r="AE179" i="55"/>
  <c r="AD23" i="13" l="1"/>
  <c r="AC23" i="13"/>
  <c r="Z23" i="13"/>
  <c r="Y23" i="13"/>
  <c r="AD22" i="13"/>
  <c r="AC22" i="13"/>
  <c r="Z22" i="13"/>
  <c r="Y22" i="13"/>
  <c r="Y20" i="13"/>
  <c r="Z20" i="13"/>
  <c r="AA20" i="13"/>
  <c r="AB20" i="13"/>
  <c r="AC20" i="13"/>
  <c r="AD20" i="13"/>
  <c r="Z19" i="13"/>
  <c r="AA19" i="13"/>
  <c r="AB19" i="13"/>
  <c r="AC19" i="13"/>
  <c r="AD19" i="13"/>
  <c r="Y19" i="13"/>
  <c r="R19" i="13"/>
  <c r="B6" i="13" s="1"/>
  <c r="E40" i="1" s="1"/>
  <c r="S19" i="13"/>
  <c r="T19" i="13"/>
  <c r="U19" i="13"/>
  <c r="V19" i="13"/>
  <c r="W19" i="13"/>
  <c r="C6" i="13" l="1"/>
  <c r="F40" i="1" s="1"/>
  <c r="E8" i="1"/>
  <c r="F39" i="1" l="1"/>
  <c r="E39" i="1"/>
  <c r="L6" i="42" l="1"/>
  <c r="K6" i="42"/>
  <c r="E57" i="1" l="1"/>
  <c r="F57" i="1"/>
  <c r="D5" i="27"/>
  <c r="F58" i="1" s="1"/>
  <c r="E52" i="1" l="1"/>
  <c r="F52" i="1"/>
  <c r="E56" i="1"/>
  <c r="F56" i="1"/>
  <c r="C5" i="27" l="1"/>
  <c r="E58" i="1" s="1"/>
  <c r="E41" i="1" l="1"/>
  <c r="C23" i="31" l="1"/>
  <c r="D23" i="31"/>
  <c r="E23" i="31"/>
  <c r="F23" i="31"/>
  <c r="B23" i="31"/>
  <c r="F59" i="1" l="1"/>
  <c r="F22" i="1" l="1"/>
  <c r="E22" i="1"/>
  <c r="D25" i="17" l="1"/>
  <c r="E25" i="17"/>
  <c r="F25" i="17"/>
  <c r="D26" i="17"/>
  <c r="E26" i="17"/>
  <c r="F26" i="17"/>
  <c r="D27" i="17"/>
  <c r="E27" i="17"/>
  <c r="F27" i="17"/>
  <c r="D28" i="17"/>
  <c r="E28" i="17"/>
  <c r="F28" i="17"/>
  <c r="D29" i="17"/>
  <c r="E29" i="17"/>
  <c r="F29" i="17"/>
  <c r="D30" i="17"/>
  <c r="E30" i="17"/>
  <c r="F30" i="17"/>
  <c r="D31" i="17"/>
  <c r="E31" i="17"/>
  <c r="F31" i="17"/>
  <c r="D33" i="17"/>
  <c r="E33" i="17"/>
  <c r="F33" i="17"/>
  <c r="D34" i="17"/>
  <c r="E34" i="17"/>
  <c r="F34" i="17"/>
  <c r="D35" i="17"/>
  <c r="E35" i="17"/>
  <c r="F35" i="17"/>
  <c r="D7" i="17"/>
  <c r="E7" i="17"/>
  <c r="F7" i="17"/>
  <c r="D8" i="17"/>
  <c r="E8" i="17"/>
  <c r="F8" i="17"/>
  <c r="D9" i="17"/>
  <c r="E9" i="17"/>
  <c r="F9" i="17"/>
  <c r="D10" i="17"/>
  <c r="E10" i="17"/>
  <c r="F10" i="17"/>
  <c r="D11" i="17"/>
  <c r="E11" i="17"/>
  <c r="F11" i="17"/>
  <c r="D12" i="17"/>
  <c r="E12" i="17"/>
  <c r="F12" i="17"/>
  <c r="D13" i="17"/>
  <c r="E13" i="17"/>
  <c r="F13" i="17"/>
  <c r="D14" i="17"/>
  <c r="E14" i="17"/>
  <c r="F14" i="17"/>
  <c r="D16" i="17"/>
  <c r="E16" i="17"/>
  <c r="F16" i="17"/>
  <c r="D17" i="17"/>
  <c r="E17" i="17"/>
  <c r="F17" i="17"/>
  <c r="D18" i="17"/>
  <c r="E18" i="17"/>
  <c r="F18" i="17"/>
  <c r="D23" i="17"/>
  <c r="E23" i="17"/>
  <c r="F23" i="17"/>
  <c r="D24" i="17"/>
  <c r="E24" i="17"/>
  <c r="F24" i="17"/>
  <c r="F6" i="17"/>
  <c r="E6" i="17"/>
  <c r="D6" i="17"/>
  <c r="B25" i="17"/>
  <c r="B26" i="17"/>
  <c r="B27" i="17"/>
  <c r="B28" i="17"/>
  <c r="B29" i="17"/>
  <c r="B30" i="17"/>
  <c r="B31" i="17"/>
  <c r="B32" i="17"/>
  <c r="B33" i="17"/>
  <c r="B34" i="17"/>
  <c r="B35" i="17"/>
  <c r="B36" i="17"/>
  <c r="E12" i="1" s="1"/>
  <c r="B24" i="17"/>
  <c r="B23" i="17"/>
  <c r="B7" i="17"/>
  <c r="B8" i="17"/>
  <c r="B9" i="17"/>
  <c r="B10" i="17"/>
  <c r="B11" i="17"/>
  <c r="B12" i="17"/>
  <c r="B13" i="17"/>
  <c r="B14" i="17"/>
  <c r="B15" i="17"/>
  <c r="B16" i="17"/>
  <c r="B17" i="17"/>
  <c r="B18" i="17"/>
  <c r="B19" i="17"/>
  <c r="F12" i="1" s="1"/>
  <c r="B6" i="17"/>
  <c r="H7" i="17" l="1"/>
  <c r="I7" i="17"/>
  <c r="J7" i="17"/>
  <c r="K7" i="17"/>
  <c r="L7" i="17"/>
  <c r="M7" i="17"/>
  <c r="O7" i="17"/>
  <c r="P7" i="17"/>
  <c r="Q7" i="17"/>
  <c r="R7" i="17"/>
  <c r="S7" i="17"/>
  <c r="T7" i="17"/>
  <c r="V7" i="17"/>
  <c r="W7" i="17"/>
  <c r="X7" i="17"/>
  <c r="Y7" i="17"/>
  <c r="Z7" i="17"/>
  <c r="AA7" i="17"/>
  <c r="H8" i="17"/>
  <c r="I8" i="17"/>
  <c r="J8" i="17"/>
  <c r="K8" i="17"/>
  <c r="L8" i="17"/>
  <c r="M8" i="17"/>
  <c r="O8" i="17"/>
  <c r="P8" i="17"/>
  <c r="Q8" i="17"/>
  <c r="R8" i="17"/>
  <c r="S8" i="17"/>
  <c r="T8" i="17"/>
  <c r="V8" i="17"/>
  <c r="W8" i="17"/>
  <c r="X8" i="17"/>
  <c r="Y8" i="17"/>
  <c r="Z8" i="17"/>
  <c r="AA8" i="17"/>
  <c r="H9" i="17"/>
  <c r="I9" i="17"/>
  <c r="J9" i="17"/>
  <c r="K9" i="17"/>
  <c r="L9" i="17"/>
  <c r="M9" i="17"/>
  <c r="O9" i="17"/>
  <c r="P9" i="17"/>
  <c r="Q9" i="17"/>
  <c r="R9" i="17"/>
  <c r="S9" i="17"/>
  <c r="T9" i="17"/>
  <c r="V9" i="17"/>
  <c r="W9" i="17"/>
  <c r="X9" i="17"/>
  <c r="Y9" i="17"/>
  <c r="Z9" i="17"/>
  <c r="AA9" i="17"/>
  <c r="H10" i="17"/>
  <c r="I10" i="17"/>
  <c r="J10" i="17"/>
  <c r="K10" i="17"/>
  <c r="L10" i="17"/>
  <c r="M10" i="17"/>
  <c r="O10" i="17"/>
  <c r="P10" i="17"/>
  <c r="Q10" i="17"/>
  <c r="R10" i="17"/>
  <c r="S10" i="17"/>
  <c r="T10" i="17"/>
  <c r="V10" i="17"/>
  <c r="W10" i="17"/>
  <c r="X10" i="17"/>
  <c r="Y10" i="17"/>
  <c r="Z10" i="17"/>
  <c r="AA10" i="17"/>
  <c r="H11" i="17"/>
  <c r="I11" i="17"/>
  <c r="J11" i="17"/>
  <c r="K11" i="17"/>
  <c r="L11" i="17"/>
  <c r="M11" i="17"/>
  <c r="O11" i="17"/>
  <c r="P11" i="17"/>
  <c r="Q11" i="17"/>
  <c r="R11" i="17"/>
  <c r="S11" i="17"/>
  <c r="T11" i="17"/>
  <c r="V11" i="17"/>
  <c r="W11" i="17"/>
  <c r="X11" i="17"/>
  <c r="Y11" i="17"/>
  <c r="Z11" i="17"/>
  <c r="AA11" i="17"/>
  <c r="H12" i="17"/>
  <c r="I12" i="17"/>
  <c r="J12" i="17"/>
  <c r="K12" i="17"/>
  <c r="L12" i="17"/>
  <c r="M12" i="17"/>
  <c r="O12" i="17"/>
  <c r="P12" i="17"/>
  <c r="Q12" i="17"/>
  <c r="R12" i="17"/>
  <c r="S12" i="17"/>
  <c r="T12" i="17"/>
  <c r="V12" i="17"/>
  <c r="W12" i="17"/>
  <c r="X12" i="17"/>
  <c r="Y12" i="17"/>
  <c r="Z12" i="17"/>
  <c r="AA12" i="17"/>
  <c r="H13" i="17"/>
  <c r="I13" i="17"/>
  <c r="J13" i="17"/>
  <c r="K13" i="17"/>
  <c r="L13" i="17"/>
  <c r="M13" i="17"/>
  <c r="O13" i="17"/>
  <c r="P13" i="17"/>
  <c r="Q13" i="17"/>
  <c r="R13" i="17"/>
  <c r="S13" i="17"/>
  <c r="T13" i="17"/>
  <c r="V13" i="17"/>
  <c r="W13" i="17"/>
  <c r="X13" i="17"/>
  <c r="Y13" i="17"/>
  <c r="Z13" i="17"/>
  <c r="AA13" i="17"/>
  <c r="H14" i="17"/>
  <c r="I14" i="17"/>
  <c r="J14" i="17"/>
  <c r="K14" i="17"/>
  <c r="L14" i="17"/>
  <c r="M14" i="17"/>
  <c r="O14" i="17"/>
  <c r="P14" i="17"/>
  <c r="Q14" i="17"/>
  <c r="R14" i="17"/>
  <c r="S14" i="17"/>
  <c r="T14" i="17"/>
  <c r="V14" i="17"/>
  <c r="W14" i="17"/>
  <c r="X14" i="17"/>
  <c r="Y14" i="17"/>
  <c r="Z14" i="17"/>
  <c r="AA14" i="17"/>
  <c r="H15" i="17"/>
  <c r="I15" i="17"/>
  <c r="J15" i="17"/>
  <c r="K15" i="17"/>
  <c r="L15" i="17"/>
  <c r="M15" i="17"/>
  <c r="O15" i="17"/>
  <c r="P15" i="17"/>
  <c r="Q15" i="17"/>
  <c r="R15" i="17"/>
  <c r="S15" i="17"/>
  <c r="T15" i="17"/>
  <c r="V15" i="17"/>
  <c r="W15" i="17"/>
  <c r="X15" i="17"/>
  <c r="Y15" i="17"/>
  <c r="Z15" i="17"/>
  <c r="AA15" i="17"/>
  <c r="H16" i="17"/>
  <c r="I16" i="17"/>
  <c r="J16" i="17"/>
  <c r="K16" i="17"/>
  <c r="L16" i="17"/>
  <c r="M16" i="17"/>
  <c r="O16" i="17"/>
  <c r="P16" i="17"/>
  <c r="Q16" i="17"/>
  <c r="R16" i="17"/>
  <c r="S16" i="17"/>
  <c r="T16" i="17"/>
  <c r="V16" i="17"/>
  <c r="W16" i="17"/>
  <c r="X16" i="17"/>
  <c r="Y16" i="17"/>
  <c r="Z16" i="17"/>
  <c r="AA16" i="17"/>
  <c r="H17" i="17"/>
  <c r="I17" i="17"/>
  <c r="J17" i="17"/>
  <c r="K17" i="17"/>
  <c r="L17" i="17"/>
  <c r="M17" i="17"/>
  <c r="O17" i="17"/>
  <c r="P17" i="17"/>
  <c r="Q17" i="17"/>
  <c r="R17" i="17"/>
  <c r="S17" i="17"/>
  <c r="T17" i="17"/>
  <c r="V17" i="17"/>
  <c r="W17" i="17"/>
  <c r="X17" i="17"/>
  <c r="Y17" i="17"/>
  <c r="Z17" i="17"/>
  <c r="AA17" i="17"/>
  <c r="H18" i="17"/>
  <c r="I18" i="17"/>
  <c r="J18" i="17"/>
  <c r="K18" i="17"/>
  <c r="L18" i="17"/>
  <c r="M18" i="17"/>
  <c r="O18" i="17"/>
  <c r="P18" i="17"/>
  <c r="Q18" i="17"/>
  <c r="R18" i="17"/>
  <c r="S18" i="17"/>
  <c r="T18" i="17"/>
  <c r="V18" i="17"/>
  <c r="W18" i="17"/>
  <c r="X18" i="17"/>
  <c r="Y18" i="17"/>
  <c r="Z18" i="17"/>
  <c r="AA18" i="17"/>
  <c r="H19" i="17"/>
  <c r="I19" i="17"/>
  <c r="J19" i="17"/>
  <c r="K19" i="17"/>
  <c r="L19" i="17"/>
  <c r="M19" i="17"/>
  <c r="O19" i="17"/>
  <c r="P19" i="17"/>
  <c r="Q19" i="17"/>
  <c r="R19" i="17"/>
  <c r="S19" i="17"/>
  <c r="T19" i="17"/>
  <c r="V19" i="17"/>
  <c r="W19" i="17"/>
  <c r="X19" i="17"/>
  <c r="Y19" i="17"/>
  <c r="Z19" i="17"/>
  <c r="AA19" i="17"/>
  <c r="H28" i="17"/>
  <c r="I28" i="17"/>
  <c r="J28" i="17"/>
  <c r="K28" i="17"/>
  <c r="L28" i="17"/>
  <c r="M28" i="17"/>
  <c r="O28" i="17"/>
  <c r="P28" i="17"/>
  <c r="Q28" i="17"/>
  <c r="R28" i="17"/>
  <c r="S28" i="17"/>
  <c r="T28" i="17"/>
  <c r="V28" i="17"/>
  <c r="W28" i="17"/>
  <c r="X28" i="17"/>
  <c r="Y28" i="17"/>
  <c r="Z28" i="17"/>
  <c r="AA28" i="17"/>
  <c r="H29" i="17"/>
  <c r="I29" i="17"/>
  <c r="J29" i="17"/>
  <c r="K29" i="17"/>
  <c r="L29" i="17"/>
  <c r="M29" i="17"/>
  <c r="O29" i="17"/>
  <c r="P29" i="17"/>
  <c r="Q29" i="17"/>
  <c r="R29" i="17"/>
  <c r="S29" i="17"/>
  <c r="T29" i="17"/>
  <c r="V29" i="17"/>
  <c r="W29" i="17"/>
  <c r="X29" i="17"/>
  <c r="Y29" i="17"/>
  <c r="Z29" i="17"/>
  <c r="AA29" i="17"/>
  <c r="H30" i="17"/>
  <c r="I30" i="17"/>
  <c r="J30" i="17"/>
  <c r="K30" i="17"/>
  <c r="L30" i="17"/>
  <c r="M30" i="17"/>
  <c r="O30" i="17"/>
  <c r="P30" i="17"/>
  <c r="Q30" i="17"/>
  <c r="R30" i="17"/>
  <c r="S30" i="17"/>
  <c r="T30" i="17"/>
  <c r="V30" i="17"/>
  <c r="W30" i="17"/>
  <c r="X30" i="17"/>
  <c r="Y30" i="17"/>
  <c r="Z30" i="17"/>
  <c r="AA30" i="17"/>
  <c r="H31" i="17"/>
  <c r="I31" i="17"/>
  <c r="J31" i="17"/>
  <c r="K31" i="17"/>
  <c r="L31" i="17"/>
  <c r="M31" i="17"/>
  <c r="O31" i="17"/>
  <c r="P31" i="17"/>
  <c r="Q31" i="17"/>
  <c r="R31" i="17"/>
  <c r="S31" i="17"/>
  <c r="T31" i="17"/>
  <c r="V31" i="17"/>
  <c r="W31" i="17"/>
  <c r="X31" i="17"/>
  <c r="Y31" i="17"/>
  <c r="Z31" i="17"/>
  <c r="AA31" i="17"/>
  <c r="H32" i="17"/>
  <c r="I32" i="17"/>
  <c r="J32" i="17"/>
  <c r="K32" i="17"/>
  <c r="L32" i="17"/>
  <c r="M32" i="17"/>
  <c r="O32" i="17"/>
  <c r="P32" i="17"/>
  <c r="Q32" i="17"/>
  <c r="R32" i="17"/>
  <c r="S32" i="17"/>
  <c r="T32" i="17"/>
  <c r="V32" i="17"/>
  <c r="W32" i="17"/>
  <c r="X32" i="17"/>
  <c r="Y32" i="17"/>
  <c r="Z32" i="17"/>
  <c r="AA32" i="17"/>
  <c r="H33" i="17"/>
  <c r="I33" i="17"/>
  <c r="J33" i="17"/>
  <c r="K33" i="17"/>
  <c r="L33" i="17"/>
  <c r="M33" i="17"/>
  <c r="O33" i="17"/>
  <c r="P33" i="17"/>
  <c r="Q33" i="17"/>
  <c r="R33" i="17"/>
  <c r="S33" i="17"/>
  <c r="T33" i="17"/>
  <c r="V33" i="17"/>
  <c r="W33" i="17"/>
  <c r="X33" i="17"/>
  <c r="Y33" i="17"/>
  <c r="Z33" i="17"/>
  <c r="AA33" i="17"/>
  <c r="H34" i="17"/>
  <c r="I34" i="17"/>
  <c r="J34" i="17"/>
  <c r="K34" i="17"/>
  <c r="L34" i="17"/>
  <c r="M34" i="17"/>
  <c r="O34" i="17"/>
  <c r="P34" i="17"/>
  <c r="Q34" i="17"/>
  <c r="R34" i="17"/>
  <c r="S34" i="17"/>
  <c r="T34" i="17"/>
  <c r="V34" i="17"/>
  <c r="W34" i="17"/>
  <c r="X34" i="17"/>
  <c r="Y34" i="17"/>
  <c r="Z34" i="17"/>
  <c r="AA34" i="17"/>
  <c r="H35" i="17"/>
  <c r="I35" i="17"/>
  <c r="J35" i="17"/>
  <c r="K35" i="17"/>
  <c r="L35" i="17"/>
  <c r="M35" i="17"/>
  <c r="O35" i="17"/>
  <c r="P35" i="17"/>
  <c r="Q35" i="17"/>
  <c r="R35" i="17"/>
  <c r="S35" i="17"/>
  <c r="T35" i="17"/>
  <c r="V35" i="17"/>
  <c r="W35" i="17"/>
  <c r="X35" i="17"/>
  <c r="Y35" i="17"/>
  <c r="Z35" i="17"/>
  <c r="AA35" i="17"/>
  <c r="H36" i="17"/>
  <c r="I36" i="17"/>
  <c r="J36" i="17"/>
  <c r="K36" i="17"/>
  <c r="L36" i="17"/>
  <c r="M36" i="17"/>
  <c r="O36" i="17"/>
  <c r="P36" i="17"/>
  <c r="Q36" i="17"/>
  <c r="R36" i="17"/>
  <c r="S36" i="17"/>
  <c r="T36" i="17"/>
  <c r="V36" i="17"/>
  <c r="W36" i="17"/>
  <c r="X36" i="17"/>
  <c r="Y36" i="17"/>
  <c r="Z36" i="17"/>
  <c r="AA36" i="17"/>
  <c r="H24" i="17"/>
  <c r="I24" i="17"/>
  <c r="J24" i="17"/>
  <c r="K24" i="17"/>
  <c r="L24" i="17"/>
  <c r="M24" i="17"/>
  <c r="O24" i="17"/>
  <c r="P24" i="17"/>
  <c r="Q24" i="17"/>
  <c r="R24" i="17"/>
  <c r="S24" i="17"/>
  <c r="T24" i="17"/>
  <c r="V24" i="17"/>
  <c r="W24" i="17"/>
  <c r="X24" i="17"/>
  <c r="Y24" i="17"/>
  <c r="Z24" i="17"/>
  <c r="AA24" i="17"/>
  <c r="H25" i="17"/>
  <c r="I25" i="17"/>
  <c r="J25" i="17"/>
  <c r="K25" i="17"/>
  <c r="L25" i="17"/>
  <c r="M25" i="17"/>
  <c r="O25" i="17"/>
  <c r="P25" i="17"/>
  <c r="Q25" i="17"/>
  <c r="R25" i="17"/>
  <c r="S25" i="17"/>
  <c r="T25" i="17"/>
  <c r="V25" i="17"/>
  <c r="W25" i="17"/>
  <c r="X25" i="17"/>
  <c r="Y25" i="17"/>
  <c r="Z25" i="17"/>
  <c r="AA25" i="17"/>
  <c r="H26" i="17"/>
  <c r="I26" i="17"/>
  <c r="J26" i="17"/>
  <c r="K26" i="17"/>
  <c r="L26" i="17"/>
  <c r="M26" i="17"/>
  <c r="O26" i="17"/>
  <c r="P26" i="17"/>
  <c r="Q26" i="17"/>
  <c r="R26" i="17"/>
  <c r="S26" i="17"/>
  <c r="T26" i="17"/>
  <c r="V26" i="17"/>
  <c r="W26" i="17"/>
  <c r="X26" i="17"/>
  <c r="Y26" i="17"/>
  <c r="Z26" i="17"/>
  <c r="AA26" i="17"/>
  <c r="AA27" i="17"/>
  <c r="Z27" i="17"/>
  <c r="Y27" i="17"/>
  <c r="X27" i="17"/>
  <c r="W27" i="17"/>
  <c r="V27" i="17"/>
  <c r="T27" i="17"/>
  <c r="S27" i="17"/>
  <c r="R27" i="17"/>
  <c r="Q27" i="17"/>
  <c r="P27" i="17"/>
  <c r="O27" i="17"/>
  <c r="M27" i="17"/>
  <c r="L27" i="17"/>
  <c r="K27" i="17"/>
  <c r="J27" i="17"/>
  <c r="I27" i="17"/>
  <c r="H27" i="17"/>
  <c r="AA6" i="17"/>
  <c r="Z6" i="17"/>
  <c r="Y6" i="17"/>
  <c r="X6" i="17"/>
  <c r="W6" i="17"/>
  <c r="V6" i="17"/>
  <c r="T6" i="17"/>
  <c r="S6" i="17"/>
  <c r="R6" i="17"/>
  <c r="Q6" i="17"/>
  <c r="O6" i="17"/>
  <c r="P6" i="17"/>
  <c r="L6" i="17"/>
  <c r="M6" i="17"/>
  <c r="K6" i="17"/>
  <c r="J6" i="17"/>
  <c r="H6" i="17"/>
  <c r="I6" i="17"/>
  <c r="K8" i="1" l="1"/>
  <c r="L8" i="1"/>
  <c r="M8" i="1"/>
  <c r="N8" i="1"/>
  <c r="J8" i="1"/>
  <c r="I8" i="1" l="1"/>
  <c r="H8" i="1"/>
  <c r="H6" i="1"/>
  <c r="I6" i="1"/>
  <c r="J6" i="1"/>
  <c r="K6" i="1"/>
  <c r="L6" i="1"/>
  <c r="M6" i="1"/>
  <c r="N6" i="1"/>
  <c r="I5" i="1"/>
  <c r="J5" i="1"/>
  <c r="K5" i="1"/>
  <c r="L5" i="1"/>
  <c r="M5" i="1"/>
  <c r="N5" i="1"/>
  <c r="H5" i="1"/>
  <c r="F47" i="1" l="1"/>
  <c r="E47" i="1"/>
  <c r="F46" i="1" l="1"/>
  <c r="E46" i="1"/>
  <c r="F45" i="1"/>
  <c r="E45" i="1"/>
  <c r="E29" i="1" l="1"/>
  <c r="E11" i="1" l="1"/>
  <c r="F48" i="1" l="1"/>
  <c r="E48" i="1"/>
  <c r="C14" i="39" l="1"/>
  <c r="D14" i="39"/>
  <c r="E14" i="39"/>
  <c r="F14" i="39"/>
  <c r="G14" i="39"/>
  <c r="H14" i="39"/>
  <c r="I14" i="39"/>
  <c r="J14" i="39"/>
  <c r="K14" i="39"/>
  <c r="E33" i="1" s="1"/>
  <c r="C15" i="39"/>
  <c r="D15" i="39"/>
  <c r="E15" i="39"/>
  <c r="F15" i="39"/>
  <c r="G15" i="39"/>
  <c r="H15" i="39"/>
  <c r="I15" i="39"/>
  <c r="J15" i="39"/>
  <c r="K15" i="39"/>
  <c r="F33" i="1" s="1"/>
  <c r="C7" i="39"/>
  <c r="D7" i="39"/>
  <c r="E7" i="39"/>
  <c r="F7" i="39"/>
  <c r="G7" i="39"/>
  <c r="H7" i="39"/>
  <c r="I7" i="39"/>
  <c r="J7" i="39"/>
  <c r="K7" i="39"/>
  <c r="L7" i="39"/>
  <c r="C8" i="39"/>
  <c r="D8" i="39"/>
  <c r="E8" i="39"/>
  <c r="F8" i="39"/>
  <c r="G8" i="39"/>
  <c r="H8" i="39"/>
  <c r="I8" i="39"/>
  <c r="J8" i="39"/>
  <c r="K8" i="39"/>
  <c r="L8" i="39"/>
  <c r="B15" i="39"/>
  <c r="B14" i="39"/>
  <c r="B8" i="39"/>
  <c r="B7" i="39"/>
  <c r="H15" i="24" l="1"/>
  <c r="H14" i="24"/>
  <c r="H13" i="24"/>
  <c r="I12" i="24"/>
  <c r="I11" i="24"/>
  <c r="I10" i="24"/>
  <c r="I9" i="24"/>
  <c r="I8" i="24"/>
  <c r="F29" i="1" l="1"/>
  <c r="F31" i="1" l="1"/>
  <c r="E31" i="1"/>
  <c r="F35" i="1" l="1"/>
  <c r="E35" i="1"/>
  <c r="I6" i="14" l="1"/>
  <c r="J6" i="14"/>
  <c r="K6" i="14"/>
  <c r="L6" i="14"/>
  <c r="M6" i="14"/>
  <c r="N6" i="14"/>
  <c r="I7" i="14"/>
  <c r="J7" i="14"/>
  <c r="K7" i="14"/>
  <c r="L7" i="14"/>
  <c r="M7" i="14"/>
  <c r="N7" i="14"/>
  <c r="I8" i="14"/>
  <c r="J8" i="14"/>
  <c r="K8" i="14"/>
  <c r="L8" i="14"/>
  <c r="M8" i="14"/>
  <c r="N8" i="14"/>
  <c r="I9" i="14"/>
  <c r="J9" i="14"/>
  <c r="K9" i="14"/>
  <c r="L9" i="14"/>
  <c r="M9" i="14"/>
  <c r="N9" i="14"/>
  <c r="I10" i="14"/>
  <c r="J10" i="14"/>
  <c r="K10" i="14"/>
  <c r="L10" i="14"/>
  <c r="M10" i="14"/>
  <c r="N10" i="14"/>
  <c r="I11" i="14"/>
  <c r="J11" i="14"/>
  <c r="K11" i="14"/>
  <c r="L11" i="14"/>
  <c r="M11" i="14"/>
  <c r="N11" i="14"/>
  <c r="I12" i="14"/>
  <c r="J12" i="14"/>
  <c r="K12" i="14"/>
  <c r="L12" i="14"/>
  <c r="M12" i="14"/>
  <c r="N12" i="14"/>
  <c r="I13" i="14"/>
  <c r="J13" i="14"/>
  <c r="K13" i="14"/>
  <c r="L13" i="14"/>
  <c r="M13" i="14"/>
  <c r="N13" i="14"/>
  <c r="I14" i="14"/>
  <c r="J14" i="14"/>
  <c r="K14" i="14"/>
  <c r="L14" i="14"/>
  <c r="M14" i="14"/>
  <c r="N14" i="14"/>
  <c r="I15" i="14"/>
  <c r="J15" i="14"/>
  <c r="K15" i="14"/>
  <c r="L15" i="14"/>
  <c r="M15" i="14"/>
  <c r="N15" i="14"/>
  <c r="I16" i="14"/>
  <c r="J16" i="14"/>
  <c r="K16" i="14"/>
  <c r="L16" i="14"/>
  <c r="M16" i="14"/>
  <c r="N16" i="14"/>
  <c r="I17" i="14"/>
  <c r="J17" i="14"/>
  <c r="K17" i="14"/>
  <c r="L17" i="14"/>
  <c r="M17" i="14"/>
  <c r="N17" i="14"/>
  <c r="I18" i="14"/>
  <c r="J18" i="14"/>
  <c r="K18" i="14"/>
  <c r="L18" i="14"/>
  <c r="M18" i="14"/>
  <c r="N18" i="14"/>
  <c r="I19" i="14"/>
  <c r="J19" i="14"/>
  <c r="K19" i="14"/>
  <c r="L19" i="14"/>
  <c r="M19" i="14"/>
  <c r="N19" i="14"/>
  <c r="I20" i="14"/>
  <c r="J20" i="14"/>
  <c r="K20" i="14"/>
  <c r="L20" i="14"/>
  <c r="M20" i="14"/>
  <c r="N20" i="14"/>
  <c r="I21" i="14"/>
  <c r="J21" i="14"/>
  <c r="K21" i="14"/>
  <c r="L21" i="14"/>
  <c r="M21" i="14"/>
  <c r="N21" i="14"/>
  <c r="I22" i="14"/>
  <c r="J22" i="14"/>
  <c r="K22" i="14"/>
  <c r="L22" i="14"/>
  <c r="M22" i="14"/>
  <c r="N22" i="14"/>
  <c r="I23" i="14"/>
  <c r="J23" i="14"/>
  <c r="K23" i="14"/>
  <c r="L23" i="14"/>
  <c r="M23" i="14"/>
  <c r="N23" i="14"/>
  <c r="I24" i="14"/>
  <c r="J24" i="14"/>
  <c r="K24" i="14"/>
  <c r="L24" i="14"/>
  <c r="M24" i="14"/>
  <c r="N24" i="14"/>
  <c r="I25" i="14"/>
  <c r="J25" i="14"/>
  <c r="K25" i="14"/>
  <c r="L25" i="14"/>
  <c r="M25" i="14"/>
  <c r="N25" i="14"/>
  <c r="N5" i="14"/>
  <c r="M5" i="14"/>
  <c r="L5" i="14"/>
  <c r="K5" i="14"/>
  <c r="J5" i="14"/>
  <c r="I5" i="14"/>
  <c r="B6" i="14" l="1"/>
  <c r="C6" i="14"/>
  <c r="D6" i="14"/>
  <c r="E6" i="14"/>
  <c r="F6" i="14"/>
  <c r="G6" i="14"/>
  <c r="B7" i="14"/>
  <c r="C7" i="14"/>
  <c r="D7" i="14"/>
  <c r="E7" i="14"/>
  <c r="F7" i="14"/>
  <c r="G7" i="14"/>
  <c r="B8" i="14"/>
  <c r="C8" i="14"/>
  <c r="D8" i="14"/>
  <c r="E8" i="14"/>
  <c r="F8" i="14"/>
  <c r="G8" i="14"/>
  <c r="B9" i="14"/>
  <c r="C9" i="14"/>
  <c r="D9" i="14"/>
  <c r="E9" i="14"/>
  <c r="F9" i="14"/>
  <c r="G9" i="14"/>
  <c r="B10" i="14"/>
  <c r="C10" i="14"/>
  <c r="D10" i="14"/>
  <c r="E10" i="14"/>
  <c r="F10" i="14"/>
  <c r="G10" i="14"/>
  <c r="B11" i="14"/>
  <c r="C11" i="14"/>
  <c r="D11" i="14"/>
  <c r="E11" i="14"/>
  <c r="F11" i="14"/>
  <c r="G11" i="14"/>
  <c r="B12" i="14"/>
  <c r="C12" i="14"/>
  <c r="D12" i="14"/>
  <c r="E12" i="14"/>
  <c r="F12" i="14"/>
  <c r="G12" i="14"/>
  <c r="B13" i="14"/>
  <c r="C13" i="14"/>
  <c r="D13" i="14"/>
  <c r="E13" i="14"/>
  <c r="F13" i="14"/>
  <c r="G13" i="14"/>
  <c r="B14" i="14"/>
  <c r="C14" i="14"/>
  <c r="D14" i="14"/>
  <c r="E14" i="14"/>
  <c r="F14" i="14"/>
  <c r="G14" i="14"/>
  <c r="B15" i="14"/>
  <c r="C15" i="14"/>
  <c r="D15" i="14"/>
  <c r="E15" i="14"/>
  <c r="F15" i="14"/>
  <c r="G15" i="14"/>
  <c r="B16" i="14"/>
  <c r="C16" i="14"/>
  <c r="D16" i="14"/>
  <c r="E16" i="14"/>
  <c r="F16" i="14"/>
  <c r="G16" i="14"/>
  <c r="B17" i="14"/>
  <c r="C17" i="14"/>
  <c r="D17" i="14"/>
  <c r="E17" i="14"/>
  <c r="F17" i="14"/>
  <c r="G17" i="14"/>
  <c r="B18" i="14"/>
  <c r="C18" i="14"/>
  <c r="D18" i="14"/>
  <c r="E18" i="14"/>
  <c r="F18" i="14"/>
  <c r="G18" i="14"/>
  <c r="B19" i="14"/>
  <c r="C19" i="14"/>
  <c r="D19" i="14"/>
  <c r="E19" i="14"/>
  <c r="F19" i="14"/>
  <c r="G19" i="14"/>
  <c r="B20" i="14"/>
  <c r="C20" i="14"/>
  <c r="D20" i="14"/>
  <c r="E20" i="14"/>
  <c r="F20" i="14"/>
  <c r="G20" i="14"/>
  <c r="B21" i="14"/>
  <c r="C21" i="14"/>
  <c r="D21" i="14"/>
  <c r="E21" i="14"/>
  <c r="F21" i="14"/>
  <c r="G21" i="14"/>
  <c r="B22" i="14"/>
  <c r="C22" i="14"/>
  <c r="D22" i="14"/>
  <c r="E22" i="14"/>
  <c r="F22" i="14"/>
  <c r="G22" i="14"/>
  <c r="B23" i="14"/>
  <c r="C23" i="14"/>
  <c r="D23" i="14"/>
  <c r="E23" i="14"/>
  <c r="F23" i="14"/>
  <c r="G23" i="14"/>
  <c r="B24" i="14"/>
  <c r="C24" i="14"/>
  <c r="D24" i="14"/>
  <c r="E24" i="14"/>
  <c r="F24" i="14"/>
  <c r="G24" i="14"/>
  <c r="B25" i="14"/>
  <c r="E5" i="1" s="1"/>
  <c r="C25" i="14"/>
  <c r="F5" i="1" s="1"/>
  <c r="D25" i="14"/>
  <c r="E25" i="14"/>
  <c r="F25" i="14"/>
  <c r="G25" i="14"/>
  <c r="F5" i="14"/>
  <c r="D5" i="14"/>
  <c r="E5" i="14"/>
  <c r="G5" i="14"/>
  <c r="B5" i="14"/>
  <c r="C5" i="14"/>
  <c r="F28" i="1" l="1"/>
  <c r="E28" i="1"/>
  <c r="BA8" i="34"/>
  <c r="AX8" i="34"/>
  <c r="AU8" i="34"/>
  <c r="AR8" i="34"/>
  <c r="AO8" i="34"/>
  <c r="AI8" i="34"/>
  <c r="AF8" i="34"/>
  <c r="Z8" i="34"/>
  <c r="W8" i="34"/>
  <c r="F19" i="1"/>
  <c r="E19" i="1"/>
  <c r="R22" i="13" l="1"/>
  <c r="S22" i="13"/>
  <c r="V22" i="13"/>
  <c r="W22" i="13"/>
  <c r="W23" i="13"/>
  <c r="V23" i="13"/>
  <c r="S23" i="13"/>
  <c r="R23" i="13"/>
  <c r="S20" i="13"/>
  <c r="T20" i="13"/>
  <c r="U20" i="13"/>
  <c r="V20" i="13"/>
  <c r="W20" i="13"/>
  <c r="R20" i="13"/>
  <c r="C8" i="13" l="1"/>
  <c r="C9" i="13"/>
  <c r="B9" i="13"/>
  <c r="B8" i="13"/>
  <c r="B7" i="13"/>
  <c r="C7" i="13"/>
</calcChain>
</file>

<file path=xl/sharedStrings.xml><?xml version="1.0" encoding="utf-8"?>
<sst xmlns="http://schemas.openxmlformats.org/spreadsheetml/2006/main" count="7239" uniqueCount="1301">
  <si>
    <t>Indicator</t>
  </si>
  <si>
    <t>Employees earning below the LLW</t>
  </si>
  <si>
    <t>London</t>
  </si>
  <si>
    <t>Gender pay gap</t>
  </si>
  <si>
    <t>Ethnicity pay gap</t>
  </si>
  <si>
    <t>Disability pay gap</t>
  </si>
  <si>
    <t>Problem debt - households in arrears with bills</t>
  </si>
  <si>
    <t>Theme</t>
  </si>
  <si>
    <t>GLA</t>
  </si>
  <si>
    <t>National</t>
  </si>
  <si>
    <t>Childcare costs</t>
  </si>
  <si>
    <t>Labour force with no/low qualifications</t>
  </si>
  <si>
    <t>Fuel poverty</t>
  </si>
  <si>
    <t>Apprenticeships, starts and completions</t>
  </si>
  <si>
    <t>School readiness at age 5</t>
  </si>
  <si>
    <t>Financial Inclusion</t>
  </si>
  <si>
    <t>Access to bank accounts</t>
  </si>
  <si>
    <t>Insolvencies</t>
  </si>
  <si>
    <t>Population with no/low qualifications</t>
  </si>
  <si>
    <t>https://www.gov.uk/government/statistical-data-sets/fe-data-library-apprenticeships#apprenticeship-starts-and-achievements</t>
  </si>
  <si>
    <t>Income inequality</t>
  </si>
  <si>
    <t>Unemployment rate</t>
  </si>
  <si>
    <t>Underemployment</t>
  </si>
  <si>
    <t>Disposable income</t>
  </si>
  <si>
    <t>Energy efficiency</t>
  </si>
  <si>
    <t>Narrowing pay gaps</t>
  </si>
  <si>
    <t>Fair employment</t>
  </si>
  <si>
    <t>Lowering the cost of living</t>
  </si>
  <si>
    <t>Narrowing employment gaps</t>
  </si>
  <si>
    <t>Reducing Poverty</t>
  </si>
  <si>
    <t>Equal life chances</t>
  </si>
  <si>
    <t>GLA Group</t>
  </si>
  <si>
    <t>Employer policies to improve social mobility e.g. engagement in education</t>
  </si>
  <si>
    <t>18-24 NEET (not in education, employment or training)</t>
  </si>
  <si>
    <t>Wealth inequality</t>
  </si>
  <si>
    <t>Date</t>
  </si>
  <si>
    <t>BAME</t>
  </si>
  <si>
    <t>Disabled</t>
  </si>
  <si>
    <t>Zero hours contract workers</t>
  </si>
  <si>
    <t>The figures in this analysis are calculated from responses to the Labour Force Survey (LFS). As part of the survey the LFS asks people in employment if their job has flexible working and if so to choose from a list of employment patterns those which best describe their situation.  Only those people who select "zero hours contract" as an option will be included in this analysis. The number of people who are shown as on a zero hours contract will therefore be affected by whether people know they are on a zero hours contract and will be affected by how aware they are of the concept. The increased coverage of zero hours in the latter half of 2013 may have affected the response to this question and is explained in detail is the report: "Analysis of Labour Force Survey estimates of people in employment reporting a zero-hours contract, October to December 2015"</t>
  </si>
  <si>
    <t>For further details about zero hour methodology, please see the publication "People in employment on a zero-hours contract: Mar 2017" at:</t>
  </si>
  <si>
    <t>www.ons.gov.uk/employmentandlabourmarket/peopleinwork/earningsandworkinghours/articles/contractsthatdonotguaranteeaminimumnumberofhours/mar2017</t>
  </si>
  <si>
    <t>As with any sample survey, estimates from the LFS are subject to a margin of uncertainty.</t>
  </si>
  <si>
    <t>Not seasonally adjusted</t>
  </si>
  <si>
    <t>Year</t>
  </si>
  <si>
    <t>In employment on a zero hour contract (shown in thousands)</t>
  </si>
  <si>
    <t>Percentage in employment who are on a zero hour contract</t>
  </si>
  <si>
    <t>Source: ONS Labour Force Survey, October to December quarter each year</t>
  </si>
  <si>
    <t>Note:</t>
  </si>
  <si>
    <t>1. A "zero-hours contract" is where a person is not contracted to work a set number of hours, and is only paid for the number of hours that they actually work.</t>
  </si>
  <si>
    <t>2. Figures for 2010 and 2011 use the 2014-based weights, and figures for years 2012 to 2016 use the 2017-based weights, which are all the latest available weights for their respective years.</t>
  </si>
  <si>
    <t>Data produced on:</t>
  </si>
  <si>
    <t>16 June 2017</t>
  </si>
  <si>
    <t>Data source:</t>
  </si>
  <si>
    <t>ONS Labour Force Survey</t>
  </si>
  <si>
    <t>Notes:</t>
  </si>
  <si>
    <t>1. The data presented here use a consistent zero hour methodology as ONS Labour Market publications such as:</t>
  </si>
  <si>
    <t>and is based upon the methodology document found at:</t>
  </si>
  <si>
    <t>www.ons.gov.uk/ons/guide-method/method-quality/specific/labour-market/articles-and-reports/estimate-of-people-in-employment-reporting-a-zero-hours-contract.pdf</t>
  </si>
  <si>
    <t>2. Under the terms of the Open Government Licence (OGL) and UK Government Licensing Framework, anyone wishing to</t>
  </si>
  <si>
    <t>use or re-use ONS material, whether commercially or privately, may do so freely without a specific application for a</t>
  </si>
  <si>
    <t>licence, subject to the conditions of the OGL and the Framework. To view this licence, go to:</t>
  </si>
  <si>
    <t>www.nationalarchives.gov.uk/doc/open-government-licence/</t>
  </si>
  <si>
    <t>or write to Information Policy Team, The National Archives, Kew, London TW9 4DU, or email psi@nationalarchives.gov.uk</t>
  </si>
  <si>
    <t>Users should include a source accreditation to ONS as "Source: Office for National Statistics".</t>
  </si>
  <si>
    <t>Level and rate of London residents aged 18-24 on zero-hours contracts</t>
  </si>
  <si>
    <t>In employment on a zero hour contract (thousands)</t>
  </si>
  <si>
    <t>..</t>
  </si>
  <si>
    <t>Source: ONS Labour Force Survey, October to December quarter each year 2008 to 2015</t>
  </si>
  <si>
    <t>2 June 2016</t>
  </si>
  <si>
    <t>Working residents in London by underemployment and graduate status, 2008 to 2015</t>
  </si>
  <si>
    <t>Numbers of working residents presented in thousands, rate as a percentage to 1 decimal place</t>
  </si>
  <si>
    <r>
      <t>Underemployment</t>
    </r>
    <r>
      <rPr>
        <b/>
        <vertAlign val="superscript"/>
        <sz val="10"/>
        <rFont val="Arial"/>
        <family val="2"/>
      </rPr>
      <t>1</t>
    </r>
    <r>
      <rPr>
        <b/>
        <sz val="10"/>
        <rFont val="Arial"/>
        <family val="2"/>
      </rPr>
      <t xml:space="preserve"> and graduate</t>
    </r>
    <r>
      <rPr>
        <b/>
        <vertAlign val="superscript"/>
        <sz val="10"/>
        <rFont val="Arial"/>
        <family val="2"/>
      </rPr>
      <t>2</t>
    </r>
    <r>
      <rPr>
        <b/>
        <sz val="10"/>
        <rFont val="Arial"/>
        <family val="2"/>
      </rPr>
      <t xml:space="preserve"> status</t>
    </r>
  </si>
  <si>
    <t>Underemployed (thousands)</t>
  </si>
  <si>
    <t>Recent graduate</t>
  </si>
  <si>
    <t>Non-recent graduate</t>
  </si>
  <si>
    <t>Graduate (period unknown)</t>
  </si>
  <si>
    <t>Non-graduate</t>
  </si>
  <si>
    <t>Graduate status not known</t>
  </si>
  <si>
    <t>All Underemployed</t>
  </si>
  <si>
    <t>Not underemployed (thousands)</t>
  </si>
  <si>
    <t>All not Underemployed</t>
  </si>
  <si>
    <r>
      <t>Underemployment rate</t>
    </r>
    <r>
      <rPr>
        <b/>
        <vertAlign val="superscript"/>
        <sz val="10"/>
        <rFont val="Arial"/>
        <family val="2"/>
      </rPr>
      <t>3</t>
    </r>
    <r>
      <rPr>
        <b/>
        <sz val="10"/>
        <rFont val="Arial"/>
        <family val="2"/>
      </rPr>
      <t xml:space="preserve"> (percentage)</t>
    </r>
  </si>
  <si>
    <t>Overall</t>
  </si>
  <si>
    <t>Source: ONS, Annual Population Survey datasets</t>
  </si>
  <si>
    <t xml:space="preserve">1. Underemployed workers are those who are employed but who either wish to work more hours in their current role </t>
  </si>
  <si>
    <t>or who are looking for an additional job or for a replacement job which offers more hours. They must also be over 16</t>
  </si>
  <si>
    <t xml:space="preserve">and be currently working under 40 hours per week if they are between 16 and 18 and under 48 hours if they are over 18. </t>
  </si>
  <si>
    <t>Finally, they must be able to start working extra hours within the next two weeks.</t>
  </si>
  <si>
    <t>2. A "recent graduate" is a person holding qualifications of at least Higher Education standard and who left</t>
  </si>
  <si>
    <t>full-time education within five years of the survey date.</t>
  </si>
  <si>
    <t>A "non-recent graduate" is a person holding qualifications of at least Higher Education standard and who left</t>
  </si>
  <si>
    <t>full-time education more than five years before the survey date.</t>
  </si>
  <si>
    <t>A "graduate (period unknown)" is a person holding qualifications of at least Higher Education standard but</t>
  </si>
  <si>
    <t>for whom the period since leaving full-time education is not known.</t>
  </si>
  <si>
    <t>For further information about the qualifications graduates may hold, please refer to the Labour Force Survey</t>
  </si>
  <si>
    <t>User Guides, with reference to variable HiQul15D categories 1 and 2, available at:</t>
  </si>
  <si>
    <t>www.ons.gov.uk/ons/guide-method/method-quality/specific/labour-market/labour-market-statistics/index.html</t>
  </si>
  <si>
    <t>3. The Underemployment rate is calculated by dividing the total number of underemployed workers by the total number</t>
  </si>
  <si>
    <t>of people in employment that have known underemployment status.</t>
  </si>
  <si>
    <t>4. Workers who have unknown underemployment status are excluded from this analysis.</t>
  </si>
  <si>
    <t>All employees</t>
  </si>
  <si>
    <t>Male employees</t>
  </si>
  <si>
    <t>Female employees</t>
  </si>
  <si>
    <t>Total</t>
  </si>
  <si>
    <t>Full-time</t>
  </si>
  <si>
    <t>Part-time</t>
  </si>
  <si>
    <t>CV</t>
  </si>
  <si>
    <t>1. Results are for employees aged 18 and over on adult rates of pay, whose pay for the survey pay period was not</t>
  </si>
  <si>
    <t>affected by absence. Estimates are on a workplace basis. Employees may have more than one job.</t>
  </si>
  <si>
    <t>2. Hourly pay is defined as gross pay per hour excluding overtime, shift premium payments and payments in kind.</t>
  </si>
  <si>
    <t>3. Figures are for people working in London, who may not necessarily be London residents.</t>
  </si>
  <si>
    <t>4. These estimates have been produced using the methodology recommended for living wage estimates.</t>
  </si>
  <si>
    <t>This method is designed to produce estimates of proportions of jobs below wage thresholds in the main sectors</t>
  </si>
  <si>
    <t>of the economy. The method also produces estimates of numbers of jobs held by such employees, but these</t>
  </si>
  <si>
    <t>should be treated with caution as they may be slight underestimates. For further information about this</t>
  </si>
  <si>
    <t>methodology, please refer to the following article:</t>
  </si>
  <si>
    <t>www.ons.gov.uk/ons/guide-method/method-quality/specific/labour-market/annual-survey-of-hours-and-earnings/low-pay-estimates/index.html</t>
  </si>
  <si>
    <t>5. The quality of an estimate is measured by its Coefficient of Variation (CV), which is the ratio of the standard error</t>
  </si>
  <si>
    <t>of an estimate to the estimate. The reliability of these estimates is indicated by the following colour coding:</t>
  </si>
  <si>
    <t>CV &lt;= 5% (precise)</t>
  </si>
  <si>
    <t>CV &gt; 5% and &lt;= 10% (reasonably precise)</t>
  </si>
  <si>
    <t>CV &gt; 10%  and &lt;= 20% (acceptable)</t>
  </si>
  <si>
    <t>CV &gt; 20% (unreliable): suppressed with 'x'</t>
  </si>
  <si>
    <t>Total wealth in London by total wealth decile July 2012- June 2014</t>
  </si>
  <si>
    <t>Total Wealth Decile</t>
  </si>
  <si>
    <t>N Obs</t>
  </si>
  <si>
    <t>Sum Wgts</t>
  </si>
  <si>
    <t>Mean</t>
  </si>
  <si>
    <t>Median</t>
  </si>
  <si>
    <t>10th Pctl</t>
  </si>
  <si>
    <t>30th Pctl</t>
  </si>
  <si>
    <t>50th Pctl</t>
  </si>
  <si>
    <t>70th Pctl</t>
  </si>
  <si>
    <t>80th Pctl</t>
  </si>
  <si>
    <t>90th Pctl</t>
  </si>
  <si>
    <t>Sum £</t>
  </si>
  <si>
    <t>Decile 1 (lowest)</t>
  </si>
  <si>
    <t>Decile 2</t>
  </si>
  <si>
    <t>Decile 3</t>
  </si>
  <si>
    <t>Decile 4</t>
  </si>
  <si>
    <t>Decile 5</t>
  </si>
  <si>
    <t>Decile 6</t>
  </si>
  <si>
    <t>Decile 7</t>
  </si>
  <si>
    <t>Decile 8</t>
  </si>
  <si>
    <t>Decile 9</t>
  </si>
  <si>
    <t>Source: Wealth and Assets Survey - Office for National Statistics</t>
  </si>
  <si>
    <t>Total Wealth in Greath Britain by total wealth decile July 2012 - June 2014</t>
  </si>
  <si>
    <t>Total Wealth in london by total wealth decile July 2010 to June 2012</t>
  </si>
  <si>
    <t>Total Wealth in Great Britain by total wealth decile July 2010 - June 2012</t>
  </si>
  <si>
    <t>Decile 1-5</t>
  </si>
  <si>
    <t>Decile 10</t>
  </si>
  <si>
    <t>GB</t>
  </si>
  <si>
    <t>2010-12</t>
  </si>
  <si>
    <t>2012-14</t>
  </si>
  <si>
    <t>Female</t>
  </si>
  <si>
    <t>Male</t>
  </si>
  <si>
    <t>annual population survey</t>
  </si>
  <si>
    <t>confidence</t>
  </si>
  <si>
    <t>95% confidence interval of percent figure (+/-)</t>
  </si>
  <si>
    <t>numerator</t>
  </si>
  <si>
    <t>denominator</t>
  </si>
  <si>
    <t>percent</t>
  </si>
  <si>
    <t>conf</t>
  </si>
  <si>
    <t>Unemployment rate - aged 16+</t>
  </si>
  <si>
    <t>Statistics</t>
  </si>
  <si>
    <t xml:space="preserve"> </t>
  </si>
  <si>
    <t>Valid</t>
  </si>
  <si>
    <t>Percentiles</t>
  </si>
  <si>
    <t>50</t>
  </si>
  <si>
    <t>2015/16</t>
  </si>
  <si>
    <t>2014/15</t>
  </si>
  <si>
    <t>2013/14</t>
  </si>
  <si>
    <t>2012/13</t>
  </si>
  <si>
    <t>2012/13-2014/15</t>
  </si>
  <si>
    <t>2013/14-2015/16</t>
  </si>
  <si>
    <t>UK</t>
  </si>
  <si>
    <t>Nursery</t>
  </si>
  <si>
    <t>Childminder</t>
  </si>
  <si>
    <t>Inner London</t>
  </si>
  <si>
    <t>Outer London</t>
  </si>
  <si>
    <t>GB average</t>
  </si>
  <si>
    <t>Aged 2 and over</t>
  </si>
  <si>
    <t>After school care</t>
  </si>
  <si>
    <t>Childminder pick-up</t>
  </si>
  <si>
    <t>Hourly costs of 25 hours childcare for children under 2</t>
  </si>
  <si>
    <t>Costs of part-time childcare</t>
  </si>
  <si>
    <t>25 hours for children under 2</t>
  </si>
  <si>
    <t>25 hours for older children</t>
  </si>
  <si>
    <t>Aged 2</t>
  </si>
  <si>
    <t>Figures for two year olds do not take into account free childcare for some parents</t>
  </si>
  <si>
    <t>Costs of full-time childcare</t>
  </si>
  <si>
    <t>50 hours for children under 2</t>
  </si>
  <si>
    <t>50 hours for older children</t>
  </si>
  <si>
    <t>10</t>
  </si>
  <si>
    <t>20</t>
  </si>
  <si>
    <t>30</t>
  </si>
  <si>
    <t>40</t>
  </si>
  <si>
    <t>60</t>
  </si>
  <si>
    <t>70</t>
  </si>
  <si>
    <t>80</t>
  </si>
  <si>
    <t>90</t>
  </si>
  <si>
    <t>2011/12</t>
  </si>
  <si>
    <t>2010/11</t>
  </si>
  <si>
    <t>2009/10</t>
  </si>
  <si>
    <t>Income below 60% contemporary median (relative poverty)</t>
  </si>
  <si>
    <t>Source: HBAI</t>
  </si>
  <si>
    <t>All people</t>
  </si>
  <si>
    <t>Children</t>
  </si>
  <si>
    <t>Working Age</t>
  </si>
  <si>
    <t>Pensioners</t>
  </si>
  <si>
    <t>BHC</t>
  </si>
  <si>
    <t>AHC</t>
  </si>
  <si>
    <t>%</t>
  </si>
  <si>
    <t>Number of individuals (millions</t>
  </si>
  <si>
    <t>94/95-96/97</t>
  </si>
  <si>
    <t>95/96-97/98</t>
  </si>
  <si>
    <t>96/97-98/99</t>
  </si>
  <si>
    <t>97/98-99/00</t>
  </si>
  <si>
    <t>98/99-00/01</t>
  </si>
  <si>
    <t>99/00-01/02</t>
  </si>
  <si>
    <t>00/01-02/03</t>
  </si>
  <si>
    <t>01/02-03/04</t>
  </si>
  <si>
    <t>02/03-04/05</t>
  </si>
  <si>
    <t>03/04-05/06</t>
  </si>
  <si>
    <t>04/05-06/07</t>
  </si>
  <si>
    <t>05/06-07/08</t>
  </si>
  <si>
    <t>06/07-08/09</t>
  </si>
  <si>
    <t>07/08-09/10</t>
  </si>
  <si>
    <t>08/09-10/11</t>
  </si>
  <si>
    <t>09/10-11/12</t>
  </si>
  <si>
    <t>10/11-12/13</t>
  </si>
  <si>
    <t>11/12-13/14</t>
  </si>
  <si>
    <t>12/13-14/15</t>
  </si>
  <si>
    <t>13/14-15/16</t>
  </si>
  <si>
    <t>2010-2014</t>
  </si>
  <si>
    <t>2011-2015</t>
  </si>
  <si>
    <t>Source: Low Income Dynamics (Understanding Society)</t>
  </si>
  <si>
    <t>Source: DCLG, live table 784; UK Housing Review 1999/00; UK Housing Finance Review 1995/96</t>
  </si>
  <si>
    <t>Source: St Mungo’s and GLA, ‘Street to home’ and CHAIN reports</t>
  </si>
  <si>
    <t>Households accepted as statutorily homeless</t>
  </si>
  <si>
    <t>Rough Sleepers (London only)</t>
  </si>
  <si>
    <t>Number of contacts with people seen sleeping rough for the first time</t>
  </si>
  <si>
    <t>England</t>
  </si>
  <si>
    <t xml:space="preserve">London </t>
  </si>
  <si>
    <t>Flow - First seen this year</t>
  </si>
  <si>
    <t>Stock - Seen two years running</t>
  </si>
  <si>
    <t>Returner - Last seen more than a year ago</t>
  </si>
  <si>
    <t>One</t>
  </si>
  <si>
    <t>Two or more</t>
  </si>
  <si>
    <t>Total      (Flow - first seen this year)</t>
  </si>
  <si>
    <t>1999/00</t>
  </si>
  <si>
    <t>2000/01</t>
  </si>
  <si>
    <t>2001/02</t>
  </si>
  <si>
    <t>2002/03</t>
  </si>
  <si>
    <t>2003/04</t>
  </si>
  <si>
    <t>2004/05</t>
  </si>
  <si>
    <t>2005/06</t>
  </si>
  <si>
    <t>2006/07</t>
  </si>
  <si>
    <t>2007/08</t>
  </si>
  <si>
    <t>2008/09</t>
  </si>
  <si>
    <t>TfL</t>
  </si>
  <si>
    <t>MOPAC</t>
  </si>
  <si>
    <t>OPDC</t>
  </si>
  <si>
    <t>LLDC</t>
  </si>
  <si>
    <t>MPS</t>
  </si>
  <si>
    <t>LFB</t>
  </si>
  <si>
    <t>White</t>
  </si>
  <si>
    <t>Under-employment measure: people in part-time employment who would like full time employment</t>
  </si>
  <si>
    <t>Total in employment (16+)</t>
  </si>
  <si>
    <t>United Kingdom</t>
  </si>
  <si>
    <t>Indian</t>
  </si>
  <si>
    <t>Chinese</t>
  </si>
  <si>
    <t>Measure of underemployment</t>
  </si>
  <si>
    <t>Table 4: Achievement in early years foundation stage (EYFSP) profile teacher assessments by ethnicity and local authority</t>
  </si>
  <si>
    <t>Mixed</t>
  </si>
  <si>
    <t>Asian</t>
  </si>
  <si>
    <t>Black</t>
  </si>
  <si>
    <r>
      <t>All pupils</t>
    </r>
    <r>
      <rPr>
        <b/>
        <vertAlign val="superscript"/>
        <sz val="8"/>
        <rFont val="Arial"/>
        <family val="2"/>
      </rPr>
      <t>4</t>
    </r>
  </si>
  <si>
    <r>
      <t>Number of eligible pupils</t>
    </r>
    <r>
      <rPr>
        <vertAlign val="superscript"/>
        <sz val="8"/>
        <rFont val="Arial"/>
        <family val="2"/>
        <charset val="238"/>
      </rPr>
      <t>2</t>
    </r>
  </si>
  <si>
    <t>Percentage achieving at least the expected standard in all ELGs</t>
  </si>
  <si>
    <t>North East</t>
  </si>
  <si>
    <t>x</t>
  </si>
  <si>
    <t>North West</t>
  </si>
  <si>
    <t>*</t>
  </si>
  <si>
    <t>.</t>
  </si>
  <si>
    <t>Yorkshire and the Humber</t>
  </si>
  <si>
    <t>East Midlands</t>
  </si>
  <si>
    <t>West Midlands</t>
  </si>
  <si>
    <t>East</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</si>
  <si>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</si>
  <si>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</si>
  <si>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</si>
  <si>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</si>
  <si>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</si>
  <si>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</si>
  <si>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</si>
  <si>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</si>
  <si>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</si>
  <si>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</si>
  <si>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</si>
  <si>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</si>
  <si>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</si>
  <si>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</si>
  <si>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</si>
  <si>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</si>
  <si>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</si>
  <si>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</si>
  <si>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</si>
  <si>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</si>
  <si>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</si>
  <si>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</si>
  <si>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</si>
  <si>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</si>
  <si>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</si>
  <si>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</si>
  <si>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</si>
  <si>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</si>
  <si>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</si>
  <si>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</si>
  <si>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</si>
  <si>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</si>
  <si>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</si>
  <si>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</si>
  <si>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South West</t>
  </si>
  <si>
    <t>Source: National Pupil Database</t>
  </si>
  <si>
    <t>1.  Figures for all years are based on final data.</t>
  </si>
  <si>
    <t xml:space="preserve">2.  Only includes pupils with a valid result for every achievement scale. </t>
  </si>
  <si>
    <t>3.  All English providers of state-funded early years education (including academies and free schools), private, voluntary and independent (PVI) sectors are within the scope of the EYFSP data collection.  Data for any children in the PVI sector no longer in receipt of funding who were included in the return submitted by the LA to DfE will not be included in the figures.  See accompanying SFR documents for further information.</t>
  </si>
  <si>
    <t>4. Includes pupils of any other ethnic group and those pupils for whom ethnicity was not obtained, was refused or could not be determined.</t>
  </si>
  <si>
    <t>5. Achieved at least the expected standard all areas of learning (proportion achieving ‘expected’ or ‘exceeded’ in all 17 Early Learning Goals(ELGs))</t>
  </si>
  <si>
    <t>6. A pupil achieving at least the expected level in the ELGs within the three prime areas of learning and within literacy and numeracy is classed as having "a good level of development".</t>
  </si>
  <si>
    <t>7. Average point score for each characteristic grouping.  This is a supporting measure taking into account performance across all 17 ELGs, 1 point for emerging, 2 for expected and 3 for exceeding.  The sum is then taken for all pupils with that characteristic and the mean given.</t>
  </si>
  <si>
    <t>. = Not applicable.</t>
  </si>
  <si>
    <t>x = Figures not shown in order to protect confidentiality. See the disclosure control section of the technical document for information on data suppression.</t>
  </si>
  <si>
    <r>
      <t>* is used to denote notable LA variation in the completeness of ethnicity data. This occurs as the ethnicity and language fields are only mandatory for pupils aged 5 or over at the 31st August prior to the school census date and schools are NOT required to provde these data items. The LAs where more than 50% of pupils ethnicity was recorded as unclassified in 2013 and 2014  were: Birmingham, Telford and Wrekin and Derbyshire.</t>
    </r>
    <r>
      <rPr>
        <sz val="8"/>
        <color indexed="10"/>
        <rFont val="Arial"/>
        <family val="2"/>
      </rPr>
      <t xml:space="preserve"> </t>
    </r>
    <r>
      <rPr>
        <sz val="8"/>
        <rFont val="Arial"/>
        <family val="2"/>
      </rPr>
      <t xml:space="preserve">In 2015, as well as the three previously mentioned, Enfield also had more than 50% of pupils ethnicity recorded as unclassified and in 2016, the LAs were , Birmingham, Telford and Wrekin,, Enfield and Cumbria. </t>
    </r>
    <r>
      <rPr>
        <sz val="8"/>
        <color indexed="10"/>
        <rFont val="Arial"/>
        <family val="2"/>
      </rPr>
      <t xml:space="preserve"> </t>
    </r>
    <r>
      <rPr>
        <sz val="8"/>
        <rFont val="Arial"/>
        <family val="2"/>
      </rPr>
      <t>The impact on national figures as a result of these unclassified pupils is considered negligible. Further information can be found in the accompanying quality and methodology documents.</t>
    </r>
  </si>
  <si>
    <t xml:space="preserve">** is used to indicate that data for this LA is suppressed as it is based on a single school. </t>
  </si>
  <si>
    <r>
      <t>Pupils whose first language is English</t>
    </r>
    <r>
      <rPr>
        <b/>
        <vertAlign val="superscript"/>
        <sz val="8"/>
        <rFont val="Arial"/>
        <family val="2"/>
      </rPr>
      <t>4</t>
    </r>
  </si>
  <si>
    <r>
      <t>Pupils whose first language is other than English</t>
    </r>
    <r>
      <rPr>
        <b/>
        <vertAlign val="superscript"/>
        <sz val="8"/>
        <rFont val="Arial"/>
        <family val="2"/>
      </rPr>
      <t>5</t>
    </r>
  </si>
  <si>
    <r>
      <t>All pupils</t>
    </r>
    <r>
      <rPr>
        <b/>
        <vertAlign val="superscript"/>
        <sz val="8"/>
        <rFont val="Arial"/>
        <family val="2"/>
      </rPr>
      <t>6</t>
    </r>
  </si>
  <si>
    <t>Pupils known to be eligible for free school meals</t>
  </si>
  <si>
    <r>
      <t>All other pupils</t>
    </r>
    <r>
      <rPr>
        <b/>
        <vertAlign val="superscript"/>
        <sz val="8"/>
        <rFont val="Arial"/>
        <family val="2"/>
      </rPr>
      <t>4</t>
    </r>
  </si>
  <si>
    <t>All pupils</t>
  </si>
  <si>
    <t>Pupils with no identified SEN</t>
  </si>
  <si>
    <r>
      <t>Pupils at School Action</t>
    </r>
    <r>
      <rPr>
        <b/>
        <vertAlign val="superscript"/>
        <sz val="8"/>
        <rFont val="Arial"/>
        <family val="2"/>
      </rPr>
      <t>4</t>
    </r>
  </si>
  <si>
    <r>
      <t>Pupils at School Action Plus</t>
    </r>
    <r>
      <rPr>
        <b/>
        <vertAlign val="superscript"/>
        <sz val="8"/>
        <rFont val="Arial"/>
        <family val="2"/>
      </rPr>
      <t>4</t>
    </r>
  </si>
  <si>
    <t>SEN Support</t>
  </si>
  <si>
    <t>SEN with a statement or EHC plan</t>
  </si>
  <si>
    <r>
      <t>All pupils</t>
    </r>
    <r>
      <rPr>
        <b/>
        <vertAlign val="superscript"/>
        <sz val="8"/>
        <rFont val="Arial"/>
        <family val="2"/>
      </rPr>
      <t>5</t>
    </r>
  </si>
  <si>
    <t>Employee engagement/voice</t>
  </si>
  <si>
    <t>median</t>
  </si>
  <si>
    <t>mean</t>
  </si>
  <si>
    <t>Pay ratio</t>
  </si>
  <si>
    <t>KS4 achievement</t>
  </si>
  <si>
    <t>Pay ratios</t>
  </si>
  <si>
    <t>Ratio highest:median earnings</t>
  </si>
  <si>
    <t>taxable earnings</t>
  </si>
  <si>
    <t>salary</t>
  </si>
  <si>
    <t>excludes Crossrail, calculated for those in employment for full year</t>
  </si>
  <si>
    <t>Insecure employment</t>
  </si>
  <si>
    <t>Coverage: England</t>
  </si>
  <si>
    <t>E92000001</t>
  </si>
  <si>
    <t>E12000001</t>
  </si>
  <si>
    <t>A</t>
  </si>
  <si>
    <t>E12000002</t>
  </si>
  <si>
    <t>B</t>
  </si>
  <si>
    <t>E12000003</t>
  </si>
  <si>
    <t>D</t>
  </si>
  <si>
    <t>Yorkshire and The Humber</t>
  </si>
  <si>
    <t>E12000004</t>
  </si>
  <si>
    <t>E</t>
  </si>
  <si>
    <t>E12000005</t>
  </si>
  <si>
    <t>F</t>
  </si>
  <si>
    <t>E12000006</t>
  </si>
  <si>
    <t>G</t>
  </si>
  <si>
    <t>E12000007</t>
  </si>
  <si>
    <t>H</t>
  </si>
  <si>
    <t>E13000001</t>
  </si>
  <si>
    <t>1B</t>
  </si>
  <si>
    <t>E13000002</t>
  </si>
  <si>
    <t>1C</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</si>
  <si>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</si>
  <si>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</si>
  <si>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</si>
  <si>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</si>
  <si>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</si>
  <si>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</si>
  <si>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</si>
  <si>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</si>
  <si>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</si>
  <si>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</si>
  <si>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</si>
  <si>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</si>
  <si>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</si>
  <si>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</si>
  <si>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</si>
  <si>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</si>
  <si>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</si>
  <si>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</si>
  <si>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</si>
  <si>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</si>
  <si>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J</t>
  </si>
  <si>
    <t>E12000009</t>
  </si>
  <si>
    <t>K</t>
  </si>
  <si>
    <t>https://www.gov.uk/government/publications/progress-8-school-performance-measure</t>
  </si>
  <si>
    <t>x   Figure has been suppressed due to low numbers (1 or 2 pupils) or where secondary suppression has been applied.</t>
  </si>
  <si>
    <t>.   Not applicable.</t>
  </si>
  <si>
    <t>8. City of London does not have any state funded secondary schools, therefore no data is presented here.</t>
  </si>
  <si>
    <t>Labour Market that works for everyone</t>
  </si>
  <si>
    <t>Equal Opportunities</t>
  </si>
  <si>
    <t>Raising Living Standards</t>
  </si>
  <si>
    <t>Training</t>
  </si>
  <si>
    <t>Data from UKCES (now DfE) Employer Skills Survey</t>
  </si>
  <si>
    <t>Note: data released every two years</t>
  </si>
  <si>
    <t>Measure 1: % employers that have provided training</t>
  </si>
  <si>
    <t>Measure 2: % staff that were trained in last 12 months</t>
  </si>
  <si>
    <t>Table 1/ 1</t>
  </si>
  <si>
    <t>F4/F4A. Whether establishment has funded or arranged training for staff over past 12 months</t>
  </si>
  <si>
    <t>Employee summary table</t>
  </si>
  <si>
    <t>Base: All establishments</t>
  </si>
  <si>
    <t>Base: All Employment</t>
  </si>
  <si>
    <t>Unweighted row</t>
  </si>
  <si>
    <t>Off-job and on-job training</t>
  </si>
  <si>
    <t>Number of vacancies</t>
  </si>
  <si>
    <t>Off-job training only</t>
  </si>
  <si>
    <t>Number of HtF vacancies</t>
  </si>
  <si>
    <t>On-job training only</t>
  </si>
  <si>
    <t>Number of SSVs</t>
  </si>
  <si>
    <t>Do not train</t>
  </si>
  <si>
    <t>Number of staff with skills gaps</t>
  </si>
  <si>
    <t>ANY TRAINING</t>
  </si>
  <si>
    <t>Number trained in last 12 months (modelled data)</t>
  </si>
  <si>
    <t>ANY OFF-THE-JOB</t>
  </si>
  <si>
    <t>Number trained to qualification in last 12 months (double counting possible)</t>
  </si>
  <si>
    <t>ANY ON-THE-JOB</t>
  </si>
  <si>
    <t>Number qualified to degree level</t>
  </si>
  <si>
    <t>Tables produced by IFF</t>
  </si>
  <si>
    <t>Apprenticeship Programme Starts by Region (2005/06 to 2016/17 – Reported to Date)  - Learner Volumes</t>
  </si>
  <si>
    <t>Region</t>
  </si>
  <si>
    <t>2016/17</t>
  </si>
  <si>
    <t/>
  </si>
  <si>
    <t>Full Year</t>
  </si>
  <si>
    <t>August to October</t>
  </si>
  <si>
    <t>East of England</t>
  </si>
  <si>
    <t>England Total</t>
  </si>
  <si>
    <t>Other</t>
  </si>
  <si>
    <t>Grand Total</t>
  </si>
  <si>
    <t>Notes</t>
  </si>
  <si>
    <t xml:space="preserve">1) Figures for 2011/12 onwards are not directly comparable to earlier years as a Single Individualised Learner Record (ILR) data collection system has been introduced. More information on the Single ILR is available at: </t>
  </si>
  <si>
    <t>http://webarchive.nationalarchives.gov.uk/20140107201041/http://www.thedataservice.org.uk/NR/rdonlyres/C05DCDD5-67EE-4AD0-88B9-BEBC8F7F3300/0/SILR_Effects_SFR_Learners_June12.pdf</t>
  </si>
  <si>
    <t>2) Programme-Led Apprenticeships recorded in Work Based Learning ILR returns are included in the above figures.</t>
  </si>
  <si>
    <t>3) Region is based upon the home postcode of the learner. Where the postcode is outside of England, learners are included in the 'Other' category. Where postcode is not known this is also included in the 'Other' category.</t>
  </si>
  <si>
    <t>4) These figures are based on the geographic boundaries of regions as of May 2010. Figures from 2005/06 to 2008/09 based on earlier geographic boundaries are available in the SFR Archive, but these cannot be directly compared with new figures due to boundary changes.</t>
  </si>
  <si>
    <t xml:space="preserve">5) Figures for 2010/11 onwards are based on postcode to geographic area assignments in the National Statistics Postcode Lookup. Figures for earlier years are based on the Office for National Statistics Postcode Directory. </t>
  </si>
  <si>
    <t>6) This table includes 2014/15 Employer Ownership Pilot (EOP) volumes that have not been finalised due to problems with the final 2014/15 EOP data collection. See the note in the latest SFR commentary and on the contents page of the main table pack for more information:</t>
  </si>
  <si>
    <t>https://www.gov.uk/government/collections/further-education-and-skills-statistical-first-release-sfr.</t>
  </si>
  <si>
    <t>7) For further information on these tables please see the accompanying notes page.</t>
  </si>
  <si>
    <t>Apprenticeship Framework Achievements by Region (2005/06 to 2014/15)</t>
  </si>
  <si>
    <t>1) 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</si>
  <si>
    <t xml:space="preserve">2) 24+ Advanced Learning Loans were introduced in August 2013. Data show that the number of Apprenticeship starts for those aged 24 and above studying at Level 3 and above has been directly affected. There is also some anecdotal evidence that the numbers of starts for other ages may have been indirectly affected. The Skills Funding Statement in February 2014 announced that regulations have been laid to remove Apprenticeships from loan funding and make them eligible for funding via the Adult Skills Budget.  </t>
  </si>
  <si>
    <t>3) Region is based upon the home postcode of the learner.  Where the postcode is outside of England, learners are included in the 'Other' category.  Where postcode is not known this is also included in the 'Other' category.</t>
  </si>
  <si>
    <t>4) These figures are based on the geographic boundaries of regions as of May 2010. Figures for 2003/04 to 2008/09 based on earlier geographic boundaries are available in the SFR Archive, but these cannot be directly compared with new figures due to boundary changes.</t>
  </si>
  <si>
    <t xml:space="preserve">5)  Figures for 2010/11 onwards are based on postcode to geographic area assignments in the National Statistics Postcode Lookup. Figures for earlier years are based on the Office for National Statistics Postcode Directory. </t>
  </si>
  <si>
    <t>6) This table includes 2014/15 Employer Ownership Pilot (EOP) volumes that have not been finalised due to problems with the final 2014/15 EOP data collection. See the note in the SFR commentary and on the contents page of the main table pack for more information. https://www.gov.uk/government/statistics/learner-participation-outcomes-and-level-of-highest-qualification-held</t>
  </si>
  <si>
    <t>Workplaces Employing Apprentices by Region (2009/10 to 2016/17)</t>
  </si>
  <si>
    <t>1) The figures are a count of the number of individual workplaces (site level).</t>
  </si>
  <si>
    <t>2) From 2010/11 onwards, geographic information is based on the delivery location of the Apprenticeship. Note that some workplaces deliver Apprenticeships in more than one location.</t>
  </si>
  <si>
    <t>3) Where location is not known the workplace is included in the 'Other' category.</t>
  </si>
  <si>
    <t>4) Figures for 2009/10 are not directly comparable with later years as there have been improvements in the way workplace information is recorded and processed.</t>
  </si>
  <si>
    <t>5) For further information on these tables please see the accompanying notes page.</t>
  </si>
  <si>
    <t>Apprenticeship Programme Starts by Region, Level and Age (2005/06 to 2016/17 - Reported to Date)</t>
  </si>
  <si>
    <t>2005/06
Full Year</t>
  </si>
  <si>
    <t>2008/09
Full Year</t>
  </si>
  <si>
    <t>2009/10
Full Year</t>
  </si>
  <si>
    <t>2010/11
Full Year</t>
  </si>
  <si>
    <t>2011/12
Full Year</t>
  </si>
  <si>
    <t>2012/13
Full Year</t>
  </si>
  <si>
    <t>2013/14
Full Year</t>
  </si>
  <si>
    <t>2014/15
Full Year</t>
  </si>
  <si>
    <t>2015/16
Full Year</t>
  </si>
  <si>
    <t>2016/17
August to October</t>
  </si>
  <si>
    <t>Level</t>
  </si>
  <si>
    <t>Intermediate Level Apprenticeship</t>
  </si>
  <si>
    <t>Advanced Level Apprenticeship</t>
  </si>
  <si>
    <t>All Apprenticeships</t>
  </si>
  <si>
    <t>Higher Apprenticeship</t>
  </si>
  <si>
    <t>Intermediate Apprenticeship</t>
  </si>
  <si>
    <t>Advanced Apprenticeship</t>
  </si>
  <si>
    <t>Age</t>
  </si>
  <si>
    <t>Under 19</t>
  </si>
  <si>
    <t>19-24</t>
  </si>
  <si>
    <t>25+</t>
  </si>
  <si>
    <t>All Ages</t>
  </si>
  <si>
    <t>-</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</si>
  <si>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t>
  </si>
  <si>
    <t>2) Region is based upon the home postcode of the learner. Where the postcode is outside of England, learners are included in the 'Other' category. Where postcode is not known this is also included in the 'Other' category.</t>
  </si>
  <si>
    <t>3) These figures are based on the geographic boundaries of regions as of May 2010. Figures for 2003/04 to 2008/09 based on earlier geographic boundaries are available in the SFR Archive, but these cannot be directly compared with new figures due to boundary changes.</t>
  </si>
  <si>
    <t xml:space="preserve">4)  Figures for 2010/11 onwards are based on postcode to geographic area assignments in the National Statistics Postcode Lookup. Figures for earlier years are based on the Office for National Statistics Postcode Directory. </t>
  </si>
  <si>
    <t>5) Figures for 2014/15 include 100 apprenticeship starts and 50 or fewer apprenticeship achievements on employer defined programmes with no Level assigned.</t>
  </si>
  <si>
    <t>6) For further information on these tables please see the accompanying notes page.</t>
  </si>
  <si>
    <t>2005/06 Full Year</t>
  </si>
  <si>
    <t>2006/07 Full Year</t>
  </si>
  <si>
    <t>2007/08 Full Year</t>
  </si>
  <si>
    <t>Apprenticeship Framework Achievements by Region, Level and Age (2005/06 to 2013/14)</t>
  </si>
  <si>
    <t xml:space="preserve">1)  24+ Advanced Learning Loans were introduced in August 2013. Data show that the number of Apprenticeship starts for those aged 24 and above studying at Level 3 and above has been directly affected. There is also some anecdotal evidence that the numbers of starts for other ages may have been indirectly affected. The Skills Funding Statement in February 2014 announced that regulations have been laid to remove Apprenticeships from loan funding and make them eligible for funding via the Adult Skills Budget.  </t>
  </si>
  <si>
    <t>2) 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</si>
  <si>
    <t>Recent graduates (%)</t>
  </si>
  <si>
    <t>Non-recent graduates (%)</t>
  </si>
  <si>
    <t>Source: ONS Annual Population Survey</t>
  </si>
  <si>
    <t>1. A recent graduate is a graduate who left full-time education within five years of the survey date.</t>
  </si>
  <si>
    <t>A non-recent graduate is a graduate who left full-time education more than five years from the survey date.</t>
  </si>
  <si>
    <t>2. A graduate is defined as a person who is aged over 20, not enrolled on any educational course and who has a level of higher education above</t>
  </si>
  <si>
    <t>A level standard. Male graduates are aged between 21 and 64, female graduates are aged between 21 and 59.</t>
  </si>
  <si>
    <t>3. Researchers at the University of Warwick and the University of the West of England have defined a non-graduate role as one which is associated</t>
  </si>
  <si>
    <t xml:space="preserve">with tasks that do not normally require knowledge and skills developed through higher education to enable them to perform these tasks in a </t>
  </si>
  <si>
    <t>competent manner. Examples of non-graduate jobs include receptionists, sales assistants, many types of factory workers, care workers and home carers.</t>
  </si>
  <si>
    <r>
      <t>Percentage of graduates</t>
    </r>
    <r>
      <rPr>
        <b/>
        <vertAlign val="superscript"/>
        <sz val="12"/>
        <color indexed="8"/>
        <rFont val="Calibri"/>
        <family val="2"/>
      </rPr>
      <t>1</t>
    </r>
    <r>
      <rPr>
        <b/>
        <sz val="12"/>
        <color indexed="8"/>
        <rFont val="Calibri"/>
        <family val="2"/>
      </rPr>
      <t xml:space="preserve"> working in non-graduate roles</t>
    </r>
    <r>
      <rPr>
        <b/>
        <vertAlign val="superscript"/>
        <sz val="12"/>
        <color indexed="8"/>
        <rFont val="Calibri"/>
        <family val="2"/>
      </rPr>
      <t>2</t>
    </r>
    <r>
      <rPr>
        <b/>
        <sz val="12"/>
        <color indexed="8"/>
        <rFont val="Calibri"/>
        <family val="2"/>
      </rPr>
      <t xml:space="preserve"> by country of birth, 2011 to 2016, London</t>
    </r>
  </si>
  <si>
    <t>Percentage</t>
  </si>
  <si>
    <t>Country of Birth</t>
  </si>
  <si>
    <r>
      <t>European Economic Area</t>
    </r>
    <r>
      <rPr>
        <b/>
        <vertAlign val="superscript"/>
        <sz val="11"/>
        <color indexed="8"/>
        <rFont val="Calibri"/>
        <family val="2"/>
      </rPr>
      <t>3</t>
    </r>
  </si>
  <si>
    <t>Republic of Ireland</t>
  </si>
  <si>
    <t>Rest of World</t>
  </si>
  <si>
    <t>1. A graduate is defined as a person who is aged over 20, not enrolled on any educational course and who has a level of higher education above</t>
  </si>
  <si>
    <t>2. Researchers at the University of Warwick and the University of the West of England have defined a non-graduate role as one which is associated</t>
  </si>
  <si>
    <t xml:space="preserve">3. The European Economic Area (EEA) definition includes: Aland Islands, Austria, Belgium, Bulgaria, Croatia, Cyprus, the Czech Republic, Denmark, Estonia, Finland, </t>
  </si>
  <si>
    <t xml:space="preserve">France, Germany, Greece, Hungary, Iceland, the Republic of Ireland, Italy, Latvia, Liechtenstein, Lithuania, Luxembourg, Malta, Monaco, the Netherlands, Norway, </t>
  </si>
  <si>
    <t>Poland, Portugal, Romania, Slovakia, Slovenia, Spain, and Sweden. It specifically excludes: Andorra, San Marino and Vatican City.</t>
  </si>
  <si>
    <t>Although Iceland, Liechtenstein and Norway are not members of the European Union (EU), their citizens currently have the same rights as EU citizens to enter, live in and work in the UK.</t>
  </si>
  <si>
    <r>
      <t>Percentage of graduates</t>
    </r>
    <r>
      <rPr>
        <b/>
        <vertAlign val="superscript"/>
        <sz val="12"/>
        <color indexed="8"/>
        <rFont val="Calibri"/>
        <family val="2"/>
      </rPr>
      <t>1</t>
    </r>
    <r>
      <rPr>
        <b/>
        <sz val="12"/>
        <color indexed="8"/>
        <rFont val="Calibri"/>
        <family val="2"/>
      </rPr>
      <t xml:space="preserve"> working in non-graduate roles</t>
    </r>
    <r>
      <rPr>
        <b/>
        <vertAlign val="superscript"/>
        <sz val="12"/>
        <color indexed="8"/>
        <rFont val="Calibri"/>
        <family val="2"/>
      </rPr>
      <t>2</t>
    </r>
    <r>
      <rPr>
        <b/>
        <sz val="12"/>
        <color indexed="8"/>
        <rFont val="Calibri"/>
        <family val="2"/>
      </rPr>
      <t xml:space="preserve"> by country of birth, 2011 to 2016, UK</t>
    </r>
  </si>
  <si>
    <t>Income below 60% 2010/11 real terms median (absolute poverty)</t>
  </si>
  <si>
    <t>annual survey of hours and earnings  - workplace analysis</t>
  </si>
  <si>
    <t>ONS Crown Copyright Reserved [from Nomis on 30 January 2018]</t>
  </si>
  <si>
    <t>area type</t>
  </si>
  <si>
    <t>countries</t>
  </si>
  <si>
    <t>area name</t>
  </si>
  <si>
    <t>item name</t>
  </si>
  <si>
    <t>pay</t>
  </si>
  <si>
    <t>Hourly pay - excluding overtime</t>
  </si>
  <si>
    <t>Standard error as a percentage of the figure</t>
  </si>
  <si>
    <t>Male Full Time Workers</t>
  </si>
  <si>
    <t>Male Part Time Workers</t>
  </si>
  <si>
    <t>Female Full Time Workers</t>
  </si>
  <si>
    <t>Female Part Time Workers</t>
  </si>
  <si>
    <t>Full Time Workers</t>
  </si>
  <si>
    <t>Part Time Workers</t>
  </si>
  <si>
    <t>number</t>
  </si>
  <si>
    <t>conf %</t>
  </si>
  <si>
    <t>Results for 2003 and earlier exclude supplementary surveys. In 2006 there were a number of methodological changes made. For further details goto : http://www.nomisweb.co.uk/articles/341.aspx.</t>
  </si>
  <si>
    <t>Estimates for 2011 and subsequent years use a weighting scheme based on occupations which have been coded according to Standard Occupational Classification (SOC) 2010 that replaced SOC 2000. Therefore care should be taken when making comparisons with earlier years.</t>
  </si>
  <si>
    <t>regions</t>
  </si>
  <si>
    <t>2017 (provisional)</t>
  </si>
  <si>
    <t>Income Inequality</t>
  </si>
  <si>
    <t>2009/10-2011/12</t>
  </si>
  <si>
    <t>2008/09-2010/11</t>
  </si>
  <si>
    <t>2010/11-2012/13</t>
  </si>
  <si>
    <t>2011/12-2013/14</t>
  </si>
  <si>
    <t>Source: HBAI microdata</t>
  </si>
  <si>
    <t>Grossing factor households</t>
  </si>
  <si>
    <t>Table 4 - (c) Percentage of 18-24 year olds Not in Education, Employment or Training (NEET) and (d) associated Confidence Intervals by Region</t>
  </si>
  <si>
    <t>(c) Percentage of 18-24 year olds NEET</t>
  </si>
  <si>
    <t>(d) 95% Confidence Intervals</t>
  </si>
  <si>
    <t>Quarterly LFS series</t>
  </si>
  <si>
    <t>Yorks &amp; Humber</t>
  </si>
  <si>
    <t>Q2</t>
  </si>
  <si>
    <t>Q3</t>
  </si>
  <si>
    <t>Q4</t>
  </si>
  <si>
    <t>Q1</t>
  </si>
  <si>
    <t>1) Age refers to academic age, which is the respondent's age at the preceding 31 August.</t>
  </si>
  <si>
    <t xml:space="preserve">2) All estimates should be viewed in conjunction with their Confidence Intervals. Confidence Intervals indicate how accurate an estimate is. </t>
  </si>
  <si>
    <t xml:space="preserve">     For example, a 95% CI of +/- 1 percentage point (%pt) means that the true value is between 1 percentage point above the estimate and 1 percentage point below the estimate, for 95% of estimates.</t>
  </si>
  <si>
    <t>3) All estimates are taken from the Labour Force Survey.</t>
  </si>
  <si>
    <t>4) All estimates refer to calendar quarters.</t>
  </si>
  <si>
    <t>5) Percentages are rounded to the nearest 1 decimal place.</t>
  </si>
  <si>
    <t>6) Estimates were revised in May 2017 following a reweighting of the Labour Force Survey (LFS) covering 2012 to 2016.</t>
  </si>
  <si>
    <t>Source: ONS Annual Population Survey, January - December</t>
  </si>
  <si>
    <t>Population: All residents aged 18-64</t>
  </si>
  <si>
    <t>n</t>
  </si>
  <si>
    <t>95% CI</t>
  </si>
  <si>
    <t>Jan 2014-Dec 2014</t>
  </si>
  <si>
    <t>Jan 2015-Dec 2015</t>
  </si>
  <si>
    <t>Jan 2016-Dec 2016</t>
  </si>
  <si>
    <t>Parents in employment</t>
  </si>
  <si>
    <t>Population: All residents aged 16-64</t>
  </si>
  <si>
    <t>No dependent children in household</t>
  </si>
  <si>
    <t>% in employment</t>
  </si>
  <si>
    <t>One or more dependent child in household</t>
  </si>
  <si>
    <t>Codes</t>
  </si>
  <si>
    <t>Government Office Regions</t>
  </si>
  <si>
    <t>W99999999</t>
  </si>
  <si>
    <t>Wales</t>
  </si>
  <si>
    <t>unknown</t>
  </si>
  <si>
    <t>2016</t>
  </si>
  <si>
    <t>Number of new cases</t>
  </si>
  <si>
    <t>Rate per 10,000 adult population</t>
  </si>
  <si>
    <r>
      <t>Table LA4: Average Attainment 8 scores</t>
    </r>
    <r>
      <rPr>
        <b/>
        <vertAlign val="superscript"/>
        <sz val="9"/>
        <rFont val="Arial"/>
        <family val="2"/>
      </rPr>
      <t>1</t>
    </r>
    <r>
      <rPr>
        <b/>
        <sz val="9"/>
        <rFont val="Arial"/>
        <family val="2"/>
      </rPr>
      <t xml:space="preserve"> and components by local authority</t>
    </r>
    <r>
      <rPr>
        <b/>
        <vertAlign val="superscript"/>
        <sz val="9"/>
        <rFont val="Arial"/>
        <family val="2"/>
      </rPr>
      <t>2</t>
    </r>
    <r>
      <rPr>
        <b/>
        <sz val="9"/>
        <rFont val="Arial"/>
        <family val="2"/>
      </rPr>
      <t xml:space="preserve"> and region</t>
    </r>
  </si>
  <si>
    <r>
      <t>Year: 2015/16</t>
    </r>
    <r>
      <rPr>
        <b/>
        <vertAlign val="superscript"/>
        <sz val="9"/>
        <rFont val="Arial"/>
        <family val="2"/>
      </rPr>
      <t>3</t>
    </r>
    <r>
      <rPr>
        <b/>
        <sz val="9"/>
        <rFont val="Arial"/>
        <family val="2"/>
      </rPr>
      <t xml:space="preserve"> (revised)</t>
    </r>
  </si>
  <si>
    <r>
      <t>Region/
Local Authority</t>
    </r>
    <r>
      <rPr>
        <vertAlign val="superscript"/>
        <sz val="8"/>
        <rFont val="Arial"/>
        <family val="2"/>
      </rPr>
      <t>2</t>
    </r>
  </si>
  <si>
    <t>Number of pupils at the end key stage 4</t>
  </si>
  <si>
    <r>
      <t>Average Attainment 8 score per pupil</t>
    </r>
    <r>
      <rPr>
        <vertAlign val="superscript"/>
        <sz val="8"/>
        <rFont val="Arial"/>
        <family val="2"/>
      </rPr>
      <t>1</t>
    </r>
  </si>
  <si>
    <t>Average score per pupil in each element:</t>
  </si>
  <si>
    <t>Average score per pupil in the open element in:</t>
  </si>
  <si>
    <r>
      <t>Average number of slots filled</t>
    </r>
    <r>
      <rPr>
        <vertAlign val="superscript"/>
        <sz val="8"/>
        <rFont val="Arial"/>
        <family val="2"/>
      </rPr>
      <t>7</t>
    </r>
    <r>
      <rPr>
        <sz val="8"/>
        <rFont val="Arial"/>
        <family val="2"/>
      </rPr>
      <t>:</t>
    </r>
  </si>
  <si>
    <t>English</t>
  </si>
  <si>
    <t>Mathematics</t>
  </si>
  <si>
    <r>
      <t>English Baccalaureate</t>
    </r>
    <r>
      <rPr>
        <vertAlign val="superscript"/>
        <sz val="8"/>
        <rFont val="Arial"/>
        <family val="2"/>
      </rPr>
      <t>4</t>
    </r>
  </si>
  <si>
    <r>
      <t>Open</t>
    </r>
    <r>
      <rPr>
        <vertAlign val="superscript"/>
        <sz val="8"/>
        <rFont val="Arial"/>
        <family val="2"/>
      </rPr>
      <t>5</t>
    </r>
  </si>
  <si>
    <t>GCSEs</t>
  </si>
  <si>
    <r>
      <t>non-GCSEs</t>
    </r>
    <r>
      <rPr>
        <vertAlign val="superscript"/>
        <sz val="8"/>
        <rFont val="Arial"/>
        <family val="2"/>
      </rPr>
      <t>6</t>
    </r>
  </si>
  <si>
    <r>
      <t>Total (State-funded sector)</t>
    </r>
    <r>
      <rPr>
        <b/>
        <vertAlign val="superscript"/>
        <sz val="8"/>
        <rFont val="Arial"/>
        <family val="2"/>
      </rPr>
      <t>2</t>
    </r>
  </si>
  <si>
    <r>
      <t>England</t>
    </r>
    <r>
      <rPr>
        <b/>
        <vertAlign val="superscript"/>
        <sz val="8"/>
        <rFont val="Arial"/>
        <family val="2"/>
      </rPr>
      <t>2</t>
    </r>
  </si>
  <si>
    <t>Source: 2015/16 key stage 4 attainment data (revised)</t>
  </si>
  <si>
    <t>1.  Attainment 8 and Progress 8 are part of the new secondary accountability system being implemented for all schools from 2016. More information on the calculation of these measures is available in the Progress 8 guidance:</t>
  </si>
  <si>
    <t>2.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pupil referral units and  alternative provision. Alternative provision includes academy and free school alternative provision.</t>
  </si>
  <si>
    <t>3.  Includes entries and achievements by these pupils in previous academic years.</t>
  </si>
  <si>
    <t>4.  The English Baccalaureate element includes the three highest point scores from any of the English Baccalaureate qualifications in science subjects, computer science, history, geography, and languages.</t>
  </si>
  <si>
    <t>5.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</si>
  <si>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t>6.  Includes all non-GCSE qualifications on the DfE approved list. When there is a tie on points between a GCSE and non-GCSE qualification, the methodology prioritises the GCSE qualification.</t>
  </si>
  <si>
    <t>7.  U grades or other qualifications scoring 0 points are counted as a non-filled slot.</t>
  </si>
  <si>
    <t>Jan 2004-Dec 2004</t>
  </si>
  <si>
    <t>Jan 2005-Dec 2005</t>
  </si>
  <si>
    <t>Jan 2006-Dec 2006</t>
  </si>
  <si>
    <t>Jan 2007-Dec 2007</t>
  </si>
  <si>
    <t>Jan 2008-Dec 2008</t>
  </si>
  <si>
    <t>Jan 2009-Dec 2009</t>
  </si>
  <si>
    <t>Jan 2010-Dec 2010</t>
  </si>
  <si>
    <t>Jan 2011-Dec 2011</t>
  </si>
  <si>
    <t>Jan 2012-Dec 2012</t>
  </si>
  <si>
    <t>Jan 2013-Dec 2013</t>
  </si>
  <si>
    <t>Percent receiving training in last 3 months</t>
  </si>
  <si>
    <t>Population: All economically active residents aged 16-69</t>
  </si>
  <si>
    <t>Excludes apprentices and those in full-time education</t>
  </si>
  <si>
    <t>Owner occupied</t>
  </si>
  <si>
    <t>Private rented</t>
  </si>
  <si>
    <t>Social rented</t>
  </si>
  <si>
    <t>Sources and notes</t>
  </si>
  <si>
    <t>Chart title</t>
  </si>
  <si>
    <t>Council</t>
  </si>
  <si>
    <t>Housing association</t>
  </si>
  <si>
    <t>A/B</t>
  </si>
  <si>
    <t>C</t>
  </si>
  <si>
    <t>- Department for Energy and Climate Change, Fuel poverty statistics
- Fuel poverty is measured according to the 'low income high costs AHC equivalised income' definition</t>
  </si>
  <si>
    <t>Council rented</t>
  </si>
  <si>
    <t>Housing association rented</t>
  </si>
  <si>
    <t>- English Housing Survey Fuel Poverty data</t>
  </si>
  <si>
    <t>Proportion of households within group (%)</t>
  </si>
  <si>
    <t>Number of households    (000's)</t>
  </si>
  <si>
    <t>Total number of households (000's)</t>
  </si>
  <si>
    <t>Proportion of households fuel poor (%)</t>
  </si>
  <si>
    <t>Aggregate fuel poverty gap (£m)</t>
  </si>
  <si>
    <t>Average fuel poverty gap (£)</t>
  </si>
  <si>
    <t>Not fuel poor</t>
  </si>
  <si>
    <t>Fuel poor</t>
  </si>
  <si>
    <t>All households</t>
  </si>
  <si>
    <t>percentage</t>
  </si>
  <si>
    <t>Area of origin of rough sleepers in London</t>
  </si>
  <si>
    <t>- St Mungo’s and GLA, ‘Street to home’ and CHAIN reports</t>
  </si>
  <si>
    <t>Africa</t>
  </si>
  <si>
    <t>Americas/Australasia</t>
  </si>
  <si>
    <t>Asia</t>
  </si>
  <si>
    <t>Central / Eastern Europe</t>
  </si>
  <si>
    <t>Other Europe</t>
  </si>
  <si>
    <t>Not known</t>
  </si>
  <si>
    <t>Rest of world</t>
  </si>
  <si>
    <t>Non UK or CEE</t>
  </si>
  <si>
    <t>UK %</t>
  </si>
  <si>
    <t>CEE %</t>
  </si>
  <si>
    <t>Households accepted as homeless in London by reason for loss of last settled home, 1998-2016</t>
  </si>
  <si>
    <t>- DCLG, live table 774</t>
  </si>
  <si>
    <t>Relatives / friends no longer willing / able to accommodate</t>
  </si>
  <si>
    <t>Relationship breakdown with partner</t>
  </si>
  <si>
    <t>End of assured shorthold tenancy</t>
  </si>
  <si>
    <t>Loss of other rented or tied housing</t>
  </si>
  <si>
    <t>Support needs of rough sleepers in London, 2015/16</t>
  </si>
  <si>
    <t>- St Mungo's and GLA, Chain annual report 2015/16</t>
  </si>
  <si>
    <t>Alcohol only</t>
  </si>
  <si>
    <t>Drugs only</t>
  </si>
  <si>
    <t>Mental health only</t>
  </si>
  <si>
    <t>Alcohol and drugs</t>
  </si>
  <si>
    <t>Alcohol and mental health</t>
  </si>
  <si>
    <t>Drugs and mental health</t>
  </si>
  <si>
    <t>Alcohol, drugs and mental health</t>
  </si>
  <si>
    <t>All three no</t>
  </si>
  <si>
    <t>All three not known or not assessed</t>
  </si>
  <si>
    <t>All three no, not known or not assessed</t>
  </si>
  <si>
    <t>All known</t>
  </si>
  <si>
    <t>Population: All residents aged 16+</t>
  </si>
  <si>
    <t>Total starts</t>
  </si>
  <si>
    <t>2005/2006</t>
  </si>
  <si>
    <t>Total achievements</t>
  </si>
  <si>
    <t>Region/Country (3-year average)</t>
  </si>
  <si>
    <t xml:space="preserve">  England</t>
  </si>
  <si>
    <t xml:space="preserve">     North East</t>
  </si>
  <si>
    <t xml:space="preserve">     North West</t>
  </si>
  <si>
    <t xml:space="preserve">     Yorkshire and the Humber</t>
  </si>
  <si>
    <t xml:space="preserve">     East Midlands</t>
  </si>
  <si>
    <t xml:space="preserve">     West Midlands</t>
  </si>
  <si>
    <t xml:space="preserve">     East of England</t>
  </si>
  <si>
    <t xml:space="preserve">     London</t>
  </si>
  <si>
    <t xml:space="preserve">         Inner</t>
  </si>
  <si>
    <t xml:space="preserve">         Outer</t>
  </si>
  <si>
    <t xml:space="preserve">     South East</t>
  </si>
  <si>
    <t xml:space="preserve">     South West</t>
  </si>
  <si>
    <t xml:space="preserve">  Wales</t>
  </si>
  <si>
    <t xml:space="preserve">  Scotland</t>
  </si>
  <si>
    <t xml:space="preserve">  Northern Ireland</t>
  </si>
  <si>
    <t>1. A family is in low income and material deprivation if they have a material deprivation score of 25 or more and a household income below 70 per cent of contemporary median income, Before Housing Costs. See the HBAI Quality and Methodology Information Report for further details.</t>
  </si>
  <si>
    <t>2. A family is in severe low income and material deprivation if they have a material deprivation score of 25 or more and a household income below 50 per cent of contemporary median income, Before Housing Costs. See the HBAI Quality and Methodology Information Report for further details.</t>
  </si>
  <si>
    <t>3. The totals for all children are shown for the United Kingdom for the latest year and are not three-year averages.</t>
  </si>
  <si>
    <r>
      <t>and low income</t>
    </r>
    <r>
      <rPr>
        <vertAlign val="superscript"/>
        <sz val="10"/>
        <color rgb="FF000000"/>
        <rFont val="Arial"/>
        <family val="2"/>
      </rPr>
      <t>1</t>
    </r>
  </si>
  <si>
    <r>
      <t>and severe low income</t>
    </r>
    <r>
      <rPr>
        <vertAlign val="superscript"/>
        <sz val="10"/>
        <color rgb="FF000000"/>
        <rFont val="Arial"/>
        <family val="2"/>
      </rPr>
      <t>2</t>
    </r>
  </si>
  <si>
    <t>Children with Material deprivation</t>
  </si>
  <si>
    <t>Pensioners with material deprivation</t>
  </si>
  <si>
    <t>Percentage of group</t>
  </si>
  <si>
    <t>2013/14-15/16</t>
  </si>
  <si>
    <r>
      <t>UK</t>
    </r>
    <r>
      <rPr>
        <b/>
        <vertAlign val="superscript"/>
        <sz val="10"/>
        <color rgb="FF000000"/>
        <rFont val="Arial"/>
        <family val="2"/>
      </rPr>
      <t>3</t>
    </r>
  </si>
  <si>
    <t>Gender</t>
  </si>
  <si>
    <t>Reference period for ASHE</t>
  </si>
  <si>
    <t>LLW in place at time of survey (£)</t>
  </si>
  <si>
    <t>April 2005</t>
  </si>
  <si>
    <t>April 2006</t>
  </si>
  <si>
    <t>April 2007</t>
  </si>
  <si>
    <t>April 2008</t>
  </si>
  <si>
    <t>April 2009</t>
  </si>
  <si>
    <t>April 2010</t>
  </si>
  <si>
    <t>April 2011</t>
  </si>
  <si>
    <t>April 2012</t>
  </si>
  <si>
    <t>April 2013</t>
  </si>
  <si>
    <t>April 2014</t>
  </si>
  <si>
    <t>Proportion of employee jobs below the LLW</t>
  </si>
  <si>
    <t>CV for proportion below the LLW</t>
  </si>
  <si>
    <t>Number of employee jobs below the LLW</t>
  </si>
  <si>
    <t>provisional</t>
  </si>
  <si>
    <t>April 2015</t>
  </si>
  <si>
    <t>April 2016</t>
  </si>
  <si>
    <t>April 2017</t>
  </si>
  <si>
    <t>Full-time employees</t>
  </si>
  <si>
    <t>Full-time males</t>
  </si>
  <si>
    <t>Full-time females</t>
  </si>
  <si>
    <t>Part-time employees</t>
  </si>
  <si>
    <t>Part-time males</t>
  </si>
  <si>
    <t>Part-time females</t>
  </si>
  <si>
    <t>2015</t>
  </si>
  <si>
    <t>Number</t>
  </si>
  <si>
    <t>2016 (provisional)</t>
  </si>
  <si>
    <t>Source: Annual Survey of Hours and Eearnings Ad hoc requests, ONS</t>
  </si>
  <si>
    <t>14/15-16/17</t>
  </si>
  <si>
    <r>
      <t>Year: 2016/17</t>
    </r>
    <r>
      <rPr>
        <b/>
        <vertAlign val="superscript"/>
        <sz val="9"/>
        <rFont val="Arial"/>
        <family val="2"/>
      </rPr>
      <t>3</t>
    </r>
    <r>
      <rPr>
        <b/>
        <sz val="9"/>
        <rFont val="Arial"/>
        <family val="2"/>
      </rPr>
      <t xml:space="preserve"> (revised)</t>
    </r>
  </si>
  <si>
    <t>E09000007</t>
  </si>
  <si>
    <t>E09000001</t>
  </si>
  <si>
    <t>E09000012</t>
  </si>
  <si>
    <t>E09000013</t>
  </si>
  <si>
    <t>E09000014</t>
  </si>
  <si>
    <t>E09000019</t>
  </si>
  <si>
    <t>E09000020</t>
  </si>
  <si>
    <t>E09000022</t>
  </si>
  <si>
    <t>E09000023</t>
  </si>
  <si>
    <t>E09000025</t>
  </si>
  <si>
    <t>E09000028</t>
  </si>
  <si>
    <t>E09000030</t>
  </si>
  <si>
    <t>E09000032</t>
  </si>
  <si>
    <t>E09000033</t>
  </si>
  <si>
    <t>5.  The English Baccalaureate element includes the three highest point scores from any of the English Baccalaureate qualifications in science subjects, computer science, history, geography, and languages.</t>
  </si>
  <si>
    <t>7.  Includes all non-GCSE qualifications on the DfE approved list. When there is a tie on points between a GCSE and non-GCSE qualification, the methodology prioritises the GCSE qualification.</t>
  </si>
  <si>
    <t>8.  U grades or other qualifications scoring 0 points are counted as a non-filled slot.</t>
  </si>
  <si>
    <t>9. City of London does not have any state funded secondary schools, therefore no data is presented here.</t>
  </si>
  <si>
    <t>10. Due to one school being recorded under this local authority, any figures that are not published in the performance tables are suppressed within this table</t>
  </si>
  <si>
    <t>Source: 2016/17 key stage 4 attainment data (revised)</t>
  </si>
  <si>
    <r>
      <t>City of London</t>
    </r>
    <r>
      <rPr>
        <vertAlign val="superscript"/>
        <sz val="8"/>
        <rFont val="Arial"/>
        <family val="2"/>
      </rPr>
      <t>8</t>
    </r>
  </si>
  <si>
    <t>1. Attainment 8 and Progress 8 are part of the new secondary accountability system implemented from 2016. Users should be cautious when comparing Attainment 8 scores between 2017 and 2016. In 2017, Attainment 8 scores were calculated using slightly differ</t>
  </si>
  <si>
    <t>2.  Local authority, region and the total (state-funded sector) figures cover achievements in state-funded schools only. They do not include pupils recently arrived from overseas and so will not match with state-funded figures in the main tables. The 'Eng</t>
  </si>
  <si>
    <t>4. New GCSEs in English and mathematics were taught from September 2015 with the first examinations taking place in Summer 2017. New GCSEs in other subjects were phased in for first teaching from September 2016, continuing into 2017 and a very small numbe</t>
  </si>
  <si>
    <t>6.  The open element contains the three highest point scores in any three other subjects, including English language or literature (if not counted in the English slot), further GCSE qualifications (including English Baccalaureate subjects) or any other no</t>
  </si>
  <si>
    <t>Boys</t>
  </si>
  <si>
    <t>Girls</t>
  </si>
  <si>
    <t>Source: key stage 4 attainment data</t>
  </si>
  <si>
    <t>x = Figures not shown in order to protect confidentiality. See 'confidentiality' within the SFR text for information on data suppression.</t>
  </si>
  <si>
    <t>.  = Not applicable.</t>
  </si>
  <si>
    <t xml:space="preserve">East </t>
  </si>
  <si>
    <t>1.  Includes entries and achievements by these pupils in previous academic years.</t>
  </si>
  <si>
    <t>3.  Pupils at the end of key stage 4 who are included in the measure.</t>
  </si>
  <si>
    <t>Average Attainment 8 score per pupil (4)</t>
  </si>
  <si>
    <r>
      <t>Number of eligible pupils</t>
    </r>
    <r>
      <rPr>
        <vertAlign val="superscript"/>
        <sz val="9"/>
        <rFont val="Arial"/>
        <family val="2"/>
      </rPr>
      <t>(3)</t>
    </r>
  </si>
  <si>
    <r>
      <t>All pupils</t>
    </r>
    <r>
      <rPr>
        <vertAlign val="superscript"/>
        <sz val="9"/>
        <rFont val="Arial"/>
        <family val="2"/>
      </rPr>
      <t>(8)</t>
    </r>
  </si>
  <si>
    <r>
      <t>England</t>
    </r>
    <r>
      <rPr>
        <b/>
        <vertAlign val="superscript"/>
        <sz val="9"/>
        <rFont val="Arial"/>
        <family val="2"/>
      </rPr>
      <t>9</t>
    </r>
  </si>
  <si>
    <t>2.  State-funded schools include academies, free schools, city technology colleges, further education colleges with provision for 14- to 16-year-olds and state-funded special schools. They exclude independent schools, independent special schools, non-main</t>
  </si>
  <si>
    <t>4.  Attainment 8 and Progress 8 are part of the new secondary accountability system that was implemented for all schools from 2016. Users should be cautious when comparing Attainment 8 scores between 2017 and 2016. In 2017, Attainment 8 scores were calcul</t>
  </si>
  <si>
    <t>5.  A Progress 8 score of 1.0 means pupils in the group make on average approximately a grade more progress than the national average; a score of -0.5 means they make on average approximately half a grade less progress than average. Progress 8 scores shou</t>
  </si>
  <si>
    <t>6. In 2014/15 and earlier, where the English language and English literature option was chosen in English, exams in both must be taken and a C grade or above achieved in English language. From 2015/16, to meet the English requirement of the A*-C in Englis</t>
  </si>
  <si>
    <t>7. In 2014/15 and earlier, where the English language and English literature option was chosen in EBacc English, exams in both had to be taken and a C grade or above achieved in English language. In 2015/16, to meet the English requirement of the EBacc, e</t>
  </si>
  <si>
    <t>8.  Includes pupils for whom ethnicity was not obtained, refused or could not be determined. This figure also includes pupils at further education colleges: as FE colleges do not complete the school census, we do not have matched pupil characteristics dat</t>
  </si>
  <si>
    <t>9.  The England, region and local authority figures in this table do not include pupils recently arrived from overseas. Therefore the England total will not match with state-funded figures in the main national tables as these tables include overseas pupil</t>
  </si>
  <si>
    <t>8.  Includes 'not known but believed to be English'.</t>
  </si>
  <si>
    <t>9.  Includes 'not known but believed to be other than English'.</t>
  </si>
  <si>
    <r>
      <t>Pupils whose first language is English</t>
    </r>
    <r>
      <rPr>
        <vertAlign val="superscript"/>
        <sz val="9"/>
        <rFont val="Arial"/>
        <family val="2"/>
      </rPr>
      <t>(8)</t>
    </r>
  </si>
  <si>
    <r>
      <t>Pupils whose first language is other than English</t>
    </r>
    <r>
      <rPr>
        <vertAlign val="superscript"/>
        <sz val="9"/>
        <rFont val="Arial"/>
        <family val="2"/>
      </rPr>
      <t>(9)</t>
    </r>
  </si>
  <si>
    <r>
      <t>All pupils</t>
    </r>
    <r>
      <rPr>
        <vertAlign val="superscript"/>
        <sz val="9"/>
        <rFont val="Arial"/>
        <family val="2"/>
      </rPr>
      <t>(10)</t>
    </r>
  </si>
  <si>
    <t>8.  Includes pupils not eligible for free school meals and for whom free school meal eligibility was unclassified or could not be determined.</t>
  </si>
  <si>
    <r>
      <t>All other pupils</t>
    </r>
    <r>
      <rPr>
        <vertAlign val="superscript"/>
        <sz val="9"/>
        <rFont val="Arial"/>
        <family val="2"/>
      </rPr>
      <t>(8)</t>
    </r>
  </si>
  <si>
    <t>SEND code of practice: 0 to 25</t>
  </si>
  <si>
    <t>SEN support</t>
  </si>
  <si>
    <t>2.  Includes entries and achievements by these pupils in previous academic years.</t>
  </si>
  <si>
    <t>4.  Pupils at the end of key stage 4 who are included in the measure.</t>
  </si>
  <si>
    <t>Average Attainment 8 score per pupil (5)</t>
  </si>
  <si>
    <t>1.  Following SEND reforms in 2014/15, SEN pupils are categorised as 'SEN with a statement or Education, health and care (EHC) plan' and 'SEN support'. SEN support replaces school action and school action plus (grouped as SEN without a statement up to and</t>
  </si>
  <si>
    <t>3.  State-funded schools include academies, free schools, city technology colleges, further education colleges with provision for 14- to 16-year-olds and state-funded special schools. They exclude independent schools, independent special schools, non-main</t>
  </si>
  <si>
    <t>5.  Attainment 8 and Progress 8 are part of the new secondary accountability system that was implemented for all schools from 2016. Users should be cautious when comparing Attainment 8 scores between 2017 and 2016. In 2017, Attainment 8 scores were calcul</t>
  </si>
  <si>
    <t>6.  A Progress 8 score of 1.0 means pupils in the group make on average approximately a grade more progress than the national average; a score of -0.5 means they make on average approximately half a grade less progress than average. Progress 8 scores shou</t>
  </si>
  <si>
    <t>7. In 2014/15 and earlier, where the English language and English literature option was chosen in English, exams in both must be taken and a C grade or above achieved in English language. From 2015/16, to meet the English requirement of the A*-C in Englis</t>
  </si>
  <si>
    <t>8. In 2014/15 and earlier, where the English language and English literature option was chosen in EBacc English, exams in both had to be taken and a C grade or above achieved in English language. In 2015/16, to meet the English requirement of the EBacc, e</t>
  </si>
  <si>
    <t>9.  Includes pupils for whom SEN provision could not be determined. This figure also includes pupils at further education colleges: as FE colleges do not complete the school census, we do not have matched pupil characteristics data of pupils in FE college</t>
  </si>
  <si>
    <t>10.  The England, region and local authority figures in this table do not include pupils recently arrived from overseas. Therefore the England total will not match with state-funded figures in the main national tables as these tables include overseas pupi</t>
  </si>
  <si>
    <r>
      <t>Number of eligible pupils</t>
    </r>
    <r>
      <rPr>
        <vertAlign val="superscript"/>
        <sz val="9"/>
        <rFont val="Arial"/>
        <family val="2"/>
      </rPr>
      <t>(4)</t>
    </r>
  </si>
  <si>
    <r>
      <t>All pupils</t>
    </r>
    <r>
      <rPr>
        <vertAlign val="superscript"/>
        <sz val="9"/>
        <rFont val="Arial"/>
        <family val="2"/>
      </rPr>
      <t>(9)</t>
    </r>
  </si>
  <si>
    <r>
      <t>England</t>
    </r>
    <r>
      <rPr>
        <b/>
        <vertAlign val="superscript"/>
        <sz val="9"/>
        <rFont val="Arial"/>
        <family val="2"/>
      </rPr>
      <t>10</t>
    </r>
  </si>
  <si>
    <t>10.  Includes pupils for whom first language was not obtained, refused, or could not be determined. This figure also includes pupils at further education colleges: as FE colleges do not complete the school census, we do not have matched pupil characterist</t>
  </si>
  <si>
    <t>11.  The England, region and local authority figures in this table do not include pupils recently arrived from overseas. Therefore the England total will not match with state-funded figures in the main national tables as these tables include overseas pupi</t>
  </si>
  <si>
    <t>2012-2016</t>
  </si>
  <si>
    <t>Persistent low income</t>
  </si>
  <si>
    <t>2014/15-16/17</t>
  </si>
  <si>
    <t>Median hourly pay (full-time)</t>
  </si>
  <si>
    <t>Median hourly pay (part-time)</t>
  </si>
  <si>
    <t>Mean hourly pay (full-time)</t>
  </si>
  <si>
    <t>Mean hourly pay (part-time)</t>
  </si>
  <si>
    <t>Pay gap</t>
  </si>
  <si>
    <t>GLA 2017</t>
  </si>
  <si>
    <t>https://www.london.gov.uk/about-us/governance-and-spending/spending-money-wisely/gender-pay-gap-report-march-2017-data</t>
  </si>
  <si>
    <t>Gender Pay Gap (all staff)</t>
  </si>
  <si>
    <t>Ethnicity</t>
  </si>
  <si>
    <t>No. of staff</t>
  </si>
  <si>
    <t>Mean pay gap</t>
  </si>
  <si>
    <t>Median pay gap</t>
  </si>
  <si>
    <t>BAME (Black, Asian, Dual, Other)</t>
  </si>
  <si>
    <t>Asian or Asian British</t>
  </si>
  <si>
    <t>Black or Black British</t>
  </si>
  <si>
    <t>Dual Heritage</t>
  </si>
  <si>
    <t>Other Ethnic Group</t>
  </si>
  <si>
    <t>2017 GLA ethnicity pay gap - (All White is the majority comparator)</t>
  </si>
  <si>
    <t>https://www.london.gov.uk/about-us/organisations-we-work/old-oak-and-park-royal-development-corporation-opdc/opdc-structure-7/being-transparent/opdc-gender-pay-gap-report-march-2017-data</t>
  </si>
  <si>
    <t>https://www.london.gov.uk/what-we-do/mayors-office-policing-and-crime-mopac/about-mayors-office-policing-and-crime-mopac/our-staff/mopac-gender-pay-gap-report-march-2017-data</t>
  </si>
  <si>
    <t>2016*</t>
  </si>
  <si>
    <t>* definitions of earnings used to calculate 2016 pay gaps differ from those used to calculate pay gaps in subsequent years</t>
  </si>
  <si>
    <t>TfL 2017</t>
  </si>
  <si>
    <t>Earnings figures exclude Performance Awards</t>
  </si>
  <si>
    <t>https://tfl.gov.uk/corporate/publications-and-reports/equality-and-inclusion-publications#on-this-page-3</t>
  </si>
  <si>
    <t>2017 TfL ethnicity pay gap - (All White is the majority comparator)</t>
  </si>
  <si>
    <t>Not known/provided (20.5%)</t>
  </si>
  <si>
    <t>Not known/provided (3.5%)</t>
  </si>
  <si>
    <t>http://www.queenelizabetholympicpark.co.uk/our-story/the-legacy-corporation/good-governance/transparency</t>
  </si>
  <si>
    <t>2016 rates are for full-time employees only</t>
  </si>
  <si>
    <t>2017 LLDC ethnicity pay gap - (All White is the majority comparator)</t>
  </si>
  <si>
    <t>Not known/provided (2%)</t>
  </si>
  <si>
    <t>https://www.london-fire.gov.uk/about-us/equality-and-diversity/recruitment-retention-and-development/</t>
  </si>
  <si>
    <t>LLDC 2017</t>
  </si>
  <si>
    <t>LFB 2017</t>
  </si>
  <si>
    <t>2017 LFB ethnicity pay gap - (All White is the majority comparator)</t>
  </si>
  <si>
    <t>2017 MPS ethnicity pay gap - (All White is the majority comparator)</t>
  </si>
  <si>
    <t>Not known/provided (1.8%)</t>
  </si>
  <si>
    <t>Mixed Group</t>
  </si>
  <si>
    <t>https://www.met.police.uk/globalassets/foi-media/priorities_and_how_we_are_doing/corporate/ethnicity-pay-gap-analysis-2017.pdf</t>
  </si>
  <si>
    <t>https://www.london.gov.uk/about-us/governance-and-spending/spending-money-wisely/ethnicity-pay-gap-report-2017</t>
  </si>
  <si>
    <t>2017 OPDC ethnicity pay gap - (All White is the majority comparator)</t>
  </si>
  <si>
    <t>Not known/provided (13.8%)</t>
  </si>
  <si>
    <t>https://www.london.gov.uk/about-us/organisations-we-work/old-oak-and-park-royal-development-corporation-opdc/opdc-structure-7/being-transparent/opdc-ethnicity-pay-gap-audit</t>
  </si>
  <si>
    <t>2017 MOPAC ethnicity pay gap - (All White is the majority comparator)</t>
  </si>
  <si>
    <t>BAME (Black, Asian, Mixed, Other)</t>
  </si>
  <si>
    <t>BAME (Black, Asian, All Other)</t>
  </si>
  <si>
    <t>https://www.london.gov.uk/sites/default/files/mopac_ethnic_pay_audit_2017_final.pdf</t>
  </si>
  <si>
    <t>% missing</t>
  </si>
  <si>
    <t>Ratio of 95th percentile: median, total pay including bonuses</t>
  </si>
  <si>
    <r>
      <t>of jobs</t>
    </r>
    <r>
      <rPr>
        <b/>
        <vertAlign val="superscript"/>
        <sz val="10"/>
        <rFont val="Arial"/>
        <family val="2"/>
      </rPr>
      <t>b</t>
    </r>
  </si>
  <si>
    <t>Description</t>
  </si>
  <si>
    <t>(thousand)</t>
  </si>
  <si>
    <t>a  Employees on adult rates who have been in the same job for more than a year.</t>
  </si>
  <si>
    <t>b  Figures for Number of Jobs are for indicative purposes only and should not be considered an accurate estimate of employee job counts.</t>
  </si>
  <si>
    <t>c  Numbers of jobs have been rounded to the nearest thousand.</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</si>
  <si>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</si>
  <si>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</si>
  <si>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</si>
  <si>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Key</t>
  </si>
  <si>
    <t>Statistical robustness</t>
  </si>
  <si>
    <t>CV &lt;= 5%</t>
  </si>
  <si>
    <t xml:space="preserve">Estimates are considered precise </t>
  </si>
  <si>
    <t>CV &gt; 5% and &lt;= 10%</t>
  </si>
  <si>
    <t>Estimates are considered reasonably precise</t>
  </si>
  <si>
    <t>CV &gt; 10% and &lt;= 20%</t>
  </si>
  <si>
    <t>Estimates are considered acceptable</t>
  </si>
  <si>
    <t xml:space="preserve"> x = unreliable</t>
  </si>
  <si>
    <t>Estimates are considered unreliable for practical purposes</t>
  </si>
  <si>
    <t>CV &gt; 20% or unavailable</t>
  </si>
  <si>
    <t xml:space="preserve">    .. = disclosive</t>
  </si>
  <si>
    <t xml:space="preserve">   : = not applicable</t>
  </si>
  <si>
    <t xml:space="preserve"> - = nil or negligible </t>
  </si>
  <si>
    <t>Source: ASHE (from NOMIS)</t>
  </si>
  <si>
    <t>Gender pay gap - employee jobs</t>
  </si>
  <si>
    <t>ONS Crown Copyright Reserved [from Nomis on 18 April 2018]</t>
  </si>
  <si>
    <t>aged 16-64 employment rate - white</t>
  </si>
  <si>
    <t>aged 16-64 employment rate - ethnic minority</t>
  </si>
  <si>
    <t>aged 16-64 employment rate - white males</t>
  </si>
  <si>
    <t>aged 16-64 employment rate - ethnic minority males</t>
  </si>
  <si>
    <t>aged 16-64 employment rate - white females</t>
  </si>
  <si>
    <t>aged 16-64 employment rate - ethnic minority females</t>
  </si>
  <si>
    <t>Percentage of  population aged 16-64 who are mixed ethnic group</t>
  </si>
  <si>
    <t>Percentage of  population aged 16-64 who are Indian</t>
  </si>
  <si>
    <t>Percentage of  population aged 16-64 who are Pakistani/Bangladeshi</t>
  </si>
  <si>
    <t>Percentage of  population aged 16-64 who are Black or Black British</t>
  </si>
  <si>
    <t>Percentage of  population aged 16-64 who are of other ethnic group</t>
  </si>
  <si>
    <t>aged 16-64 employment rate for all mixed ethnic group</t>
  </si>
  <si>
    <t>aged 16-64 employment rate for all Indians</t>
  </si>
  <si>
    <t>aged 16-64 employment rate for all Pakistanis/Bangladeshis</t>
  </si>
  <si>
    <t>aged 16-64 employment rate for all Black or black British</t>
  </si>
  <si>
    <t>aged 16-64 employment rate for all other ethnic group</t>
  </si>
  <si>
    <t>aged 16-64 employment rate for mixed ethnic group males</t>
  </si>
  <si>
    <t>aged 16-64 employment rate for Indian males</t>
  </si>
  <si>
    <t>aged 16-64 employment rate for Pakistani/Bangladeshi males</t>
  </si>
  <si>
    <t>aged 16-64 employment rate for Black or Black British  males</t>
  </si>
  <si>
    <t>aged 16-64 employment rate for other ethnic group males</t>
  </si>
  <si>
    <t>aged 16-64 employment rate for mixed ethnic group females</t>
  </si>
  <si>
    <t>aged 16-64 employment rate for Indian females</t>
  </si>
  <si>
    <t>aged 16-64 employment rate for Pakistani/Bangladeshi females</t>
  </si>
  <si>
    <t>aged 16-64 employment rate for Black or Black British females</t>
  </si>
  <si>
    <t>aged 16-64 employment rate for other ethnic group females</t>
  </si>
  <si>
    <t>Jan 2017-Dec 2017</t>
  </si>
  <si>
    <t>Due to changes in the ethnicity questions on the Annual Population Survey during 2011 these estimates should not be used as a timeseries. They can, however, be used to estimate the relative levels of economic activity of the different ethnic groupings. A more detailed note will be placed on the ONS website at: http://www.ons.gov.uk/ons/guide-method/method-quality/specific/labour-market/subnational-labour/index.html.</t>
  </si>
  <si>
    <t>Pakistani/Bangladeshi</t>
  </si>
  <si>
    <t>UK - all people</t>
  </si>
  <si>
    <t>UK - males</t>
  </si>
  <si>
    <t>UK - females</t>
  </si>
  <si>
    <t>London - all people</t>
  </si>
  <si>
    <t>London - males</t>
  </si>
  <si>
    <t>London - females</t>
  </si>
  <si>
    <t>Employment rate males - aged 16-64</t>
  </si>
  <si>
    <t>Employment rate females - aged 16-64</t>
  </si>
  <si>
    <t>- These figures are missing.</t>
  </si>
  <si>
    <t>Publication of health and disability variables from the Annual Population Survey have been suspended from the October 2016 to September 2017 period onwards, whilst further quality assurance of the estimates takes place. For further information contact ons.gov.uk.</t>
  </si>
  <si>
    <t>Due to changes in the health questions on the Annual Population Survey there is quite a large discontinuity in the estimates from the Apr 2012 to Mar 2013 period onwards. These will become available again from the Apr 2013 to March 2014 period as new variables Further information is available at http://www.nomisweb.co.uk/articles/783.aspx.</t>
  </si>
  <si>
    <t>Percentage Point employment gaps</t>
  </si>
  <si>
    <t>UK - male</t>
  </si>
  <si>
    <t>UK-female</t>
  </si>
  <si>
    <t>Comparator group is all male</t>
  </si>
  <si>
    <t>Comparator groups are non-disabled</t>
  </si>
  <si>
    <t>Discontinuities in definition mean that figures up to 2012 are not comparable with those post 2013</t>
  </si>
  <si>
    <t>Data errors mean that data for 2017 is currently not available</t>
  </si>
  <si>
    <t>Comparator groups are White</t>
  </si>
  <si>
    <t>London - male</t>
  </si>
  <si>
    <t>London-female</t>
  </si>
  <si>
    <t>ONS Crown Copyright Reserved [from Nomis on 19 April 2018]</t>
  </si>
  <si>
    <t>Unemployment rate males - aged 16+</t>
  </si>
  <si>
    <t>Unemployment rate females - aged 16+</t>
  </si>
  <si>
    <t>Unemployment rate aged 16-64 - disabled</t>
  </si>
  <si>
    <t>Unemployment rate aged 16-64 - not disabled</t>
  </si>
  <si>
    <t>Unemployment rate males aged 16-64 - not disabled</t>
  </si>
  <si>
    <t>Unemployment rate females aged 16-64 - not disabled</t>
  </si>
  <si>
    <t>16+ unemployment rate - white</t>
  </si>
  <si>
    <t>16+ unemployment rate - ethnic minority</t>
  </si>
  <si>
    <t>16+ unemployment rate - white males</t>
  </si>
  <si>
    <t>16+ unemployment rate - ethnic minority males</t>
  </si>
  <si>
    <t>16+ unemployment rate - white females</t>
  </si>
  <si>
    <t>16+ unemployment rate - ethnic minority females</t>
  </si>
  <si>
    <t>16+ unemployment rate for all mixed ethnic group</t>
  </si>
  <si>
    <t>16+ unemployment rate for all Indians</t>
  </si>
  <si>
    <t>16+ unemployment rate for all Pakistanis/Bangladeshis</t>
  </si>
  <si>
    <t>16+ unemployment rate for all Black or black British</t>
  </si>
  <si>
    <t>16+ unemployment rate for all other ethnic group</t>
  </si>
  <si>
    <t>16+ unemployment rate for mixed ethnic group males</t>
  </si>
  <si>
    <t>16+ unemployment rate for Indian males</t>
  </si>
  <si>
    <t>16+ unemployment rate for Pakistani/Bangladeshi males</t>
  </si>
  <si>
    <t>16+ unemployment rate for Black or Black British males</t>
  </si>
  <si>
    <t>16+ unemployment rate for other ethnic group males</t>
  </si>
  <si>
    <t>16+ unemployment rate for mixed ethnic group females</t>
  </si>
  <si>
    <t>16+ unemployment rate for Indian females</t>
  </si>
  <si>
    <t>16+ unemployment rate for Pakistani/Bangladeshi females</t>
  </si>
  <si>
    <t>16+ unemployment rate for Black or Black British females</t>
  </si>
  <si>
    <t>16+ unemployment rate for other ethnic group females</t>
  </si>
  <si>
    <t>* Estimate and confidence interval unreliable since the group sample size is small (3-9).</t>
  </si>
  <si>
    <t>Disability related figures for 2004-2012 refer to DDA and/or work-limiting disabled, figures for 2014 onwards refer to EA core or work-limiting disabled</t>
  </si>
  <si>
    <t>Unemployment rate males aged 16-64 - disabled</t>
  </si>
  <si>
    <t>Unemployment rate females aged 16-64 - disabled</t>
  </si>
  <si>
    <t>% aged 16-64 who are disabled</t>
  </si>
  <si>
    <t>% of males aged 16-64 who are disabled</t>
  </si>
  <si>
    <t>% of females aged 16-64 who are disabled</t>
  </si>
  <si>
    <t>Employment rate aged 16-64 - disabled</t>
  </si>
  <si>
    <t>Employment rate aged 16-64 - not disabled</t>
  </si>
  <si>
    <t>Employment rate males aged 16-64 - disabled</t>
  </si>
  <si>
    <t>Employment rate males aged 16-64 - not disabled</t>
  </si>
  <si>
    <t>Employment rate females aged 16-64 - disabled</t>
  </si>
  <si>
    <t>Employment rate females aged 16-64 - not disabled</t>
  </si>
  <si>
    <t>Ethnicity Pay gaps</t>
  </si>
  <si>
    <t>Mean £</t>
  </si>
  <si>
    <t>Median £</t>
  </si>
  <si>
    <t>Provisional data, using unadjusted earnings variables</t>
  </si>
  <si>
    <t>Unemployment rates</t>
  </si>
  <si>
    <t>All 16+</t>
  </si>
  <si>
    <t>Employment gaps</t>
  </si>
  <si>
    <t>APS Resident basis</t>
  </si>
  <si>
    <t>Proportion of employee jobs in London paid less than the London Living Wage (LLW)</t>
  </si>
  <si>
    <t>D and above</t>
  </si>
  <si>
    <t>2014/15-2016/17</t>
  </si>
  <si>
    <t>Energy efficiency band by tenure, London 2014</t>
  </si>
  <si>
    <t>Trend in median SAP (energy efficiency) rating by tenure, London 1996 to 2015</t>
  </si>
  <si>
    <t>- English House Condition Survey and English Housing Survey stock data, 1996 to 2015
- This analysis uses the 2012 SAP definition throughout</t>
  </si>
  <si>
    <t>Whether any accounts</t>
  </si>
  <si>
    <t>Yes</t>
  </si>
  <si>
    <t>No</t>
  </si>
  <si>
    <t>Don't Know</t>
  </si>
  <si>
    <t>Savings under £1500</t>
  </si>
  <si>
    <t>Region in UK (original codes)</t>
  </si>
  <si>
    <t>Yorks and Humberside</t>
  </si>
  <si>
    <t>Eastern</t>
  </si>
  <si>
    <t>Scotland</t>
  </si>
  <si>
    <t>Northern Ireland</t>
  </si>
  <si>
    <t>Savings £0</t>
  </si>
  <si>
    <t>Savings but under £1500</t>
  </si>
  <si>
    <t>Savings £1500 or more</t>
  </si>
  <si>
    <t>Source: Family Resources Survey</t>
  </si>
  <si>
    <t>Average of three years 2014/15 - 2016/17</t>
  </si>
  <si>
    <t>Refuse</t>
  </si>
  <si>
    <t>Total with under £1500 savings</t>
  </si>
  <si>
    <t>Benefit unit level savings</t>
  </si>
  <si>
    <t>Percentage of families with less than £1500 in savings</t>
  </si>
  <si>
    <t xml:space="preserve">Region in UK </t>
  </si>
  <si>
    <t>Total benefit units</t>
  </si>
  <si>
    <t>Families in arrears on at least one household bill</t>
  </si>
  <si>
    <t>Percentage in arrears</t>
  </si>
  <si>
    <t>Adults with access to bank accounts</t>
  </si>
  <si>
    <t>Percentage of adults with at least one account (excluding those who refuse)</t>
  </si>
  <si>
    <t>Total Benefit Units</t>
  </si>
  <si>
    <t>In arrears on household bills</t>
  </si>
  <si>
    <t>Capacity to meet unexpected expense of £800</t>
  </si>
  <si>
    <t>Capacity to meet unexpected bills</t>
  </si>
  <si>
    <t>Percentage of families not able to meet unexpected but necessary bill of £800</t>
  </si>
  <si>
    <t>% families unable to meet unexpected bills</t>
  </si>
  <si>
    <t>Rest of UK</t>
  </si>
  <si>
    <t>Decile 10 (highest)</t>
  </si>
  <si>
    <t>Rest of GB</t>
  </si>
  <si>
    <t>https://www.gov.uk/government/collections/statistics-neet</t>
  </si>
  <si>
    <r>
      <t>Gross annual pay (£) - employee jobs</t>
    </r>
    <r>
      <rPr>
        <b/>
        <vertAlign val="superscript"/>
        <sz val="12"/>
        <rFont val="Arial"/>
        <family val="2"/>
      </rPr>
      <t>a</t>
    </r>
    <r>
      <rPr>
        <b/>
        <sz val="12"/>
        <rFont val="Arial"/>
        <family val="2"/>
      </rPr>
      <t>, 2017 (provisional)</t>
    </r>
  </si>
  <si>
    <t>https://www.ons.gov.uk/employmentandlabourmarket/peopleinwork/earningsandworkinghours/adhocs/007818annualsurveyofhoursandearningsashegrossannualearningsforthe90to99percentilesofemployeejobsbysectorintheukandregions2017provisional</t>
  </si>
  <si>
    <t>England excluding London</t>
  </si>
  <si>
    <t>England outside London</t>
  </si>
  <si>
    <t>Proportion of employee jobs in UK outside London paid less than the UK Living Wage (UKLW)</t>
  </si>
  <si>
    <t>After school club 15 hours</t>
  </si>
  <si>
    <t>Average hourly cost of part-time (25 hours) childcare for a child aged under 2</t>
  </si>
  <si>
    <t>These figures are indicative only, based on calculating a simple, unweighted average of the relevant constituent figures</t>
  </si>
  <si>
    <t>The hourly rate is a simple calculation of the cost eg for 25 hours of childcare divided by 25. This does not mean the same hourly rate would apply for longer or shorter duration. It may also be a fixed cost regardless of number of hours used eg five half day sessions.</t>
  </si>
  <si>
    <t>No data were available to provide a weighted average for childcare spaces by age (DfE and OFSTED publish figures by provider type, but not by age)</t>
  </si>
  <si>
    <t>All figures quoted are averages taken from the Childcare Survey carried out annually by Family and Childcare Trust. There is considerable variation in the actual cost of childcare.</t>
  </si>
  <si>
    <t>See: https://www.familyandchildcaretrust.org/childcare-survey-and-holiday-childcare-survey for more detail</t>
  </si>
  <si>
    <t>MOPAC/MPS</t>
  </si>
  <si>
    <t>&lt;= £20,000 £20,001 to £30,000</t>
  </si>
  <si>
    <t>£30,001 to £40,000</t>
  </si>
  <si>
    <t>£40,001 to £50,000</t>
  </si>
  <si>
    <t>£50,001 to £60,000</t>
  </si>
  <si>
    <t>£60,001 to £70,000</t>
  </si>
  <si>
    <t>£70,001 to £80,000</t>
  </si>
  <si>
    <t>£80,001 to £90,000</t>
  </si>
  <si>
    <t>£90,001 to £100,000</t>
  </si>
  <si>
    <t>&gt;£100,000</t>
  </si>
  <si>
    <t>Dual-heritage</t>
  </si>
  <si>
    <t>Other ethnic group</t>
  </si>
  <si>
    <t>Not stated/provided</t>
  </si>
  <si>
    <t>Disabled/Not disabled</t>
  </si>
  <si>
    <t>Not Disabled</t>
  </si>
  <si>
    <t xml:space="preserve">&lt;= £20,000 </t>
  </si>
  <si>
    <t>£20,001 to £30,000</t>
  </si>
  <si>
    <t>MPS/MOPACC</t>
  </si>
  <si>
    <t>top row is empty</t>
  </si>
  <si>
    <t>TFL</t>
  </si>
  <si>
    <t>Transgendered Women</t>
  </si>
  <si>
    <t>Transgendered Man</t>
  </si>
  <si>
    <t>Gender Neutral</t>
  </si>
  <si>
    <t>&lt;= £40,000 £20,001 to £30,000 £30,001 to £40,000</t>
  </si>
  <si>
    <t>&gt;£40,000 £40,001 to £50,000 £50,001 to £60,000 £60,001 and over</t>
  </si>
  <si>
    <t>Unspecified</t>
  </si>
  <si>
    <t>*Not stated is assumed, calculated as the difference between the sum of the given categories and the totals</t>
  </si>
  <si>
    <t>Dual heritage</t>
  </si>
  <si>
    <t>Not stated</t>
  </si>
  <si>
    <t>Page</t>
  </si>
  <si>
    <t>LFEPA/LFB</t>
  </si>
  <si>
    <t>This column is missing 4</t>
  </si>
  <si>
    <t>This column is missing 1</t>
  </si>
  <si>
    <t xml:space="preserve"> £20,001 to £30,000</t>
  </si>
  <si>
    <t>this column is missing 1</t>
  </si>
  <si>
    <t>MPS/MOPAC</t>
  </si>
  <si>
    <t>£60,001 to £110,000</t>
  </si>
  <si>
    <t>£70,001 to £110,000</t>
  </si>
  <si>
    <t>£80,001 to £100,000</t>
  </si>
  <si>
    <t>Tfl</t>
  </si>
  <si>
    <t>GLA group Employee characteristics and salary bands</t>
  </si>
  <si>
    <t>All figures in above tables are percentages of total employees</t>
  </si>
  <si>
    <t>Source: Mayor's Annual Report appendix tables</t>
  </si>
  <si>
    <t>Rest of the UK</t>
  </si>
  <si>
    <t>Source: LFS Oct-Dec quarter (workplace based)</t>
  </si>
  <si>
    <t>Percentages and numbers of employee jobs in the United Kingdom excluding London paid less than the UK Living Wage, held by those aged 18 or over</t>
  </si>
  <si>
    <t>The estimated number of employee jobs (thousand) and % of employee jobs below the UK living wage</t>
  </si>
  <si>
    <t>UKLW in place at time of survey (£)</t>
  </si>
  <si>
    <t>Source: APS Jan-Dec 2017</t>
  </si>
  <si>
    <t>Number employed in insecure employment</t>
  </si>
  <si>
    <t>Percent employed in insecure employment</t>
  </si>
  <si>
    <t>Numbers of workers in insecure employment</t>
  </si>
  <si>
    <t>Insecure employment in this case is defined as either:</t>
  </si>
  <si>
    <t>• Self-employed in SOC2010 occupational groups 6, 8 or 9</t>
  </si>
  <si>
    <t>• In a job that is not permanent</t>
  </si>
  <si>
    <t>• Paid salary by an employment agency</t>
  </si>
  <si>
    <t>SOC2010 Occupational Groups 6, 8 &amp; 9 are as follows:</t>
  </si>
  <si>
    <t>6 - Caring, leisure and other service occupations</t>
  </si>
  <si>
    <t>8 - Process, plant and machine operatives</t>
  </si>
  <si>
    <t>9 - Elementary occupations</t>
  </si>
  <si>
    <t>Disability Status</t>
  </si>
  <si>
    <t>Not EA/Work-limiting Disabled</t>
  </si>
  <si>
    <t>EA/Work-limiting Disabled</t>
  </si>
  <si>
    <t>Employee profiles</t>
  </si>
  <si>
    <t>London-wide % of economically active resident population aged 16-64</t>
  </si>
  <si>
    <t>ONS Crown Copyright Reserved [from Nomis]</t>
  </si>
  <si>
    <t>https://www.ons.gov.uk/employmentandlabourmarket/peopleinwork/employmentandemployeetypes/adhocs/007413percentageofrecentgraduatesandnonrecentgraduatesworkinginnongraduateroles2011to2016ukscotlandandlondon</t>
  </si>
  <si>
    <t>https://www.ons.gov.uk/employmentandlabourmarket/peopleinwork/employmentandemployeetypes/adhocs/008090percentageoftotalgraduatesworkinginnongraduaterolesbycountryofbirth2011to2016ukandlondon</t>
  </si>
  <si>
    <t>- English Housing Survey stock data, 2012/13 to 2015/16, four year average standardised to 2014</t>
  </si>
  <si>
    <t>Table 6 - Fuel poverty by region, 2016</t>
  </si>
  <si>
    <t>Source: Fuel Poverty detailed tables 2018, BEIS (2016 data)</t>
  </si>
  <si>
    <r>
      <t xml:space="preserve">Fuel poverty rates by tenure, England and London </t>
    </r>
    <r>
      <rPr>
        <b/>
        <sz val="11"/>
        <color theme="1"/>
        <rFont val="Calibri"/>
        <family val="2"/>
        <scheme val="minor"/>
      </rPr>
      <t>2015</t>
    </r>
  </si>
  <si>
    <t>Proportion of households in fuel poverty, London and England 2003 to 2016</t>
  </si>
  <si>
    <t>2017/18</t>
  </si>
  <si>
    <t>Other/Europe</t>
  </si>
  <si>
    <t>per thousand households</t>
  </si>
  <si>
    <t>1998/99</t>
  </si>
  <si>
    <t>2017</t>
  </si>
  <si>
    <t>2014</t>
  </si>
  <si>
    <t>Source: Individual Insolvencies by Location, Age and Gender, The Insolvency Service</t>
  </si>
  <si>
    <t>2009</t>
  </si>
  <si>
    <t>2010</t>
  </si>
  <si>
    <t>2011</t>
  </si>
  <si>
    <t>2012</t>
  </si>
  <si>
    <t>2013</t>
  </si>
  <si>
    <t>Benefit unit level</t>
  </si>
  <si>
    <t>temporary accommodation</t>
  </si>
  <si>
    <t>https://www.ons.gov.uk/employmentandlabourmarket/peopleinwork/employmentandemployeetypes/adhocs/008381percentageofemployedgraduatesinnongraduaterolespartsoftheuk2015to2017</t>
  </si>
  <si>
    <t>Source: ONS Annual Population Survey (2015-17 reweighted to 2017 weights)</t>
  </si>
  <si>
    <t>Percentage of recent graduates and non-recent graduates working in non-graduate roles in the UK, Scotland and London, 2011 to 2017</t>
  </si>
  <si>
    <t>3-year average median equivalised weekly income AHC indexed to 2016 prices</t>
  </si>
  <si>
    <t>90:10 ratio of household equivalised weekly income</t>
  </si>
  <si>
    <t>The estimated number of employee jobs (thousand) and % of employee jobs below the London living wage</t>
  </si>
  <si>
    <r>
      <rPr>
        <b/>
        <sz val="9"/>
        <rFont val="Arial"/>
        <family val="2"/>
      </rPr>
      <t xml:space="preserve">Source: </t>
    </r>
    <r>
      <rPr>
        <sz val="9"/>
        <rFont val="Arial"/>
        <family val="2"/>
      </rPr>
      <t>Annual Survey of Hours and Earnings (2012-2016 revised, 2017 provisional), Office for National Statistics</t>
    </r>
  </si>
  <si>
    <t>1. This analysis uses the Living Wage as defined by the Living Wage Foundation. The value of the Living Wage</t>
  </si>
  <si>
    <t>is re-calculated each year, with the relevant value for each year shown in the table below.</t>
  </si>
  <si>
    <t>For further information about the London Living Wage, please refer to the Living Wave Foundation website:</t>
  </si>
  <si>
    <t>www.livingwage.org.uk/calculation</t>
  </si>
  <si>
    <t>2. Results are for employees aged 18 or over on adult rates of pay, whose pay for the survey pay-period was not</t>
  </si>
  <si>
    <t>affected by absence. Employees may have more than one job.</t>
  </si>
  <si>
    <t>3. The methodology is designed to produce estimates of proportions of jobs below living wage thresholds in the</t>
  </si>
  <si>
    <t>main sectors of the economy excluding jobs of employees who are paid on youth, training and apprentice rates.</t>
  </si>
  <si>
    <t>The method also produces estimates of numbers of jobs held by such employees, but these are for indicative</t>
  </si>
  <si>
    <t>purposes and should not be considered an accurate estimate of employee job counts.</t>
  </si>
  <si>
    <t>4. Numbers may not not sum to their totals due to rounding.</t>
  </si>
  <si>
    <t>5. Figures in the table above are for UK jobs excluding those jobs located in London.</t>
  </si>
  <si>
    <t>6. The estimates are produced using the methodology recommended for living wage estimates, as explained here:</t>
  </si>
  <si>
    <t>www.ons.gov.uk/employmentandlabourmarket/peopleinwork/earningsandworkinghours/methodologies/calculatingtheproportionofemployeejobsunderthelivingwageamethodologyarticle</t>
  </si>
  <si>
    <t>KEY - The colour coding indicates the quality of each estimate: percentages and number of jobs.</t>
  </si>
  <si>
    <t>The quality of an estimate is measured by its coefficient of variation (CV), which is the ratio of the standard error of an estimate to the estimate itself.</t>
  </si>
  <si>
    <t>https://www.ons.gov.uk/employmentandlabourmarket/peopleinwork/earningsandworkinghours/adhocs/008886percentagesofjobsunderthelivingwagefoundationsuklivingwageukexcludinglondon2012to2017</t>
  </si>
  <si>
    <t>Proportion of employee jobs below the UKLW</t>
  </si>
  <si>
    <t>CV for proportion below the UKLW</t>
  </si>
  <si>
    <t>Number of employee jobs below the UKLW</t>
  </si>
  <si>
    <t>Source: Annual Population Survey</t>
  </si>
  <si>
    <t>https://www.ons.gov.uk/peoplepopulationandcommunity/personalandhouseholdfinances/incomeandwealth/adhocs/007253distributionoftotalwealthforgreatbritainandlondonjuly2010tojune2014</t>
  </si>
  <si>
    <t>2014-16</t>
  </si>
  <si>
    <t>Overemployment of Persons Working in London</t>
  </si>
  <si>
    <t xml:space="preserve">London (thousands) </t>
  </si>
  <si>
    <t>ALL IN EMPLOYMENT</t>
  </si>
  <si>
    <t>OVEREMPLOYMENT</t>
  </si>
  <si>
    <t>SUB-COMPONENTS OF OVEREMPLOYMENT</t>
  </si>
  <si>
    <t>Wants fewer hours</t>
  </si>
  <si>
    <t xml:space="preserve">Wants fewer  hours </t>
  </si>
  <si>
    <t>Wants fewer  hours with less pay</t>
  </si>
  <si>
    <t>Wants neither more
nor fewer hours</t>
  </si>
  <si>
    <t>But not
with less pay</t>
  </si>
  <si>
    <t>With less pay</t>
  </si>
  <si>
    <t>Don't know about less pay</t>
  </si>
  <si>
    <t>In current job</t>
  </si>
  <si>
    <t>In different job</t>
  </si>
  <si>
    <t>of which</t>
  </si>
  <si>
    <t>Full-time Male</t>
  </si>
  <si>
    <t>Full-time Female</t>
  </si>
  <si>
    <t>Part-time Male</t>
  </si>
  <si>
    <t>Part-time Female</t>
  </si>
  <si>
    <t>1. Totals include those of unknown working pattern, so subcomponents by working pattern may not sum.</t>
  </si>
  <si>
    <t>2. Figures for 2006 to 2011 use the 2014-based weights, and figures for years 2012 to 2017 use the 2017-based weights, which are all the latest available weights for their respective years.</t>
  </si>
  <si>
    <t>3. Data is on a worksplace basis: it shows those who are employed in London.</t>
  </si>
  <si>
    <t>https://www.ons.gov.uk/employmentandlabourmarket/peopleinwork/employmentandemployeetypes/adhocs/008944overemploymentofpersonsworkinginlondon2006to2017</t>
  </si>
  <si>
    <t>Overemployment</t>
  </si>
  <si>
    <t>https://www.ons.gov.uk/employmentandlabourmarket/peopleinwork/employmentandemployeetypes/datasets/underemploymentandoveremploymentemp16</t>
  </si>
  <si>
    <t>https://www.ons.gov.uk/employmentandlabourmarket/peopleinwork/employmentandemployeetypes/adhocs/007108londonandukresidentsinzerohourscontracts2010to2016</t>
  </si>
  <si>
    <t>Level and rate of London residents of all ages on zero-hours contracts, 2010 to 2017</t>
  </si>
  <si>
    <t>Level and rate of UK residents of all ages on zero-hours contracts, 2010 to 2017</t>
  </si>
  <si>
    <t>2. Rates shown are the proportion of total employment, with no adjustment for unknowns.</t>
  </si>
  <si>
    <t>Overemployment of those aged 16 and over (UK)</t>
  </si>
  <si>
    <r>
      <t>Overemployment rate</t>
    </r>
    <r>
      <rPr>
        <vertAlign val="superscript"/>
        <sz val="10"/>
        <rFont val="Arial"/>
        <family val="2"/>
      </rPr>
      <t>2</t>
    </r>
  </si>
  <si>
    <r>
      <t>Overemployment rate</t>
    </r>
    <r>
      <rPr>
        <vertAlign val="superscript"/>
        <sz val="10"/>
        <rFont val="Arial"/>
        <family val="2"/>
      </rPr>
      <t>4</t>
    </r>
  </si>
  <si>
    <t>Source: Labour Force Survey (four quarter average)</t>
  </si>
  <si>
    <t>1. The UK figures are derived by averaging the figures from four quarters of the Labour Force Survey, which may result in very marginal differences from using the Annual Population Survey</t>
  </si>
  <si>
    <t>(figures are in thousands)</t>
  </si>
  <si>
    <t>4. Rates shown are the proportion of total employment, with no adjustment for unknowns.</t>
  </si>
  <si>
    <t>Number in employment</t>
  </si>
  <si>
    <t>Number with no or low qualifications</t>
  </si>
  <si>
    <t>Percent with no or low qualifications</t>
  </si>
  <si>
    <t>Number who received job related training in the last 3 months</t>
  </si>
  <si>
    <t>Percent who received job related training in the last 3 months</t>
  </si>
  <si>
    <t>Reason for working part-time: Could not find full-time job</t>
  </si>
  <si>
    <t>Part-time: could not find full-time job as % of all in employment</t>
  </si>
  <si>
    <t>https://www.gov.uk/government/collections/statistics-early-years-foundation-stage-profile</t>
  </si>
  <si>
    <r>
      <t>Year:  2017</t>
    </r>
    <r>
      <rPr>
        <vertAlign val="superscript"/>
        <sz val="10"/>
        <rFont val="Arial"/>
        <family val="2"/>
      </rPr>
      <t>1</t>
    </r>
  </si>
  <si>
    <t>Statistics: early years foundation stage profile</t>
  </si>
  <si>
    <t>Use the filters below to select options</t>
  </si>
  <si>
    <t>Number of children</t>
  </si>
  <si>
    <t>Average total point score</t>
  </si>
  <si>
    <t>% achieving at least expected level across all ELGs</t>
  </si>
  <si>
    <t>% achieving a good level of development</t>
  </si>
  <si>
    <t>LA code</t>
  </si>
  <si>
    <t>LA new code</t>
  </si>
  <si>
    <t>LA/region name</t>
  </si>
  <si>
    <t>All</t>
  </si>
  <si>
    <t>Gap</t>
  </si>
  <si>
    <t>ENG</t>
  </si>
  <si>
    <t>ENGLAND</t>
  </si>
  <si>
    <t>LONDON</t>
  </si>
  <si>
    <t>Source: EYFSP attainment data</t>
  </si>
  <si>
    <t>`</t>
  </si>
  <si>
    <t>Main table 1: EYFSP key measures by year, gender and local authority</t>
  </si>
  <si>
    <t>29-May-2018</t>
  </si>
  <si>
    <t>Employer Skills Survey (ESS) 2017</t>
  </si>
  <si>
    <t>Table 85/ 1</t>
  </si>
  <si>
    <t>Work life balance</t>
  </si>
  <si>
    <t>Homelessness</t>
  </si>
  <si>
    <t>Flexible working</t>
  </si>
  <si>
    <t>https://www.gov.uk/government/collections/uk-employer-skills-survey-2017</t>
  </si>
  <si>
    <t>https://www.ons.gov.uk/peoplepopulationandcommunity/personalandhouseholdfinances/incomeandwealth/adhocs/008321distributionoftotalwealthforgreatbritainandlondonjuly2012tojune2016</t>
  </si>
  <si>
    <t>Total Wealth in London by total wealth decile July 2014 to June 2016</t>
  </si>
  <si>
    <t>Source: Office for National Statistics, Wealth and Assets Survey</t>
  </si>
  <si>
    <t>Total Wealth in Great Britain by total wealth decile July 2014 to June 2016</t>
  </si>
  <si>
    <t>Percentage of total wealth owned in London, rest of Great Britain and Great Britain (total) by national decile</t>
  </si>
  <si>
    <t>Age Band</t>
  </si>
  <si>
    <t>Unweighted Frequency</t>
  </si>
  <si>
    <t>Weighted Frequency</t>
  </si>
  <si>
    <t>Aggregated Total (£ million)</t>
  </si>
  <si>
    <t>16 to 34</t>
  </si>
  <si>
    <t>35 to 44</t>
  </si>
  <si>
    <t>45 to 54</t>
  </si>
  <si>
    <t>55 to 64</t>
  </si>
  <si>
    <t>65 and over</t>
  </si>
  <si>
    <t>https://www.ons.gov.uk/peoplepopulationandcommunity/personalandhouseholdfinances/incomeandwealth/adhocs/008867nettotalwealthbyagebandofhouseholdreferencepersonandregiongreatbritainjuly2014tojune2016</t>
  </si>
  <si>
    <t>Deciles of income distribution after housing costs</t>
  </si>
  <si>
    <t>parental employment</t>
  </si>
  <si>
    <t>Measure of underutility</t>
  </si>
  <si>
    <t>Economic Fairness Measures</t>
  </si>
  <si>
    <t>Relative poverty</t>
  </si>
  <si>
    <t>Persistent poverty</t>
  </si>
  <si>
    <t>Absolute poverty</t>
  </si>
  <si>
    <t>Material deprivation</t>
  </si>
  <si>
    <t>Rough sleepers</t>
  </si>
  <si>
    <t>count</t>
  </si>
  <si>
    <t>Individual Insolvencies</t>
  </si>
  <si>
    <t>Material Deprivation</t>
  </si>
  <si>
    <t>BHC is Before Housing Costs</t>
  </si>
  <si>
    <t>AHC is After Housing Costs</t>
  </si>
  <si>
    <t>Income is equivalised to take account of the composition of the household</t>
  </si>
  <si>
    <t>From Table 1 and Table 74 in file: "UK Employer Skills Survey 2017: LEP results data tables (standard)"</t>
  </si>
  <si>
    <t>Total in employment</t>
  </si>
  <si>
    <t>% Flexible working</t>
  </si>
  <si>
    <t>Flexible working arrangements in this case are defined as any of the following:</t>
  </si>
  <si>
    <t>• Flexitime (Flexible working hours)</t>
  </si>
  <si>
    <t>• Annualised hours contract</t>
  </si>
  <si>
    <t>• Term-time working</t>
  </si>
  <si>
    <t>• Job sharing</t>
  </si>
  <si>
    <t>• Nine-day fortnight</t>
  </si>
  <si>
    <t>• Four-and-a-half day week</t>
  </si>
  <si>
    <t>Source: Labour Force Survey Q4</t>
  </si>
  <si>
    <t>Savings</t>
  </si>
  <si>
    <t>Ethnicity Pay Gap</t>
  </si>
  <si>
    <t>All White/BAME comparison</t>
  </si>
  <si>
    <t>Residents on zero hours contracts</t>
  </si>
  <si>
    <t>Underutility</t>
  </si>
  <si>
    <t>School readiness</t>
  </si>
  <si>
    <t>Source: DfE Early Years tables</t>
  </si>
  <si>
    <t>KS4 attainment</t>
  </si>
  <si>
    <t>18-24 year olds NEET</t>
  </si>
  <si>
    <t>Alternative training measures</t>
  </si>
  <si>
    <t>Apprenticeship Starts and Achievements</t>
  </si>
  <si>
    <t>Wealth Inequality</t>
  </si>
  <si>
    <t>Disposable Income</t>
  </si>
  <si>
    <t>Source: Households Below Average Income</t>
  </si>
  <si>
    <t>Energy Efficiency</t>
  </si>
  <si>
    <t>Fuel Poverty</t>
  </si>
  <si>
    <t>Low Income High Costs measure</t>
  </si>
  <si>
    <t>Relative Poverty</t>
  </si>
  <si>
    <t>Median hourly pay (all employees)</t>
  </si>
  <si>
    <t>MOPAC 2017</t>
  </si>
  <si>
    <t>N/A</t>
  </si>
  <si>
    <t>MPS 2017</t>
  </si>
  <si>
    <t>OPDC 2017</t>
  </si>
  <si>
    <t>Mean hourly pay (all employees)</t>
  </si>
  <si>
    <t>https://www.met.police.uk/SysSiteAssets/foi-media/metropolitan-police/priorities_and_how_we_are_doing/corporate/met-hq---people--change---mps-gender-pay-gap-analysis-2017</t>
  </si>
  <si>
    <t>Decile 10 (highest) run</t>
  </si>
  <si>
    <t>Note figures for 2012-2014 and 2014-2016 revised May 2019 following error found in original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</si>
</sst>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Red]\-&quot;£&quot;#,##0.00"/>
    <numFmt numFmtId="44" formatCode="_-&quot;£&quot;* #,##0.00_-;\-&quot;£&quot;* #,##0.00_-;_-&quot;£&quot;* &quot;-&quot;??_-;_-@_-"/>
    <numFmt numFmtId="43" formatCode="_-* #,##0.00_-;\-* #,##0.00_-;_-* &quot;-&quot;??_-;_-@_-"/>
    <numFmt numFmtId="164" formatCode="0.0"/>
    <numFmt numFmtId="165" formatCode="#,##0,"/>
    <numFmt numFmtId="166" formatCode="#,##0.0"/>
    <numFmt numFmtId="167" formatCode="_-* #,##0_-;\-* #,##0_-;_-* &quot;-&quot;??_-;_-@_-"/>
    <numFmt numFmtId="168" formatCode="#,##0_ ;\-#,##0\ "/>
    <numFmt numFmtId="169" formatCode="###0"/>
    <numFmt numFmtId="170" formatCode="General_)"/>
    <numFmt numFmtId="171" formatCode="[$-10809]#,##0;\(#,##0\);&quot;-&quot;"/>
    <numFmt numFmtId="172" formatCode="_-[$€-2]* #,##0.00_-;\-[$€-2]* #,##0.00_-;_-[$€-2]* &quot;-&quot;??_-"/>
    <numFmt numFmtId="173" formatCode="&quot; &quot;#,##0.00&quot; &quot;;&quot;-&quot;#,##0.00&quot; &quot;;&quot; -&quot;00&quot; &quot;;&quot; &quot;@&quot; &quot;"/>
    <numFmt numFmtId="174" formatCode="&quot; &quot;#,##0.00&quot; &quot;;&quot; (&quot;#,##0.00&quot;)&quot;;&quot; -&quot;00&quot; &quot;;&quot; &quot;@&quot; &quot;"/>
    <numFmt numFmtId="175" formatCode="#,##0&quot; &quot;;&quot;-&quot;#,##0&quot; &quot;"/>
    <numFmt numFmtId="176" formatCode="&quot; &quot;[$£-809]#,##0.00&quot; &quot;;&quot;-&quot;[$£-809]#,##0.00&quot; &quot;;&quot; &quot;[$£-809]&quot;-&quot;00&quot; &quot;;&quot; &quot;@&quot; &quot;"/>
    <numFmt numFmtId="177" formatCode="0.0%"/>
    <numFmt numFmtId="178" formatCode="&quot;+/-&quot;\ 0.0%&quot;pt&quot;"/>
    <numFmt numFmtId="179" formatCode="&quot;+/-&quot;\ 0.0%"/>
    <numFmt numFmtId="180" formatCode="_-* #,##0.0_-;\-* #,##0.0_-;_-* &quot;-&quot;??_-;_-@_-"/>
    <numFmt numFmtId="181" formatCode="0.0000"/>
    <numFmt numFmtId="182" formatCode="####"/>
    <numFmt numFmtId="183" formatCode="####.0"/>
    <numFmt numFmtId="184" formatCode="_-[$£-809]* #,##0.00_-;\-[$£-809]* #,##0.00_-;_-[$£-809]* &quot;-&quot;??_-;_-@_-"/>
    <numFmt numFmtId="185" formatCode="###0.00"/>
    <numFmt numFmtId="186" formatCode="_(&quot;$&quot;* #,##0.00_);_(&quot;$&quot;* \(#,##0.00\);_(&quot;$&quot;* &quot;-&quot;??_);_(@_)"/>
    <numFmt numFmtId="187" formatCode="0000"/>
    <numFmt numFmtId="188" formatCode="\$#,##0\ ;\(\$#,##0\)"/>
    <numFmt numFmtId="189" formatCode="#,##0_);;&quot;- &quot;_);@_)\ "/>
    <numFmt numFmtId="190" formatCode="_(General"/>
    <numFmt numFmtId="191" formatCode="mmmm\ d\,\ yyyy"/>
    <numFmt numFmtId="192" formatCode="&quot; &quot;General"/>
    <numFmt numFmtId="193" formatCode="[$-10409]#,##0.00000000000000;\(#,##0.00000000000000\)"/>
    <numFmt numFmtId="194" formatCode="[$-10409]#,##0;\(#,##0\)"/>
    <numFmt numFmtId="195" formatCode="[$-F800]dddd\,\ mmmm\ dd\,\ yyyy"/>
  </numFmts>
  <fonts count="286">
    <font>
      <sz val="11"/>
      <color theme="1"/>
      <name val="Calibri"/>
      <family val="2"/>
      <scheme val="minor"/>
    </font>
    <font>
      <b/>
      <sz val="14"/>
      <color indexed="8"/>
      <name val="Arial"/>
      <family val="2"/>
    </font>
    <font>
      <b/>
      <sz val="10"/>
      <color theme="1"/>
      <name val="Arial"/>
      <family val="2"/>
    </font>
    <font>
      <b/>
      <sz val="11"/>
      <color theme="1"/>
      <name val="Arial"/>
      <family val="2"/>
    </font>
    <font>
      <b/>
      <sz val="11"/>
      <color rgb="FF000000"/>
      <name val="Arial"/>
      <family val="2"/>
    </font>
    <font>
      <sz val="11"/>
      <color theme="1"/>
      <name val="Arial"/>
      <family val="2"/>
    </font>
    <font>
      <i/>
      <strike/>
      <sz val="8"/>
      <color theme="1"/>
      <name val="Arial"/>
      <family val="2"/>
    </font>
    <font>
      <i/>
      <strike/>
      <sz val="8"/>
      <color rgb="FF000000"/>
      <name val="Arial"/>
      <family val="2"/>
    </font>
    <font>
      <u/>
      <sz val="11"/>
      <color theme="10"/>
      <name val="Calibri"/>
      <family val="2"/>
    </font>
    <font>
      <sz val="11"/>
      <name val="Calibri"/>
      <family val="2"/>
      <scheme val="minor"/>
    </font>
    <font>
      <sz val="10"/>
      <name val="Arial"/>
      <family val="2"/>
    </font>
    <font>
      <sz val="11"/>
      <color theme="4" tint="-0.249977111117893"/>
      <name val="Calibri"/>
      <family val="2"/>
      <scheme val="minor"/>
    </font>
    <font>
      <sz val="10"/>
      <color rgb="FF000000"/>
      <name val="Arial"/>
      <family val="2"/>
    </font>
    <font>
      <sz val="10"/>
      <color theme="4" tint="-0.249977111117893"/>
      <name val="Arial"/>
      <family val="2"/>
    </font>
    <font>
      <sz val="11"/>
      <color theme="1"/>
      <name val="Wingdings"/>
      <charset val="2"/>
    </font>
    <font>
      <sz val="11"/>
      <color theme="1"/>
      <name val="Calibri"/>
      <family val="2"/>
      <scheme val="minor"/>
    </font>
    <font>
      <sz val="11"/>
      <color theme="0"/>
      <name val="Calibri"/>
      <family val="2"/>
      <scheme val="minor"/>
    </font>
    <font>
      <sz val="9"/>
      <name val="Calibri"/>
      <family val="2"/>
    </font>
    <font>
      <u/>
      <sz val="11"/>
      <color theme="10"/>
      <name val="Calibri"/>
      <family val="2"/>
      <scheme val="minor"/>
    </font>
    <font>
      <sz val="10"/>
      <color theme="1"/>
      <name val="Calibri"/>
      <family val="2"/>
      <scheme val="minor"/>
    </font>
    <font>
      <sz val="10"/>
      <color theme="1"/>
      <name val="Arial"/>
      <family val="2"/>
    </font>
    <font>
      <b/>
      <sz val="11"/>
      <color theme="1"/>
      <name val="Calibri"/>
      <family val="2"/>
      <scheme val="minor"/>
    </font>
    <font>
      <b/>
      <sz val="14"/>
      <name val="Arial"/>
      <family val="2"/>
    </font>
    <font>
      <b/>
      <sz val="10"/>
      <name val="Arial"/>
      <family val="2"/>
    </font>
    <font>
      <u/>
      <sz val="10"/>
      <color indexed="12"/>
      <name val="MS Sans Serif"/>
      <family val="2"/>
    </font>
    <font>
      <u/>
      <sz val="10"/>
      <color indexed="12"/>
      <name val="Arial"/>
      <family val="2"/>
    </font>
    <font>
      <sz val="9"/>
      <name val="Arial"/>
      <family val="2"/>
    </font>
    <font>
      <b/>
      <sz val="9"/>
      <name val="Arial"/>
      <family val="2"/>
    </font>
    <font>
      <u/>
      <sz val="11"/>
      <color rgb="FF0066AA"/>
      <name val="Calibri"/>
      <family val="2"/>
      <scheme val="minor"/>
    </font>
    <font>
      <u/>
      <sz val="10"/>
      <color rgb="FF0066AA"/>
      <name val="Arial"/>
      <family val="2"/>
    </font>
    <font>
      <sz val="10"/>
      <name val="MS Sans Serif"/>
      <family val="2"/>
    </font>
    <font>
      <u/>
      <sz val="9"/>
      <color indexed="12"/>
      <name val="Arial"/>
      <family val="2"/>
    </font>
    <font>
      <sz val="9"/>
      <color indexed="8"/>
      <name val="Arial"/>
      <family val="2"/>
    </font>
    <font>
      <b/>
      <vertAlign val="superscript"/>
      <sz val="10"/>
      <name val="Arial"/>
      <family val="2"/>
    </font>
    <font>
      <b/>
      <sz val="11"/>
      <name val="Arial"/>
      <family val="2"/>
    </font>
    <font>
      <sz val="9"/>
      <color theme="1"/>
      <name val="Arial"/>
      <family val="2"/>
    </font>
    <font>
      <b/>
      <sz val="9"/>
      <color theme="1"/>
      <name val="Arial"/>
      <family val="2"/>
    </font>
    <font>
      <b/>
      <sz val="10"/>
      <color theme="1"/>
      <name val="Calibri"/>
      <family val="2"/>
      <scheme val="minor"/>
    </font>
    <font>
      <sz val="12"/>
      <name val="Arial"/>
      <family val="2"/>
    </font>
    <font>
      <u/>
      <sz val="9.35"/>
      <color theme="10"/>
      <name val="Calibri"/>
      <family val="2"/>
    </font>
    <font>
      <sz val="12"/>
      <color theme="1"/>
      <name val="Arial"/>
      <family val="2"/>
    </font>
    <font>
      <sz val="11"/>
      <color indexed="8"/>
      <name val="Calibri"/>
      <family val="2"/>
      <scheme val="minor"/>
    </font>
    <font>
      <sz val="10"/>
      <name val="Arial"/>
      <family val="2"/>
    </font>
    <font>
      <b/>
      <sz val="9"/>
      <color indexed="8"/>
      <name val="Arial Bold"/>
    </font>
    <font>
      <sz val="11"/>
      <color rgb="FFFF0000"/>
      <name val="Calibri"/>
      <family val="2"/>
      <scheme val="minor"/>
    </font>
    <font>
      <b/>
      <sz val="11"/>
      <color rgb="FFFF0000"/>
      <name val="Calibri"/>
      <family val="2"/>
      <scheme val="minor"/>
    </font>
    <font>
      <sz val="11"/>
      <name val="Calibri"/>
      <family val="2"/>
    </font>
    <font>
      <sz val="11"/>
      <name val="Foundry Form Sans"/>
    </font>
    <font>
      <sz val="10"/>
      <name val="Foundry Form Sans"/>
    </font>
    <font>
      <b/>
      <sz val="11"/>
      <name val="Foundry Form Sans"/>
    </font>
    <font>
      <i/>
      <sz val="11"/>
      <color theme="1"/>
      <name val="Calibri"/>
      <family val="2"/>
      <scheme val="minor"/>
    </font>
    <font>
      <vertAlign val="superscript"/>
      <sz val="10"/>
      <name val="Arial"/>
      <family val="2"/>
    </font>
    <font>
      <sz val="8"/>
      <name val="Arial"/>
      <family val="2"/>
    </font>
    <font>
      <b/>
      <sz val="8"/>
      <name val="Arial"/>
      <family val="2"/>
    </font>
    <font>
      <b/>
      <vertAlign val="superscript"/>
      <sz val="8"/>
      <name val="Arial"/>
      <family val="2"/>
    </font>
    <font>
      <vertAlign val="superscript"/>
      <sz val="8"/>
      <name val="Arial"/>
      <family val="2"/>
      <charset val="238"/>
    </font>
    <font>
      <sz val="10"/>
      <name val="Arial"/>
      <family val="2"/>
    </font>
    <font>
      <i/>
      <sz val="8"/>
      <name val="Arial"/>
      <family val="2"/>
    </font>
    <font>
      <sz val="8"/>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vertAlign val="superscript"/>
      <sz val="9"/>
      <name val="Arial"/>
      <family val="2"/>
    </font>
    <font>
      <vertAlign val="superscript"/>
      <sz val="8"/>
      <name val="Arial"/>
      <family val="2"/>
    </font>
    <font>
      <b/>
      <sz val="10"/>
      <color indexed="10"/>
      <name val="Arial"/>
      <family val="2"/>
    </font>
    <font>
      <sz val="8"/>
      <name val="Arial Narrow"/>
      <family val="2"/>
    </font>
    <font>
      <b/>
      <sz val="8"/>
      <color rgb="FFFF0000"/>
      <name val="Arial"/>
      <family val="2"/>
    </font>
    <font>
      <u/>
      <sz val="12"/>
      <color theme="10"/>
      <name val="Arial"/>
      <family val="2"/>
    </font>
    <font>
      <u/>
      <sz val="8"/>
      <color indexed="12"/>
      <name val="Arial"/>
      <family val="2"/>
    </font>
    <font>
      <b/>
      <sz val="10"/>
      <color rgb="FFFF0000"/>
      <name val="Arial"/>
      <family val="2"/>
    </font>
    <font>
      <sz val="16"/>
      <color theme="5" tint="-0.249977111117893"/>
      <name val="Calibri"/>
      <family val="2"/>
      <scheme val="minor"/>
    </font>
    <font>
      <sz val="18"/>
      <color theme="5" tint="-0.249977111117893"/>
      <name val="Calibri"/>
      <family val="2"/>
      <scheme val="minor"/>
    </font>
    <font>
      <sz val="11"/>
      <color rgb="FF006100"/>
      <name val="Calibri"/>
      <family val="2"/>
      <scheme val="minor"/>
    </font>
    <font>
      <u/>
      <sz val="8.5"/>
      <color indexed="12"/>
      <name val="Arial"/>
      <family val="2"/>
    </font>
    <font>
      <sz val="10"/>
      <color indexed="8"/>
      <name val="Arial"/>
      <family val="2"/>
    </font>
    <font>
      <u/>
      <sz val="9"/>
      <color theme="10"/>
      <name val="Arial"/>
      <family val="2"/>
    </font>
    <font>
      <sz val="11"/>
      <color indexed="8"/>
      <name val="Calibri"/>
      <family val="2"/>
    </font>
    <font>
      <sz val="11"/>
      <color indexed="8"/>
      <name val="Arial"/>
      <family val="2"/>
    </font>
    <font>
      <b/>
      <sz val="10"/>
      <color rgb="FF000000"/>
      <name val="Arial"/>
      <family val="2"/>
    </font>
    <font>
      <b/>
      <sz val="10"/>
      <color indexed="8"/>
      <name val="Arial"/>
      <family val="2"/>
    </font>
    <font>
      <sz val="11"/>
      <color rgb="FF000000"/>
      <name val="Calibri"/>
      <family val="2"/>
      <scheme val="minor"/>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G 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b/>
      <sz val="11"/>
      <color indexed="63"/>
      <name val="Calibri"/>
      <family val="2"/>
    </font>
    <font>
      <b/>
      <sz val="18"/>
      <color indexed="8"/>
      <name val="Cambria"/>
      <family val="1"/>
    </font>
    <font>
      <b/>
      <sz val="9"/>
      <name val="Times New Roman"/>
      <family val="1"/>
    </font>
    <font>
      <sz val="11"/>
      <color indexed="10"/>
      <name val="Calibri"/>
      <family val="2"/>
    </font>
    <font>
      <u/>
      <sz val="12"/>
      <color indexed="12"/>
      <name val="Arial"/>
      <family val="2"/>
    </font>
    <font>
      <sz val="11"/>
      <name val="Arial"/>
      <family val="2"/>
    </font>
    <font>
      <b/>
      <sz val="12"/>
      <color theme="1"/>
      <name val="Calibri"/>
      <family val="2"/>
      <scheme val="minor"/>
    </font>
    <font>
      <b/>
      <vertAlign val="superscript"/>
      <sz val="12"/>
      <color indexed="8"/>
      <name val="Calibri"/>
      <family val="2"/>
    </font>
    <font>
      <b/>
      <sz val="12"/>
      <color indexed="8"/>
      <name val="Calibri"/>
      <family val="2"/>
    </font>
    <font>
      <b/>
      <vertAlign val="superscript"/>
      <sz val="11"/>
      <color indexed="8"/>
      <name val="Calibri"/>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2"/>
      <color rgb="FF9C0006"/>
      <name val="Arial"/>
      <family val="2"/>
    </font>
    <font>
      <sz val="11"/>
      <color rgb="FF800080"/>
      <name val="Calibri"/>
      <family val="2"/>
    </font>
    <font>
      <b/>
      <sz val="12"/>
      <color rgb="FFFA7D00"/>
      <name val="Arial"/>
      <family val="2"/>
    </font>
    <font>
      <b/>
      <sz val="11"/>
      <color rgb="FFFF9900"/>
      <name val="Calibri"/>
      <family val="2"/>
    </font>
    <font>
      <b/>
      <sz val="12"/>
      <color rgb="FFFFFFFF"/>
      <name val="Arial"/>
      <family val="2"/>
    </font>
    <font>
      <b/>
      <sz val="11"/>
      <color rgb="FFFFFFFF"/>
      <name val="Calibri"/>
      <family val="2"/>
    </font>
    <font>
      <i/>
      <sz val="12"/>
      <color rgb="FF7F7F7F"/>
      <name val="Arial"/>
      <family val="2"/>
    </font>
    <font>
      <i/>
      <sz val="11"/>
      <color rgb="FF808080"/>
      <name val="Calibri"/>
      <family val="2"/>
    </font>
    <font>
      <sz val="12"/>
      <color rgb="FF0061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ont>
    <font>
      <sz val="12"/>
      <color rgb="FF3F3F76"/>
      <name val="Arial"/>
      <family val="2"/>
    </font>
    <font>
      <sz val="11"/>
      <color rgb="FF333399"/>
      <name val="Calibri"/>
      <family val="2"/>
    </font>
    <font>
      <sz val="12"/>
      <color rgb="FFFA7D00"/>
      <name val="Arial"/>
      <family val="2"/>
    </font>
    <font>
      <sz val="11"/>
      <color rgb="FFFF9900"/>
      <name val="Calibri"/>
      <family val="2"/>
    </font>
    <font>
      <sz val="12"/>
      <color rgb="FF9C6500"/>
      <name val="Arial"/>
      <family val="2"/>
    </font>
    <font>
      <sz val="11"/>
      <color rgb="FF993300"/>
      <name val="Calibri"/>
      <family val="2"/>
    </font>
    <font>
      <sz val="10"/>
      <color rgb="FF000000"/>
      <name val="Helvetica"/>
    </font>
    <font>
      <b/>
      <sz val="12"/>
      <color rgb="FF3F3F3F"/>
      <name val="Arial"/>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2"/>
      <color rgb="FFFF0000"/>
      <name val="Arial"/>
      <family val="2"/>
    </font>
    <font>
      <sz val="11"/>
      <color rgb="FFFF0000"/>
      <name val="Calibri"/>
      <family val="2"/>
    </font>
    <font>
      <b/>
      <sz val="12"/>
      <name val="Arial"/>
      <family val="2"/>
    </font>
    <font>
      <b/>
      <sz val="10"/>
      <name val="Arial"/>
      <family val="2"/>
    </font>
    <font>
      <b/>
      <u/>
      <sz val="12"/>
      <name val="Arial"/>
      <family val="2"/>
    </font>
    <font>
      <i/>
      <sz val="10"/>
      <name val="Arial"/>
      <family val="2"/>
    </font>
    <font>
      <b/>
      <u/>
      <sz val="10"/>
      <name val="Arial"/>
      <family val="2"/>
    </font>
    <font>
      <b/>
      <sz val="14"/>
      <color theme="1"/>
      <name val="Calibri"/>
      <family val="2"/>
      <scheme val="minor"/>
    </font>
    <font>
      <sz val="10"/>
      <name val="Arial"/>
      <family val="2"/>
    </font>
    <font>
      <sz val="14"/>
      <name val="Arial"/>
      <family val="2"/>
    </font>
    <font>
      <i/>
      <sz val="9"/>
      <name val="Arial"/>
      <family val="2"/>
    </font>
    <font>
      <b/>
      <sz val="11"/>
      <name val="Calibri"/>
      <family val="2"/>
    </font>
    <font>
      <sz val="10"/>
      <color rgb="FF000000"/>
      <name val="Courier"/>
      <family val="3"/>
    </font>
    <font>
      <vertAlign val="superscript"/>
      <sz val="10"/>
      <color rgb="FF000000"/>
      <name val="Arial"/>
      <family val="2"/>
    </font>
    <font>
      <b/>
      <vertAlign val="superscript"/>
      <sz val="10"/>
      <color rgb="FF000000"/>
      <name val="Arial"/>
      <family val="2"/>
    </font>
    <font>
      <sz val="10"/>
      <name val="Arial"/>
      <family val="2"/>
    </font>
    <font>
      <b/>
      <sz val="11"/>
      <color rgb="FF000000"/>
      <name val="Calibri"/>
      <family val="2"/>
      <scheme val="minor"/>
    </font>
    <font>
      <u/>
      <sz val="8"/>
      <name val="Arial"/>
      <family val="2"/>
    </font>
    <font>
      <b/>
      <sz val="9"/>
      <color rgb="FFFF0000"/>
      <name val="Arial"/>
      <family val="2"/>
    </font>
    <font>
      <vertAlign val="superscript"/>
      <sz val="9"/>
      <name val="Arial"/>
      <family val="2"/>
    </font>
    <font>
      <b/>
      <sz val="9"/>
      <color theme="0"/>
      <name val="Arial"/>
      <family val="2"/>
    </font>
    <font>
      <u/>
      <sz val="9"/>
      <color rgb="FF0000FF"/>
      <name val="Arial"/>
      <family val="2"/>
    </font>
    <font>
      <sz val="11"/>
      <color rgb="FF353D42"/>
      <name val="Arial"/>
      <family val="2"/>
    </font>
    <font>
      <b/>
      <sz val="11"/>
      <color rgb="FF353D42"/>
      <name val="Arial"/>
      <family val="2"/>
    </font>
    <font>
      <b/>
      <sz val="11"/>
      <color rgb="FF9E0059"/>
      <name val="Arial"/>
      <family val="2"/>
    </font>
    <font>
      <sz val="11"/>
      <color rgb="FFFF0000"/>
      <name val="Arial"/>
      <family val="2"/>
    </font>
    <font>
      <b/>
      <vertAlign val="superscript"/>
      <sz val="12"/>
      <name val="Arial"/>
      <family val="2"/>
    </font>
    <font>
      <b/>
      <sz val="10"/>
      <color indexed="44"/>
      <name val="Arial"/>
      <family val="2"/>
    </font>
    <font>
      <b/>
      <sz val="12"/>
      <name val="Arial"/>
      <family val="2"/>
    </font>
    <font>
      <sz val="10"/>
      <name val="Arial"/>
      <family val="2"/>
    </font>
    <font>
      <b/>
      <sz val="10"/>
      <name val="Arial"/>
      <family val="2"/>
    </font>
    <font>
      <sz val="9"/>
      <color indexed="8"/>
      <name val="Arial"/>
      <family val="2"/>
    </font>
    <font>
      <u/>
      <sz val="10"/>
      <color theme="10"/>
      <name val="Arial"/>
      <family val="2"/>
    </font>
    <font>
      <sz val="11"/>
      <color theme="1"/>
      <name val="Foundry Form Sans"/>
    </font>
    <font>
      <u/>
      <sz val="11"/>
      <color rgb="FF0000FF"/>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8"/>
      <name val="Times New Roman"/>
      <family val="1"/>
    </font>
    <font>
      <sz val="11"/>
      <name val="lr oSVbN"/>
      <charset val="128"/>
    </font>
    <font>
      <sz val="12"/>
      <name val="CG Times"/>
      <family val="1"/>
    </font>
    <font>
      <sz val="9"/>
      <name val="Tms Rmn"/>
    </font>
    <font>
      <sz val="10"/>
      <name val="Helv"/>
    </font>
    <font>
      <sz val="12"/>
      <name val="Helv"/>
    </font>
    <font>
      <b/>
      <sz val="15"/>
      <color indexed="62"/>
      <name val="Calibri"/>
      <family val="2"/>
    </font>
    <font>
      <b/>
      <sz val="13"/>
      <color indexed="62"/>
      <name val="Calibri"/>
      <family val="2"/>
    </font>
    <font>
      <b/>
      <sz val="11"/>
      <color indexed="62"/>
      <name val="Calibri"/>
      <family val="2"/>
    </font>
    <font>
      <b/>
      <sz val="18"/>
      <name val="Arial"/>
      <family val="2"/>
    </font>
    <font>
      <u/>
      <sz val="12"/>
      <color indexed="12"/>
      <name val="CG Times"/>
      <family val="1"/>
    </font>
    <font>
      <u/>
      <sz val="10"/>
      <color indexed="30"/>
      <name val="Arial"/>
      <family val="2"/>
    </font>
    <font>
      <u/>
      <sz val="7.5"/>
      <color indexed="12"/>
      <name val="Arial"/>
      <family val="2"/>
    </font>
    <font>
      <u/>
      <sz val="7"/>
      <color indexed="12"/>
      <name val="Arial"/>
      <family val="2"/>
    </font>
    <font>
      <sz val="11"/>
      <name val="Times New Roman"/>
      <family val="1"/>
    </font>
    <font>
      <sz val="10"/>
      <name val="Times New Roman"/>
      <family val="1"/>
    </font>
    <font>
      <sz val="10"/>
      <color indexed="64"/>
      <name val="Arial"/>
      <family val="2"/>
    </font>
    <font>
      <sz val="10"/>
      <name val="Tahoma"/>
      <family val="2"/>
    </font>
    <font>
      <sz val="10"/>
      <name val="Times"/>
      <family val="1"/>
    </font>
    <font>
      <sz val="10"/>
      <name val="Times"/>
    </font>
    <font>
      <sz val="11"/>
      <name val="ＭＳ 明朝"/>
      <family val="1"/>
      <charset val="128"/>
    </font>
    <font>
      <b/>
      <sz val="14"/>
      <name val="Times New Roman"/>
      <family val="1"/>
    </font>
    <font>
      <b/>
      <sz val="18"/>
      <color indexed="62"/>
      <name val="Cambria"/>
      <family val="2"/>
    </font>
    <font>
      <sz val="11"/>
      <name val="ＭＳ Ｐゴシック"/>
      <family val="3"/>
      <charset val="128"/>
    </font>
    <font>
      <sz val="10"/>
      <name val="Verdana"/>
      <family val="2"/>
    </font>
    <font>
      <sz val="10"/>
      <name val="Courier"/>
      <family val="3"/>
    </font>
    <font>
      <sz val="10"/>
      <color indexed="8"/>
      <name val="Verdana"/>
      <family val="2"/>
    </font>
    <font>
      <b/>
      <sz val="11"/>
      <name val="Times New Roman"/>
      <family val="1"/>
    </font>
    <font>
      <b/>
      <sz val="12"/>
      <name val="Times New Roman"/>
      <family val="1"/>
    </font>
    <font>
      <sz val="9"/>
      <name val="Geneva"/>
    </font>
    <font>
      <u/>
      <sz val="10"/>
      <color indexed="12"/>
      <name val="Verdana"/>
      <family val="2"/>
    </font>
    <font>
      <shadow/>
      <sz val="10"/>
      <name val="Times New Roman"/>
      <family val="1"/>
    </font>
    <font>
      <sz val="12"/>
      <name val="CG Times"/>
    </font>
    <font>
      <u/>
      <sz val="12"/>
      <color indexed="12"/>
      <name val="CG Times"/>
    </font>
    <font>
      <sz val="10"/>
      <color theme="0"/>
      <name val="Calibri"/>
      <family val="2"/>
      <scheme val="minor"/>
    </font>
    <font>
      <sz val="10"/>
      <color rgb="FF9C0006"/>
      <name val="Calibri"/>
      <family val="2"/>
      <scheme val="minor"/>
    </font>
    <font>
      <b/>
      <sz val="10"/>
      <color rgb="FFFA7D00"/>
      <name val="Calibri"/>
      <family val="2"/>
      <scheme val="minor"/>
    </font>
    <font>
      <b/>
      <sz val="10"/>
      <color theme="0"/>
      <name val="Calibri"/>
      <family val="2"/>
      <scheme val="minor"/>
    </font>
    <font>
      <sz val="12"/>
      <color theme="1"/>
      <name val="Calibri"/>
      <family val="2"/>
      <scheme val="minor"/>
    </font>
    <font>
      <sz val="11"/>
      <color theme="4" tint="-0.499984740745262"/>
      <name val="Calibri"/>
      <family val="2"/>
      <scheme val="minor"/>
    </font>
    <font>
      <i/>
      <sz val="10"/>
      <color rgb="FF7F7F7F"/>
      <name val="Calibri"/>
      <family val="2"/>
      <scheme val="minor"/>
    </font>
    <font>
      <sz val="10"/>
      <color rgb="FF006100"/>
      <name val="Calibri"/>
      <family val="2"/>
      <scheme val="minor"/>
    </font>
    <font>
      <u/>
      <sz val="10"/>
      <color theme="10"/>
      <name val="Times"/>
      <family val="1"/>
    </font>
    <font>
      <u/>
      <sz val="10"/>
      <color theme="10"/>
      <name val="Verdana"/>
      <family val="2"/>
    </font>
    <font>
      <sz val="11"/>
      <color rgb="FFFFFFFF"/>
      <name val="Calibri"/>
      <family val="2"/>
      <scheme val="minor"/>
    </font>
    <font>
      <sz val="10"/>
      <color rgb="FF3F3F76"/>
      <name val="Calibri"/>
      <family val="2"/>
      <scheme val="minor"/>
    </font>
    <font>
      <sz val="11"/>
      <color rgb="FF660066"/>
      <name val="Calibri"/>
      <family val="2"/>
      <scheme val="minor"/>
    </font>
    <font>
      <sz val="10"/>
      <color rgb="FFFA7D00"/>
      <name val="Calibri"/>
      <family val="2"/>
      <scheme val="minor"/>
    </font>
    <font>
      <i/>
      <sz val="11"/>
      <color rgb="FF660033"/>
      <name val="Calibri"/>
      <family val="2"/>
      <scheme val="minor"/>
    </font>
    <font>
      <sz val="10"/>
      <color rgb="FF9C6500"/>
      <name val="Calibri"/>
      <family val="2"/>
      <scheme val="minor"/>
    </font>
    <font>
      <sz val="10"/>
      <color theme="1"/>
      <name val="Verdana"/>
      <family val="2"/>
    </font>
    <font>
      <sz val="10"/>
      <color theme="1"/>
      <name val="Tahoma"/>
      <family val="2"/>
    </font>
    <font>
      <b/>
      <sz val="10"/>
      <color rgb="FF3F3F3F"/>
      <name val="Calibri"/>
      <family val="2"/>
      <scheme val="minor"/>
    </font>
    <font>
      <sz val="11"/>
      <color theme="9" tint="-0.499984740745262"/>
      <name val="Calibri"/>
      <family val="2"/>
      <scheme val="minor"/>
    </font>
    <font>
      <sz val="10"/>
      <color rgb="FF006600"/>
      <name val="Calibri"/>
      <family val="2"/>
      <scheme val="minor"/>
    </font>
    <font>
      <sz val="10"/>
      <color rgb="FFFF0000"/>
      <name val="Calibri"/>
      <family val="2"/>
      <scheme val="minor"/>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sz val="7"/>
      <name val="Arial"/>
      <family val="2"/>
    </font>
    <font>
      <b/>
      <i/>
      <sz val="12"/>
      <name val="Arial"/>
      <family val="2"/>
    </font>
    <font>
      <sz val="8"/>
      <color rgb="FFFF0000"/>
      <name val="Arial"/>
      <family val="2"/>
    </font>
    <font>
      <sz val="8"/>
      <color theme="1"/>
      <name val="Arial"/>
      <family val="2"/>
    </font>
    <font>
      <u/>
      <sz val="11"/>
      <color theme="10"/>
      <name val="Arial"/>
      <family val="2"/>
    </font>
    <font>
      <i/>
      <sz val="10"/>
      <color theme="1"/>
      <name val="Arial"/>
      <family val="2"/>
    </font>
    <font>
      <b/>
      <sz val="16"/>
      <color theme="1"/>
      <name val="Calibri"/>
      <family val="2"/>
      <scheme val="minor"/>
    </font>
    <font>
      <sz val="11"/>
      <color rgb="FF9C6500"/>
      <name val="Calibri"/>
      <family val="2"/>
      <scheme val="minor"/>
    </font>
    <font>
      <b/>
      <sz val="18"/>
      <color theme="3"/>
      <name val="Calibri Light"/>
      <family val="2"/>
      <scheme val="major"/>
    </font>
    <font>
      <b/>
      <sz val="14"/>
      <name val="Calibri"/>
      <family val="2"/>
      <scheme val="minor"/>
    </font>
    <font>
      <b/>
      <sz val="16"/>
      <name val="Calibri"/>
      <family val="2"/>
      <scheme val="minor"/>
    </font>
    <font>
      <b/>
      <sz val="9"/>
      <color theme="1"/>
      <name val="Calibri"/>
      <family val="2"/>
      <scheme val="minor"/>
    </font>
    <font>
      <sz val="9"/>
      <color theme="1"/>
      <name val="Calibri"/>
      <family val="2"/>
      <scheme val="minor"/>
    </font>
  </fonts>
  <fills count="14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lightGray">
        <fgColor theme="0"/>
        <bgColor rgb="FF66FFFF"/>
      </patternFill>
    </fill>
    <fill>
      <patternFill patternType="solid">
        <fgColor rgb="FF33CCCC"/>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lightUp">
        <fgColor indexed="9"/>
        <bgColor indexed="27"/>
      </patternFill>
    </fill>
    <fill>
      <patternFill patternType="lightUp">
        <fgColor indexed="9"/>
        <bgColor indexed="26"/>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lightGray">
        <fgColor indexed="9"/>
        <bgColor theme="0"/>
      </patternFill>
    </fill>
    <fill>
      <patternFill patternType="solid">
        <fgColor rgb="FFFFE5F4"/>
        <bgColor indexed="64"/>
      </patternFill>
    </fill>
    <fill>
      <patternFill patternType="solid">
        <fgColor rgb="FFFFFFFF"/>
        <bgColor indexed="64"/>
      </patternFill>
    </fill>
    <fill>
      <patternFill patternType="solid">
        <fgColor rgb="FFF5F5F5"/>
        <bgColor indexed="64"/>
      </patternFill>
    </fill>
    <fill>
      <patternFill patternType="solid">
        <fgColor indexed="49"/>
        <bgColor indexed="64"/>
      </patternFill>
    </fill>
    <fill>
      <patternFill patternType="solid">
        <fgColor indexed="44"/>
        <bgColor indexed="64"/>
      </patternFill>
    </fill>
    <fill>
      <patternFill patternType="lightGray">
        <fgColor theme="0"/>
        <bgColor theme="0"/>
      </patternFill>
    </fill>
    <fill>
      <patternFill patternType="lightGray">
        <fgColor theme="0"/>
        <bgColor rgb="FF00FFFF"/>
      </patternFill>
    </fill>
    <fill>
      <patternFill patternType="lightGray">
        <fgColor indexed="9"/>
        <bgColor indexed="15"/>
      </patternFill>
    </fill>
    <fill>
      <patternFill patternType="lightGray">
        <fgColor rgb="FFFFFFFF"/>
        <bgColor rgb="FF7FFFFF"/>
      </patternFill>
    </fill>
    <fill>
      <patternFill patternType="solid">
        <fgColor theme="1"/>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6"/>
      </patternFill>
    </fill>
    <fill>
      <patternFill patternType="solid">
        <fgColor indexed="54"/>
      </patternFill>
    </fill>
    <fill>
      <patternFill patternType="solid">
        <fgColor indexed="9"/>
      </patternFill>
    </fill>
    <fill>
      <patternFill patternType="solid">
        <fgColor indexed="8"/>
      </patternFill>
    </fill>
    <fill>
      <patternFill patternType="solid">
        <fgColor theme="4" tint="0.39994506668294322"/>
        <bgColor indexed="64"/>
      </patternFill>
    </fill>
    <fill>
      <patternFill patternType="solid">
        <fgColor rgb="FFCC99FF"/>
        <bgColor indexed="64"/>
      </patternFill>
    </fill>
    <fill>
      <patternFill patternType="solid">
        <fgColor rgb="FFFF99CC"/>
        <bgColor indexed="64"/>
      </patternFill>
    </fill>
    <fill>
      <patternFill patternType="solid">
        <fgColor rgb="FFFFD5D5"/>
        <bgColor indexed="64"/>
      </patternFill>
    </fill>
    <fill>
      <patternFill patternType="solid">
        <fgColor rgb="FFFEFCA4"/>
        <bgColor indexed="64"/>
      </patternFill>
    </fill>
    <fill>
      <patternFill patternType="solid">
        <fgColor rgb="FFCCFFCC"/>
        <bgColor indexed="64"/>
      </patternFill>
    </fill>
    <fill>
      <patternFill patternType="solid">
        <fgColor indexed="43"/>
        <bgColor indexed="64"/>
      </patternFill>
    </fill>
    <fill>
      <patternFill patternType="solid">
        <fgColor indexed="20"/>
        <bgColor indexed="64"/>
      </patternFill>
    </fill>
  </fills>
  <borders count="20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top style="double">
        <color indexed="64"/>
      </top>
      <bottom/>
      <diagonal/>
    </border>
    <border>
      <left style="thin">
        <color indexed="64"/>
      </left>
      <right/>
      <top style="double">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diagonal/>
    </border>
    <border>
      <left/>
      <right/>
      <top/>
      <bottom style="thin">
        <color rgb="FF000000"/>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9"/>
      </right>
      <top/>
      <bottom style="thin">
        <color indexed="64"/>
      </bottom>
      <diagonal/>
    </border>
    <border>
      <left style="medium">
        <color indexed="9"/>
      </left>
      <right style="medium">
        <color indexed="9"/>
      </right>
      <top/>
      <bottom style="thin">
        <color indexed="64"/>
      </bottom>
      <diagonal/>
    </border>
    <border>
      <left style="medium">
        <color indexed="9"/>
      </left>
      <right/>
      <top/>
      <bottom style="thin">
        <color indexed="64"/>
      </bottom>
      <diagonal/>
    </border>
    <border>
      <left style="medium">
        <color indexed="64"/>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right style="medium">
        <color theme="0"/>
      </right>
      <top/>
      <bottom style="thin">
        <color indexed="64"/>
      </bottom>
      <diagonal/>
    </border>
    <border>
      <left/>
      <right style="medium">
        <color indexed="9"/>
      </right>
      <top/>
      <bottom/>
      <diagonal/>
    </border>
    <border>
      <left style="medium">
        <color indexed="9"/>
      </left>
      <right style="medium">
        <color indexed="9"/>
      </right>
      <top/>
      <bottom/>
      <diagonal/>
    </border>
    <border>
      <left style="medium">
        <color indexed="9"/>
      </left>
      <right style="medium">
        <color indexed="9"/>
      </right>
      <top style="thin">
        <color indexed="64"/>
      </top>
      <bottom/>
      <diagonal/>
    </border>
    <border>
      <left style="medium">
        <color indexed="9"/>
      </left>
      <right/>
      <top/>
      <bottom/>
      <diagonal/>
    </border>
    <border>
      <left style="medium">
        <color indexed="64"/>
      </left>
      <right style="medium">
        <color theme="0"/>
      </right>
      <top style="thin">
        <color indexed="64"/>
      </top>
      <bottom/>
      <diagonal/>
    </border>
    <border>
      <left/>
      <right style="medium">
        <color theme="0"/>
      </right>
      <top/>
      <bottom/>
      <diagonal/>
    </border>
    <border>
      <left style="medium">
        <color indexed="64"/>
      </left>
      <right/>
      <top/>
      <bottom/>
      <diagonal/>
    </border>
    <border>
      <left style="medium">
        <color indexed="9"/>
      </left>
      <right style="medium">
        <color theme="0"/>
      </right>
      <top/>
      <bottom/>
      <diagonal/>
    </border>
    <border>
      <left/>
      <right style="medium">
        <color indexed="9"/>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style="medium">
        <color indexed="9"/>
      </left>
      <right/>
      <top style="thin">
        <color indexed="64"/>
      </top>
      <bottom style="thin">
        <color indexed="64"/>
      </bottom>
      <diagonal/>
    </border>
    <border>
      <left style="medium">
        <color indexed="9"/>
      </left>
      <right style="medium">
        <color theme="0"/>
      </right>
      <top style="thin">
        <color indexed="64"/>
      </top>
      <bottom style="thin">
        <color indexed="64"/>
      </bottom>
      <diagonal/>
    </border>
    <border>
      <left style="medium">
        <color theme="0"/>
      </left>
      <right style="medium">
        <color theme="0"/>
      </right>
      <top style="thin">
        <color indexed="8"/>
      </top>
      <bottom style="thin">
        <color indexed="8"/>
      </bottom>
      <diagonal/>
    </border>
    <border>
      <left style="medium">
        <color theme="0"/>
      </left>
      <right style="medium">
        <color theme="0"/>
      </right>
      <top/>
      <bottom/>
      <diagonal/>
    </border>
    <border>
      <left/>
      <right/>
      <top style="medium">
        <color rgb="FF000000"/>
      </top>
      <bottom style="medium">
        <color rgb="FF00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theme="0"/>
      </right>
      <top style="medium">
        <color indexed="64"/>
      </top>
      <bottom style="medium">
        <color indexed="64"/>
      </bottom>
      <diagonal/>
    </border>
    <border>
      <left style="medium">
        <color indexed="64"/>
      </left>
      <right/>
      <top/>
      <bottom style="thin">
        <color indexed="64"/>
      </bottom>
      <diagonal/>
    </border>
    <border>
      <left style="medium">
        <color theme="0"/>
      </left>
      <right style="medium">
        <color theme="0"/>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right/>
      <top style="medium">
        <color indexed="8"/>
      </top>
      <bottom style="medium">
        <color indexed="8"/>
      </bottom>
      <diagonal/>
    </border>
    <border>
      <left style="medium">
        <color indexed="64"/>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medium">
        <color theme="0"/>
      </left>
      <right style="medium">
        <color theme="0"/>
      </right>
      <top style="thin">
        <color indexed="64"/>
      </top>
      <bottom/>
      <diagonal/>
    </border>
    <border>
      <left style="medium">
        <color theme="0"/>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style="thin">
        <color rgb="FF000000"/>
      </right>
      <top style="thin">
        <color rgb="FF000000"/>
      </top>
      <bottom/>
      <diagonal/>
    </border>
    <border>
      <left/>
      <right style="thin">
        <color indexed="8"/>
      </right>
      <top style="thin">
        <color indexed="8"/>
      </top>
      <bottom/>
      <diagonal/>
    </border>
    <border>
      <left/>
      <right style="thin">
        <color indexed="8"/>
      </right>
      <top/>
      <bottom style="thin">
        <color indexed="8"/>
      </bottom>
      <diagonal/>
    </border>
    <border>
      <left/>
      <right style="thin">
        <color rgb="FF000000"/>
      </right>
      <top/>
      <bottom style="thin">
        <color rgb="FF000000"/>
      </bottom>
      <diagonal/>
    </border>
    <border>
      <left/>
      <right style="thin">
        <color indexed="8"/>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8"/>
      </right>
      <top style="medium">
        <color indexed="8"/>
      </top>
      <bottom style="medium">
        <color indexed="8"/>
      </bottom>
      <diagonal/>
    </border>
    <border>
      <left/>
      <right style="thin">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8"/>
      </left>
      <right/>
      <top style="medium">
        <color indexed="8"/>
      </top>
      <bottom style="medium">
        <color indexed="8"/>
      </bottom>
      <diagonal/>
    </border>
    <border>
      <left style="medium">
        <color indexed="8"/>
      </left>
      <right style="thin">
        <color indexed="8"/>
      </right>
      <top style="thin">
        <color indexed="8"/>
      </top>
      <bottom style="medium">
        <color indexed="8"/>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auto="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medium">
        <color rgb="FFC9C1C6"/>
      </left>
      <right style="medium">
        <color rgb="FFC9C1C6"/>
      </right>
      <top style="medium">
        <color rgb="FFC9C1C6"/>
      </top>
      <bottom style="medium">
        <color rgb="FFC9C1C6"/>
      </bottom>
      <diagonal/>
    </border>
    <border>
      <left style="medium">
        <color rgb="FFC9C1C6"/>
      </left>
      <right/>
      <top style="medium">
        <color rgb="FFC9C1C6"/>
      </top>
      <bottom style="medium">
        <color rgb="FFC9C1C6"/>
      </bottom>
      <diagonal/>
    </border>
    <border>
      <left/>
      <right/>
      <top style="medium">
        <color rgb="FFC9C1C6"/>
      </top>
      <bottom style="medium">
        <color rgb="FFC9C1C6"/>
      </bottom>
      <diagonal/>
    </border>
    <border>
      <left/>
      <right style="medium">
        <color rgb="FFC9C1C6"/>
      </right>
      <top style="medium">
        <color rgb="FFC9C1C6"/>
      </top>
      <bottom style="medium">
        <color rgb="FFC9C1C6"/>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A6A6A6"/>
      </right>
      <top/>
      <bottom style="medium">
        <color rgb="FFA6A6A6"/>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ck">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style="thin">
        <color rgb="FF000000"/>
      </bottom>
      <diagonal/>
    </border>
  </borders>
  <cellStyleXfs count="10237">
    <xf numFmtId="0" fontId="0" fillId="0" borderId="0"/>
    <xf numFmtId="0" fontId="8" fillId="0" borderId="0" applyNumberFormat="0" applyFill="0" applyBorder="0" applyAlignment="0" applyProtection="0">
      <alignment vertical="top"/>
      <protection locked="0"/>
    </xf>
    <xf numFmtId="0" fontId="12" fillId="0" borderId="0" applyNumberFormat="0" applyFont="0" applyBorder="0">
      <protection locked="0"/>
    </xf>
    <xf numFmtId="0" fontId="16"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0" fillId="0" borderId="0"/>
    <xf numFmtId="0" fontId="18" fillId="0" borderId="0" applyNumberFormat="0" applyFill="0" applyBorder="0" applyAlignment="0" applyProtection="0"/>
    <xf numFmtId="43" fontId="15" fillId="0" borderId="0" applyFont="0" applyFill="0" applyBorder="0" applyAlignment="0" applyProtection="0"/>
    <xf numFmtId="0" fontId="15" fillId="0" borderId="0"/>
    <xf numFmtId="0" fontId="10" fillId="0" borderId="0"/>
    <xf numFmtId="0" fontId="28" fillId="0" borderId="0" applyNumberFormat="0" applyFill="0" applyBorder="0" applyAlignment="0" applyProtection="0"/>
    <xf numFmtId="0" fontId="30" fillId="0" borderId="0"/>
    <xf numFmtId="43" fontId="10" fillId="0" borderId="0" applyFon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xf numFmtId="9" fontId="10"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0" fontId="41" fillId="0" borderId="0"/>
    <xf numFmtId="0" fontId="42" fillId="0" borderId="0"/>
    <xf numFmtId="9" fontId="10"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56" fillId="0" borderId="0"/>
    <xf numFmtId="44" fontId="10" fillId="0" borderId="0" applyFont="0" applyFill="0" applyBorder="0" applyAlignment="0" applyProtection="0"/>
    <xf numFmtId="0" fontId="30" fillId="0" borderId="0"/>
    <xf numFmtId="0" fontId="56" fillId="0" borderId="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17" borderId="0" applyNumberFormat="0" applyBorder="0" applyAlignment="0" applyProtection="0"/>
    <xf numFmtId="0" fontId="59" fillId="20" borderId="0" applyNumberFormat="0" applyBorder="0" applyAlignment="0" applyProtection="0"/>
    <xf numFmtId="0" fontId="59" fillId="23" borderId="0" applyNumberFormat="0" applyBorder="0" applyAlignment="0" applyProtection="0"/>
    <xf numFmtId="0" fontId="60" fillId="24"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31" borderId="0" applyNumberFormat="0" applyBorder="0" applyAlignment="0" applyProtection="0"/>
    <xf numFmtId="0" fontId="61" fillId="15" borderId="0" applyNumberFormat="0" applyBorder="0" applyAlignment="0" applyProtection="0"/>
    <xf numFmtId="0" fontId="62" fillId="32" borderId="43" applyNumberFormat="0" applyAlignment="0" applyProtection="0"/>
    <xf numFmtId="0" fontId="63" fillId="33" borderId="44" applyNumberFormat="0" applyAlignment="0" applyProtection="0"/>
    <xf numFmtId="0" fontId="64" fillId="0" borderId="0" applyNumberFormat="0" applyFill="0" applyBorder="0" applyAlignment="0" applyProtection="0"/>
    <xf numFmtId="0" fontId="65" fillId="16" borderId="0" applyNumberFormat="0" applyBorder="0" applyAlignment="0" applyProtection="0"/>
    <xf numFmtId="0" fontId="66" fillId="0" borderId="45" applyNumberFormat="0" applyFill="0" applyAlignment="0" applyProtection="0"/>
    <xf numFmtId="0" fontId="67" fillId="0" borderId="46" applyNumberFormat="0" applyFill="0" applyAlignment="0" applyProtection="0"/>
    <xf numFmtId="0" fontId="68" fillId="0" borderId="47" applyNumberFormat="0" applyFill="0" applyAlignment="0" applyProtection="0"/>
    <xf numFmtId="0" fontId="68" fillId="0" borderId="0" applyNumberFormat="0" applyFill="0" applyBorder="0" applyAlignment="0" applyProtection="0"/>
    <xf numFmtId="0" fontId="25" fillId="0" borderId="0" applyNumberFormat="0" applyFill="0" applyBorder="0" applyAlignment="0" applyProtection="0">
      <alignment vertical="top"/>
      <protection locked="0"/>
    </xf>
    <xf numFmtId="0" fontId="69" fillId="19" borderId="43" applyNumberFormat="0" applyAlignment="0" applyProtection="0"/>
    <xf numFmtId="0" fontId="70" fillId="0" borderId="48" applyNumberFormat="0" applyFill="0" applyAlignment="0" applyProtection="0"/>
    <xf numFmtId="0" fontId="71" fillId="34" borderId="0" applyNumberFormat="0" applyBorder="0" applyAlignment="0" applyProtection="0"/>
    <xf numFmtId="0" fontId="10" fillId="0" borderId="0"/>
    <xf numFmtId="0" fontId="10" fillId="35" borderId="49" applyNumberFormat="0" applyFont="0" applyAlignment="0" applyProtection="0"/>
    <xf numFmtId="0" fontId="72" fillId="32" borderId="50" applyNumberFormat="0" applyAlignment="0" applyProtection="0"/>
    <xf numFmtId="0" fontId="73" fillId="0" borderId="0" applyNumberFormat="0" applyFill="0" applyBorder="0" applyAlignment="0" applyProtection="0"/>
    <xf numFmtId="0" fontId="74" fillId="0" borderId="51" applyNumberFormat="0" applyFill="0" applyAlignment="0" applyProtection="0"/>
    <xf numFmtId="0" fontId="75" fillId="0" borderId="0" applyNumberFormat="0" applyFill="0" applyBorder="0" applyAlignment="0" applyProtection="0"/>
    <xf numFmtId="0" fontId="10" fillId="0" borderId="0"/>
    <xf numFmtId="0" fontId="5" fillId="0" borderId="0"/>
    <xf numFmtId="0" fontId="5" fillId="0" borderId="0"/>
    <xf numFmtId="43" fontId="10" fillId="0" borderId="0" applyFont="0" applyFill="0" applyBorder="0" applyAlignment="0" applyProtection="0"/>
    <xf numFmtId="0" fontId="5" fillId="0" borderId="0"/>
    <xf numFmtId="0" fontId="10" fillId="35" borderId="49" applyNumberFormat="0" applyFont="0" applyAlignment="0" applyProtection="0"/>
    <xf numFmtId="0" fontId="15" fillId="0" borderId="0"/>
    <xf numFmtId="0" fontId="40" fillId="0" borderId="0"/>
    <xf numFmtId="0" fontId="15" fillId="0" borderId="0"/>
    <xf numFmtId="0" fontId="15" fillId="0" borderId="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12" fillId="0" borderId="0" applyNumberFormat="0" applyFont="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17" borderId="0" applyNumberFormat="0" applyBorder="0" applyAlignment="0" applyProtection="0"/>
    <xf numFmtId="0" fontId="59" fillId="20" borderId="0" applyNumberFormat="0" applyBorder="0" applyAlignment="0" applyProtection="0"/>
    <xf numFmtId="0" fontId="59" fillId="23" borderId="0" applyNumberFormat="0" applyBorder="0" applyAlignment="0" applyProtection="0"/>
    <xf numFmtId="0" fontId="60" fillId="24"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31" borderId="0" applyNumberFormat="0" applyBorder="0" applyAlignment="0" applyProtection="0"/>
    <xf numFmtId="0" fontId="61" fillId="15" borderId="0" applyNumberFormat="0" applyBorder="0" applyAlignment="0" applyProtection="0"/>
    <xf numFmtId="0" fontId="63" fillId="33" borderId="44" applyNumberFormat="0" applyAlignment="0" applyProtection="0"/>
    <xf numFmtId="44" fontId="10" fillId="0" borderId="0" applyFont="0" applyFill="0" applyBorder="0" applyAlignment="0" applyProtection="0"/>
    <xf numFmtId="44" fontId="10" fillId="0" borderId="0" applyFont="0" applyFill="0" applyBorder="0" applyAlignment="0" applyProtection="0"/>
    <xf numFmtId="0" fontId="64" fillId="0" borderId="0" applyNumberFormat="0" applyFill="0" applyBorder="0" applyAlignment="0" applyProtection="0"/>
    <xf numFmtId="0" fontId="65" fillId="16" borderId="0" applyNumberFormat="0" applyBorder="0" applyAlignment="0" applyProtection="0"/>
    <xf numFmtId="0" fontId="66" fillId="0" borderId="45" applyNumberFormat="0" applyFill="0" applyAlignment="0" applyProtection="0"/>
    <xf numFmtId="0" fontId="67" fillId="0" borderId="46" applyNumberFormat="0" applyFill="0" applyAlignment="0" applyProtection="0"/>
    <xf numFmtId="0" fontId="68" fillId="0" borderId="47" applyNumberFormat="0" applyFill="0" applyAlignment="0" applyProtection="0"/>
    <xf numFmtId="0" fontId="68" fillId="0" borderId="0" applyNumberFormat="0" applyFill="0" applyBorder="0" applyAlignment="0" applyProtection="0"/>
    <xf numFmtId="0" fontId="81" fillId="0" borderId="0" applyNumberFormat="0" applyFill="0" applyBorder="0" applyAlignment="0" applyProtection="0"/>
    <xf numFmtId="0" fontId="70" fillId="0" borderId="48" applyNumberFormat="0" applyFill="0" applyAlignment="0" applyProtection="0"/>
    <xf numFmtId="0" fontId="71" fillId="34" borderId="0" applyNumberFormat="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0" fillId="35" borderId="49" applyNumberFormat="0" applyFont="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2" fillId="32" borderId="50" applyNumberFormat="0" applyAlignment="0" applyProtection="0"/>
    <xf numFmtId="43" fontId="10" fillId="0" borderId="0" applyFont="0" applyFill="0" applyBorder="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69" fillId="19"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62" fillId="32" borderId="43" applyNumberFormat="0" applyAlignment="0" applyProtection="0"/>
    <xf numFmtId="0" fontId="10" fillId="35" borderId="49" applyNumberFormat="0" applyFont="0" applyAlignment="0" applyProtection="0"/>
    <xf numFmtId="0" fontId="10" fillId="35" borderId="49" applyNumberFormat="0" applyFont="0" applyAlignment="0" applyProtection="0"/>
    <xf numFmtId="43" fontId="10" fillId="0" borderId="0" applyFont="0" applyFill="0" applyBorder="0" applyAlignment="0" applyProtection="0"/>
    <xf numFmtId="0" fontId="10" fillId="35" borderId="49" applyNumberFormat="0" applyFont="0" applyAlignment="0" applyProtection="0"/>
    <xf numFmtId="0" fontId="10" fillId="35" borderId="49" applyNumberFormat="0" applyFont="0" applyAlignment="0" applyProtection="0"/>
    <xf numFmtId="0" fontId="15" fillId="0" borderId="0"/>
    <xf numFmtId="0" fontId="10" fillId="35" borderId="49" applyNumberFormat="0" applyFont="0" applyAlignment="0" applyProtection="0"/>
    <xf numFmtId="0" fontId="15" fillId="0" borderId="0"/>
    <xf numFmtId="0" fontId="15" fillId="0" borderId="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10" fillId="35" borderId="49" applyNumberFormat="0" applyFont="0" applyAlignment="0" applyProtection="0"/>
    <xf numFmtId="0" fontId="74" fillId="0" borderId="51" applyNumberFormat="0" applyFill="0" applyAlignment="0" applyProtection="0"/>
    <xf numFmtId="0" fontId="72" fillId="32" borderId="50" applyNumberFormat="0" applyAlignment="0" applyProtection="0"/>
    <xf numFmtId="0" fontId="10" fillId="35" borderId="49" applyNumberFormat="0" applyFont="0" applyAlignment="0" applyProtection="0"/>
    <xf numFmtId="0" fontId="69" fillId="19" borderId="43" applyNumberFormat="0" applyAlignment="0" applyProtection="0"/>
    <xf numFmtId="0" fontId="62" fillId="32" borderId="43" applyNumberFormat="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2" fillId="32" borderId="50" applyNumberFormat="0" applyAlignment="0" applyProtection="0"/>
    <xf numFmtId="44" fontId="10" fillId="0" borderId="0" applyFont="0" applyFill="0" applyBorder="0" applyAlignment="0" applyProtection="0"/>
    <xf numFmtId="44" fontId="10" fillId="0" borderId="0" applyFont="0" applyFill="0" applyBorder="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10" fillId="35" borderId="49" applyNumberFormat="0" applyFont="0" applyAlignment="0" applyProtection="0"/>
    <xf numFmtId="0" fontId="10" fillId="35" borderId="49" applyNumberFormat="0" applyFon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2" fillId="32"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69" fillId="19" borderId="43"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10" fillId="35" borderId="49" applyNumberFormat="0" applyFon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0" fontId="72" fillId="32" borderId="5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0" fillId="0" borderId="0"/>
    <xf numFmtId="0" fontId="10" fillId="0" borderId="0"/>
    <xf numFmtId="0" fontId="38" fillId="0" borderId="0"/>
    <xf numFmtId="0" fontId="38" fillId="0" borderId="0"/>
    <xf numFmtId="0" fontId="90" fillId="0" borderId="0"/>
    <xf numFmtId="0" fontId="38" fillId="0" borderId="0"/>
    <xf numFmtId="43" fontId="38" fillId="0" borderId="0" applyFont="0" applyFill="0" applyBorder="0" applyAlignment="0" applyProtection="0"/>
    <xf numFmtId="0" fontId="10" fillId="0" borderId="0"/>
    <xf numFmtId="9" fontId="40" fillId="0" borderId="0" applyFont="0" applyFill="0" applyBorder="0" applyAlignment="0" applyProtection="0"/>
    <xf numFmtId="0" fontId="94" fillId="0" borderId="0"/>
    <xf numFmtId="0" fontId="9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4" fillId="0" borderId="0"/>
    <xf numFmtId="9" fontId="3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60" fillId="24" borderId="0" applyNumberFormat="0" applyBorder="0" applyAlignment="0" applyProtection="0"/>
    <xf numFmtId="0" fontId="96" fillId="24"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60" fillId="21"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60" fillId="22" borderId="0" applyNumberFormat="0" applyBorder="0" applyAlignment="0" applyProtection="0"/>
    <xf numFmtId="0" fontId="96" fillId="22"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60" fillId="25"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60" fillId="26"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60" fillId="27"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60" fillId="28"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60" fillId="29"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60" fillId="30" borderId="0" applyNumberFormat="0" applyBorder="0" applyAlignment="0" applyProtection="0"/>
    <xf numFmtId="0" fontId="96" fillId="30"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60" fillId="25"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60" fillId="26" borderId="0" applyNumberFormat="0" applyBorder="0" applyAlignment="0" applyProtection="0"/>
    <xf numFmtId="0" fontId="96" fillId="26"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60" fillId="31" borderId="0" applyNumberFormat="0" applyBorder="0" applyAlignment="0" applyProtection="0"/>
    <xf numFmtId="0" fontId="96" fillId="31"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61" fillId="15" borderId="0" applyNumberFormat="0" applyBorder="0" applyAlignment="0" applyProtection="0"/>
    <xf numFmtId="0" fontId="97" fillId="15" borderId="0" applyNumberFormat="0" applyBorder="0" applyAlignment="0" applyProtection="0"/>
    <xf numFmtId="0" fontId="98" fillId="32" borderId="90" applyNumberFormat="0" applyAlignment="0" applyProtection="0"/>
    <xf numFmtId="0" fontId="98" fillId="32" borderId="90" applyNumberFormat="0" applyAlignment="0" applyProtection="0"/>
    <xf numFmtId="0" fontId="98" fillId="32" borderId="90" applyNumberFormat="0" applyAlignment="0" applyProtection="0"/>
    <xf numFmtId="0" fontId="98" fillId="32" borderId="90" applyNumberFormat="0" applyAlignment="0" applyProtection="0"/>
    <xf numFmtId="0" fontId="98" fillId="32" borderId="90" applyNumberFormat="0" applyAlignment="0" applyProtection="0"/>
    <xf numFmtId="0" fontId="62" fillId="32" borderId="90" applyNumberFormat="0" applyAlignment="0" applyProtection="0"/>
    <xf numFmtId="0" fontId="98" fillId="32" borderId="90" applyNumberFormat="0" applyAlignment="0" applyProtection="0"/>
    <xf numFmtId="0" fontId="99" fillId="33" borderId="44" applyNumberFormat="0" applyAlignment="0" applyProtection="0"/>
    <xf numFmtId="0" fontId="99" fillId="33" borderId="44" applyNumberFormat="0" applyAlignment="0" applyProtection="0"/>
    <xf numFmtId="0" fontId="99" fillId="33" borderId="44" applyNumberFormat="0" applyAlignment="0" applyProtection="0"/>
    <xf numFmtId="0" fontId="99" fillId="33" borderId="44" applyNumberFormat="0" applyAlignment="0" applyProtection="0"/>
    <xf numFmtId="0" fontId="99" fillId="33" borderId="44" applyNumberFormat="0" applyAlignment="0" applyProtection="0"/>
    <xf numFmtId="0" fontId="63" fillId="33" borderId="44" applyNumberFormat="0" applyAlignment="0" applyProtection="0"/>
    <xf numFmtId="0" fontId="99" fillId="33" borderId="44"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00" fillId="0" borderId="0">
      <alignment horizontal="left"/>
      <protection hidden="1"/>
    </xf>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172" fontId="38" fillId="0" borderId="0" applyFont="0" applyFill="0" applyBorder="0" applyAlignment="0" applyProtection="0"/>
    <xf numFmtId="172" fontId="3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4" fillId="0" borderId="0" applyNumberFormat="0" applyFill="0" applyBorder="0" applyAlignment="0" applyProtection="0"/>
    <xf numFmtId="0" fontId="101" fillId="0" borderId="0" applyNumberFormat="0" applyFill="0" applyBorder="0" applyAlignment="0" applyProtection="0"/>
    <xf numFmtId="3" fontId="69" fillId="0" borderId="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65" fillId="16" borderId="0" applyNumberFormat="0" applyBorder="0" applyAlignment="0" applyProtection="0"/>
    <xf numFmtId="0" fontId="102" fillId="16" borderId="0" applyNumberFormat="0" applyBorder="0" applyAlignment="0" applyProtection="0"/>
    <xf numFmtId="0" fontId="86" fillId="36" borderId="0" applyNumberFormat="0" applyBorder="0" applyAlignment="0" applyProtection="0"/>
    <xf numFmtId="0" fontId="103"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66" fillId="0" borderId="45" applyNumberFormat="0" applyFill="0" applyAlignment="0" applyProtection="0"/>
    <xf numFmtId="0" fontId="103" fillId="0" borderId="45" applyNumberFormat="0" applyFill="0" applyAlignment="0" applyProtection="0"/>
    <xf numFmtId="0" fontId="104" fillId="0" borderId="46" applyNumberFormat="0" applyFill="0" applyAlignment="0" applyProtection="0"/>
    <xf numFmtId="0" fontId="104" fillId="0" borderId="46" applyNumberFormat="0" applyFill="0" applyAlignment="0" applyProtection="0"/>
    <xf numFmtId="0" fontId="104" fillId="0" borderId="46" applyNumberFormat="0" applyFill="0" applyAlignment="0" applyProtection="0"/>
    <xf numFmtId="0" fontId="104" fillId="0" borderId="46" applyNumberFormat="0" applyFill="0" applyAlignment="0" applyProtection="0"/>
    <xf numFmtId="0" fontId="104" fillId="0" borderId="46" applyNumberFormat="0" applyFill="0" applyAlignment="0" applyProtection="0"/>
    <xf numFmtId="0" fontId="67" fillId="0" borderId="46"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68" fillId="0" borderId="47"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68" fillId="0" borderId="0" applyNumberFormat="0" applyFill="0" applyBorder="0" applyAlignment="0" applyProtection="0"/>
    <xf numFmtId="0" fontId="105" fillId="0" borderId="0" applyNumberFormat="0" applyFill="0" applyBorder="0" applyAlignment="0" applyProtection="0"/>
    <xf numFmtId="0" fontId="8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81" fillId="0" borderId="0" applyNumberFormat="0" applyFill="0" applyBorder="0" applyAlignment="0" applyProtection="0"/>
    <xf numFmtId="0" fontId="106" fillId="19" borderId="90" applyNumberFormat="0" applyAlignment="0" applyProtection="0"/>
    <xf numFmtId="0" fontId="106" fillId="19" borderId="90" applyNumberFormat="0" applyAlignment="0" applyProtection="0"/>
    <xf numFmtId="0" fontId="106" fillId="19" borderId="90" applyNumberFormat="0" applyAlignment="0" applyProtection="0"/>
    <xf numFmtId="0" fontId="106" fillId="19" borderId="90" applyNumberFormat="0" applyAlignment="0" applyProtection="0"/>
    <xf numFmtId="0" fontId="106" fillId="19" borderId="90" applyNumberFormat="0" applyAlignment="0" applyProtection="0"/>
    <xf numFmtId="0" fontId="69" fillId="19" borderId="90" applyNumberFormat="0" applyAlignment="0" applyProtection="0"/>
    <xf numFmtId="0" fontId="106" fillId="19" borderId="90" applyNumberFormat="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70" fillId="0" borderId="48" applyNumberFormat="0" applyFill="0" applyAlignment="0" applyProtection="0"/>
    <xf numFmtId="0" fontId="107" fillId="0" borderId="48" applyNumberFormat="0" applyFill="0" applyAlignment="0" applyProtection="0"/>
    <xf numFmtId="0" fontId="108" fillId="34" borderId="0" applyNumberFormat="0" applyBorder="0" applyAlignment="0" applyProtection="0"/>
    <xf numFmtId="0" fontId="108" fillId="34" borderId="0" applyNumberFormat="0" applyBorder="0" applyAlignment="0" applyProtection="0"/>
    <xf numFmtId="0" fontId="108" fillId="34" borderId="0" applyNumberFormat="0" applyBorder="0" applyAlignment="0" applyProtection="0"/>
    <xf numFmtId="0" fontId="108" fillId="34" borderId="0" applyNumberFormat="0" applyBorder="0" applyAlignment="0" applyProtection="0"/>
    <xf numFmtId="0" fontId="71" fillId="34" borderId="0" applyNumberFormat="0" applyBorder="0" applyAlignment="0" applyProtection="0"/>
    <xf numFmtId="0" fontId="108" fillId="34" borderId="0" applyNumberFormat="0" applyBorder="0" applyAlignment="0" applyProtection="0"/>
    <xf numFmtId="0" fontId="90" fillId="0" borderId="0"/>
    <xf numFmtId="0" fontId="90" fillId="0" borderId="0"/>
    <xf numFmtId="0" fontId="90" fillId="0" borderId="0"/>
    <xf numFmtId="0" fontId="9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xf numFmtId="0" fontId="38" fillId="0" borderId="0"/>
    <xf numFmtId="0" fontId="38" fillId="0" borderId="0"/>
    <xf numFmtId="0" fontId="40" fillId="0" borderId="0"/>
    <xf numFmtId="0" fontId="40" fillId="0" borderId="0"/>
    <xf numFmtId="0" fontId="40" fillId="0" borderId="0"/>
    <xf numFmtId="0" fontId="40" fillId="0" borderId="0"/>
    <xf numFmtId="0" fontId="38" fillId="0" borderId="0"/>
    <xf numFmtId="0" fontId="9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40" fillId="0" borderId="0"/>
    <xf numFmtId="0" fontId="59" fillId="0" borderId="0"/>
    <xf numFmtId="0" fontId="59" fillId="0" borderId="0"/>
    <xf numFmtId="0" fontId="59" fillId="0" borderId="0"/>
    <xf numFmtId="0" fontId="59" fillId="0" borderId="0"/>
    <xf numFmtId="0" fontId="59" fillId="0" borderId="0"/>
    <xf numFmtId="0" fontId="40" fillId="0" borderId="0"/>
    <xf numFmtId="0" fontId="40" fillId="0" borderId="0"/>
    <xf numFmtId="0" fontId="59" fillId="0" borderId="0"/>
    <xf numFmtId="0" fontId="40" fillId="0" borderId="0"/>
    <xf numFmtId="0" fontId="59" fillId="0" borderId="0"/>
    <xf numFmtId="0" fontId="59" fillId="0" borderId="0"/>
    <xf numFmtId="0" fontId="59" fillId="0" borderId="0"/>
    <xf numFmtId="0" fontId="59" fillId="0" borderId="0"/>
    <xf numFmtId="0" fontId="59" fillId="0" borderId="0"/>
    <xf numFmtId="0" fontId="40" fillId="0" borderId="0"/>
    <xf numFmtId="0" fontId="40" fillId="0" borderId="0"/>
    <xf numFmtId="0" fontId="59" fillId="0" borderId="0"/>
    <xf numFmtId="0" fontId="40" fillId="0" borderId="0"/>
    <xf numFmtId="0" fontId="59" fillId="0" borderId="0"/>
    <xf numFmtId="0" fontId="59" fillId="0" borderId="0"/>
    <xf numFmtId="0" fontId="59" fillId="0" borderId="0"/>
    <xf numFmtId="0" fontId="59" fillId="0" borderId="0"/>
    <xf numFmtId="0" fontId="59" fillId="0" borderId="0"/>
    <xf numFmtId="0" fontId="40" fillId="0" borderId="0"/>
    <xf numFmtId="0" fontId="40" fillId="0" borderId="0"/>
    <xf numFmtId="0" fontId="5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9" fillId="0" borderId="0"/>
    <xf numFmtId="0" fontId="59" fillId="0" borderId="0"/>
    <xf numFmtId="0" fontId="59" fillId="0" borderId="0"/>
    <xf numFmtId="0" fontId="59" fillId="0" borderId="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59" fillId="0" borderId="0"/>
    <xf numFmtId="0" fontId="10" fillId="0" borderId="0" applyNumberForma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8" fillId="0" borderId="0"/>
    <xf numFmtId="0" fontId="59" fillId="0" borderId="0"/>
    <xf numFmtId="0" fontId="10" fillId="0" borderId="0" applyNumberFormat="0" applyFill="0" applyBorder="0" applyAlignment="0" applyProtection="0"/>
    <xf numFmtId="0" fontId="59" fillId="0" borderId="0"/>
    <xf numFmtId="0" fontId="59" fillId="0" borderId="0"/>
    <xf numFmtId="0" fontId="59" fillId="0" borderId="0"/>
    <xf numFmtId="0" fontId="59" fillId="0" borderId="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59" fillId="0" borderId="0"/>
    <xf numFmtId="0" fontId="40" fillId="0" borderId="0"/>
    <xf numFmtId="0" fontId="59" fillId="0" borderId="0"/>
    <xf numFmtId="0" fontId="59" fillId="0" borderId="0"/>
    <xf numFmtId="0" fontId="59" fillId="0" borderId="0"/>
    <xf numFmtId="0" fontId="59" fillId="0" borderId="0"/>
    <xf numFmtId="0" fontId="59" fillId="0" borderId="0"/>
    <xf numFmtId="0" fontId="40" fillId="0" borderId="0"/>
    <xf numFmtId="0" fontId="40" fillId="0" borderId="0"/>
    <xf numFmtId="0" fontId="5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9" fillId="0" borderId="0"/>
    <xf numFmtId="0" fontId="59" fillId="0" borderId="0"/>
    <xf numFmtId="0" fontId="59" fillId="0" borderId="0"/>
    <xf numFmtId="0" fontId="59" fillId="0" borderId="0"/>
    <xf numFmtId="0" fontId="59" fillId="0" borderId="0"/>
    <xf numFmtId="0" fontId="40" fillId="0" borderId="0"/>
    <xf numFmtId="0" fontId="40" fillId="0" borderId="0"/>
    <xf numFmtId="0" fontId="59" fillId="0" borderId="0"/>
    <xf numFmtId="0" fontId="59" fillId="0" borderId="0"/>
    <xf numFmtId="0" fontId="59" fillId="0" borderId="0"/>
    <xf numFmtId="0" fontId="59" fillId="0" borderId="0"/>
    <xf numFmtId="0" fontId="59" fillId="0" borderId="0"/>
    <xf numFmtId="0" fontId="40" fillId="0" borderId="0"/>
    <xf numFmtId="0" fontId="40" fillId="0" borderId="0"/>
    <xf numFmtId="0" fontId="59" fillId="0" borderId="0"/>
    <xf numFmtId="0" fontId="40" fillId="0" borderId="0"/>
    <xf numFmtId="0" fontId="59" fillId="0" borderId="0"/>
    <xf numFmtId="0" fontId="59" fillId="0" borderId="0"/>
    <xf numFmtId="0" fontId="59" fillId="0" borderId="0"/>
    <xf numFmtId="0" fontId="59" fillId="0" borderId="0"/>
    <xf numFmtId="0" fontId="59" fillId="0" borderId="0"/>
    <xf numFmtId="0" fontId="40" fillId="0" borderId="0"/>
    <xf numFmtId="0" fontId="40" fillId="0" borderId="0"/>
    <xf numFmtId="0" fontId="59" fillId="0" borderId="0"/>
    <xf numFmtId="0" fontId="40" fillId="0" borderId="0"/>
    <xf numFmtId="0" fontId="59" fillId="0" borderId="0"/>
    <xf numFmtId="0" fontId="59" fillId="0" borderId="0"/>
    <xf numFmtId="0" fontId="59" fillId="0" borderId="0"/>
    <xf numFmtId="0" fontId="59" fillId="0" borderId="0"/>
    <xf numFmtId="0" fontId="59" fillId="0" borderId="0"/>
    <xf numFmtId="0" fontId="40" fillId="0" borderId="0"/>
    <xf numFmtId="0" fontId="40" fillId="0" borderId="0"/>
    <xf numFmtId="0" fontId="59" fillId="0" borderId="0"/>
    <xf numFmtId="0" fontId="59" fillId="0" borderId="0"/>
    <xf numFmtId="0" fontId="59" fillId="0" borderId="0"/>
    <xf numFmtId="0" fontId="59" fillId="0" borderId="0"/>
    <xf numFmtId="0" fontId="59" fillId="0" borderId="0"/>
    <xf numFmtId="0" fontId="59" fillId="0" borderId="0"/>
    <xf numFmtId="0" fontId="40" fillId="0" borderId="0"/>
    <xf numFmtId="0" fontId="40" fillId="0" borderId="0"/>
    <xf numFmtId="0" fontId="59" fillId="0" borderId="0"/>
    <xf numFmtId="0" fontId="90" fillId="0" borderId="0"/>
    <xf numFmtId="0" fontId="40" fillId="0" borderId="0"/>
    <xf numFmtId="0" fontId="38" fillId="0" borderId="0"/>
    <xf numFmtId="0" fontId="59" fillId="0" borderId="0"/>
    <xf numFmtId="0" fontId="40" fillId="0" borderId="0"/>
    <xf numFmtId="0" fontId="59" fillId="0" borderId="0"/>
    <xf numFmtId="0" fontId="40" fillId="0" borderId="0"/>
    <xf numFmtId="0" fontId="59" fillId="0" borderId="0"/>
    <xf numFmtId="0" fontId="40" fillId="0" borderId="0"/>
    <xf numFmtId="0" fontId="59" fillId="0" borderId="0"/>
    <xf numFmtId="0" fontId="38" fillId="0" borderId="0"/>
    <xf numFmtId="0" fontId="40" fillId="0" borderId="0"/>
    <xf numFmtId="0" fontId="90" fillId="0" borderId="0"/>
    <xf numFmtId="0" fontId="9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90" fillId="0" borderId="0"/>
    <xf numFmtId="0" fontId="90" fillId="0" borderId="0"/>
    <xf numFmtId="0" fontId="59" fillId="0" borderId="0"/>
    <xf numFmtId="0" fontId="59" fillId="0" borderId="0"/>
    <xf numFmtId="0" fontId="59" fillId="0" borderId="0"/>
    <xf numFmtId="0" fontId="59" fillId="0" borderId="0"/>
    <xf numFmtId="0" fontId="59" fillId="0" borderId="0"/>
    <xf numFmtId="0" fontId="90" fillId="0" borderId="0"/>
    <xf numFmtId="0" fontId="90" fillId="0" borderId="0"/>
    <xf numFmtId="0" fontId="90" fillId="0" borderId="0"/>
    <xf numFmtId="0" fontId="90" fillId="0" borderId="0"/>
    <xf numFmtId="0" fontId="90" fillId="0" borderId="0"/>
    <xf numFmtId="0" fontId="10" fillId="0" borderId="0" applyNumberFormat="0" applyFill="0" applyBorder="0" applyAlignment="0" applyProtection="0"/>
    <xf numFmtId="0" fontId="10" fillId="0" borderId="0"/>
    <xf numFmtId="0" fontId="109" fillId="0" borderId="0">
      <alignment horizontal="left"/>
    </xf>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59" fillId="35" borderId="91" applyNumberFormat="0" applyFont="0" applyAlignment="0" applyProtection="0"/>
    <xf numFmtId="0" fontId="59" fillId="35" borderId="91" applyNumberFormat="0" applyFont="0" applyAlignment="0" applyProtection="0"/>
    <xf numFmtId="0" fontId="59" fillId="35" borderId="91" applyNumberFormat="0" applyFont="0" applyAlignment="0" applyProtection="0"/>
    <xf numFmtId="0" fontId="59" fillId="35" borderId="91" applyNumberFormat="0" applyFont="0" applyAlignment="0" applyProtection="0"/>
    <xf numFmtId="0" fontId="59"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90" fillId="35" borderId="91" applyNumberFormat="0" applyFont="0" applyAlignment="0" applyProtection="0"/>
    <xf numFmtId="0" fontId="110" fillId="32" borderId="92" applyNumberFormat="0" applyAlignment="0" applyProtection="0"/>
    <xf numFmtId="0" fontId="110" fillId="32" borderId="92" applyNumberFormat="0" applyAlignment="0" applyProtection="0"/>
    <xf numFmtId="0" fontId="110" fillId="32" borderId="92" applyNumberFormat="0" applyAlignment="0" applyProtection="0"/>
    <xf numFmtId="0" fontId="110" fillId="32" borderId="92" applyNumberFormat="0" applyAlignment="0" applyProtection="0"/>
    <xf numFmtId="0" fontId="110" fillId="32" borderId="92" applyNumberFormat="0" applyAlignment="0" applyProtection="0"/>
    <xf numFmtId="0" fontId="72" fillId="32" borderId="92" applyNumberFormat="0" applyAlignment="0" applyProtection="0"/>
    <xf numFmtId="0" fontId="110" fillId="32" borderId="92"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8" fillId="0" borderId="0" applyFont="0" applyFill="0" applyBorder="0" applyAlignment="0" applyProtection="0"/>
    <xf numFmtId="9" fontId="9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0" fontId="11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95" fillId="0" borderId="93" applyNumberFormat="0" applyFill="0" applyAlignment="0" applyProtection="0"/>
    <xf numFmtId="0" fontId="95" fillId="0" borderId="93" applyNumberFormat="0" applyFill="0" applyAlignment="0" applyProtection="0"/>
    <xf numFmtId="0" fontId="95" fillId="0" borderId="93" applyNumberFormat="0" applyFill="0" applyAlignment="0" applyProtection="0"/>
    <xf numFmtId="0" fontId="95" fillId="0" borderId="93" applyNumberFormat="0" applyFill="0" applyAlignment="0" applyProtection="0"/>
    <xf numFmtId="0" fontId="95" fillId="0" borderId="93" applyNumberFormat="0" applyFill="0" applyAlignment="0" applyProtection="0"/>
    <xf numFmtId="0" fontId="74" fillId="0" borderId="93" applyNumberFormat="0" applyFill="0" applyAlignment="0" applyProtection="0"/>
    <xf numFmtId="0" fontId="95" fillId="0" borderId="93" applyNumberFormat="0" applyFill="0" applyAlignment="0" applyProtection="0"/>
    <xf numFmtId="0" fontId="112" fillId="0" borderId="87">
      <alignment horizontal="left"/>
    </xf>
    <xf numFmtId="164" fontId="52" fillId="0" borderId="0"/>
    <xf numFmtId="164" fontId="52" fillId="0" borderId="0"/>
    <xf numFmtId="0" fontId="52" fillId="0" borderId="0"/>
    <xf numFmtId="0" fontId="52" fillId="0" borderId="0"/>
    <xf numFmtId="0" fontId="52" fillId="0" borderId="0"/>
    <xf numFmtId="164" fontId="52" fillId="0" borderId="0"/>
    <xf numFmtId="164" fontId="52" fillId="0" borderId="0"/>
    <xf numFmtId="164" fontId="52" fillId="0" borderId="0"/>
    <xf numFmtId="164" fontId="52" fillId="0" borderId="0"/>
    <xf numFmtId="164" fontId="52" fillId="0" borderId="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5" fillId="0" borderId="0" applyNumberFormat="0" applyFill="0" applyBorder="0" applyAlignment="0" applyProtection="0"/>
    <xf numFmtId="0" fontId="113" fillId="0" borderId="0" applyNumberFormat="0" applyFill="0" applyBorder="0" applyAlignment="0" applyProtection="0"/>
    <xf numFmtId="0" fontId="94" fillId="0" borderId="0"/>
    <xf numFmtId="0" fontId="10" fillId="0" borderId="0"/>
    <xf numFmtId="0" fontId="94" fillId="0" borderId="0"/>
    <xf numFmtId="0" fontId="10" fillId="0" borderId="0"/>
    <xf numFmtId="0" fontId="9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4" fillId="0" borderId="0"/>
    <xf numFmtId="0" fontId="94" fillId="0" borderId="0"/>
    <xf numFmtId="0" fontId="10" fillId="0" borderId="0"/>
    <xf numFmtId="0" fontId="10" fillId="0" borderId="0"/>
    <xf numFmtId="0" fontId="10" fillId="0" borderId="0"/>
    <xf numFmtId="0" fontId="9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0" fillId="0" borderId="0"/>
    <xf numFmtId="0" fontId="15" fillId="0" borderId="0"/>
    <xf numFmtId="0" fontId="10" fillId="0" borderId="0" applyNumberFormat="0" applyFill="0" applyBorder="0" applyAlignment="0" applyProtection="0"/>
    <xf numFmtId="0" fontId="10" fillId="0" borderId="0" applyNumberFormat="0" applyFill="0" applyBorder="0" applyAlignment="0" applyProtection="0"/>
    <xf numFmtId="0" fontId="59" fillId="0" borderId="0"/>
    <xf numFmtId="0" fontId="59" fillId="0" borderId="0"/>
    <xf numFmtId="0" fontId="59" fillId="0" borderId="0"/>
    <xf numFmtId="0" fontId="59" fillId="0" borderId="0"/>
    <xf numFmtId="0" fontId="10" fillId="0" borderId="0" applyNumberFormat="0" applyFill="0" applyBorder="0" applyAlignment="0" applyProtection="0"/>
    <xf numFmtId="0" fontId="59" fillId="0" borderId="0"/>
    <xf numFmtId="0" fontId="40" fillId="0" borderId="0"/>
    <xf numFmtId="0" fontId="59" fillId="0" borderId="0"/>
    <xf numFmtId="0" fontId="40" fillId="0" borderId="0"/>
    <xf numFmtId="0" fontId="40" fillId="0" borderId="0"/>
    <xf numFmtId="0" fontId="59" fillId="0" borderId="0"/>
    <xf numFmtId="0" fontId="59" fillId="0" borderId="0"/>
    <xf numFmtId="0" fontId="59" fillId="0" borderId="0"/>
    <xf numFmtId="0" fontId="15" fillId="0" borderId="0"/>
    <xf numFmtId="0" fontId="4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173" fontId="12" fillId="0" borderId="0" applyFont="0" applyFill="0" applyBorder="0" applyAlignment="0" applyProtection="0"/>
    <xf numFmtId="9" fontId="12" fillId="0" borderId="0" applyFont="0" applyFill="0" applyBorder="0" applyAlignment="0" applyProtection="0"/>
    <xf numFmtId="0" fontId="152" fillId="0" borderId="0" applyNumberFormat="0" applyFill="0" applyBorder="0" applyAlignment="0" applyProtection="0"/>
    <xf numFmtId="0" fontId="135" fillId="0" borderId="125" applyNumberFormat="0" applyFill="0" applyAlignment="0" applyProtection="0"/>
    <xf numFmtId="0" fontId="137" fillId="0" borderId="127" applyNumberFormat="0" applyFill="0" applyAlignment="0" applyProtection="0"/>
    <xf numFmtId="0" fontId="139" fillId="0" borderId="129" applyNumberFormat="0" applyFill="0" applyAlignment="0" applyProtection="0"/>
    <xf numFmtId="0" fontId="139" fillId="0" borderId="0" applyNumberFormat="0" applyFill="0" applyBorder="0" applyAlignment="0" applyProtection="0"/>
    <xf numFmtId="0" fontId="132" fillId="87" borderId="0" applyNumberFormat="0" applyBorder="0" applyAlignment="0" applyProtection="0"/>
    <xf numFmtId="0" fontId="124" fillId="81" borderId="0" applyNumberFormat="0" applyBorder="0" applyAlignment="0" applyProtection="0"/>
    <xf numFmtId="0" fontId="147" fillId="88" borderId="0" applyNumberFormat="0" applyBorder="0" applyAlignment="0" applyProtection="0"/>
    <xf numFmtId="0" fontId="143" fillId="49" borderId="115" applyNumberFormat="0" applyAlignment="0" applyProtection="0"/>
    <xf numFmtId="0" fontId="150" fillId="82" borderId="116" applyNumberFormat="0" applyAlignment="0" applyProtection="0"/>
    <xf numFmtId="0" fontId="126" fillId="82" borderId="115" applyNumberFormat="0" applyAlignment="0" applyProtection="0"/>
    <xf numFmtId="0" fontId="145" fillId="0" borderId="117" applyNumberFormat="0" applyFill="0" applyAlignment="0" applyProtection="0"/>
    <xf numFmtId="0" fontId="128" fillId="85" borderId="118" applyNumberFormat="0" applyAlignment="0" applyProtection="0"/>
    <xf numFmtId="0" fontId="156" fillId="0" borderId="0" applyNumberFormat="0" applyFill="0" applyBorder="0" applyAlignment="0" applyProtection="0"/>
    <xf numFmtId="0" fontId="130" fillId="0" borderId="0" applyNumberFormat="0" applyFill="0" applyBorder="0" applyAlignment="0" applyProtection="0"/>
    <xf numFmtId="0" fontId="154" fillId="0" borderId="134" applyNumberFormat="0" applyFill="0" applyAlignment="0" applyProtection="0"/>
    <xf numFmtId="0" fontId="122" fillId="71" borderId="0" applyNumberFormat="0" applyBorder="0" applyAlignment="0" applyProtection="0"/>
    <xf numFmtId="0" fontId="122" fillId="61" borderId="0" applyNumberFormat="0" applyBorder="0" applyAlignment="0" applyProtection="0"/>
    <xf numFmtId="0" fontId="122" fillId="73" borderId="0" applyNumberFormat="0" applyBorder="0" applyAlignment="0" applyProtection="0"/>
    <xf numFmtId="0" fontId="122" fillId="63" borderId="0" applyNumberFormat="0" applyBorder="0" applyAlignment="0" applyProtection="0"/>
    <xf numFmtId="0" fontId="122" fillId="75" borderId="0" applyNumberFormat="0" applyBorder="0" applyAlignment="0" applyProtection="0"/>
    <xf numFmtId="0" fontId="122" fillId="64" borderId="0" applyNumberFormat="0" applyBorder="0" applyAlignment="0" applyProtection="0"/>
    <xf numFmtId="0" fontId="122" fillId="77" borderId="0" applyNumberFormat="0" applyBorder="0" applyAlignment="0" applyProtection="0"/>
    <xf numFmtId="0" fontId="122" fillId="65" borderId="0" applyNumberFormat="0" applyBorder="0" applyAlignment="0" applyProtection="0"/>
    <xf numFmtId="0" fontId="122" fillId="78" borderId="0" applyNumberFormat="0" applyBorder="0" applyAlignment="0" applyProtection="0"/>
    <xf numFmtId="0" fontId="122" fillId="67" borderId="0" applyNumberFormat="0" applyBorder="0" applyAlignment="0" applyProtection="0"/>
    <xf numFmtId="0" fontId="122" fillId="79" borderId="0" applyNumberFormat="0" applyBorder="0" applyAlignment="0" applyProtection="0"/>
    <xf numFmtId="0" fontId="122" fillId="69" borderId="0" applyNumberFormat="0" applyBorder="0" applyAlignment="0" applyProtection="0"/>
    <xf numFmtId="0" fontId="120" fillId="39"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0" fillId="41"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0" fillId="43"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0" fillId="45"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0" fillId="49" borderId="0" applyNumberFormat="0" applyBorder="0" applyAlignment="0" applyProtection="0"/>
    <xf numFmtId="0" fontId="121" fillId="50" borderId="0" applyNumberFormat="0" applyBorder="0" applyAlignment="0" applyProtection="0"/>
    <xf numFmtId="0" fontId="121" fillId="50" borderId="0" applyNumberFormat="0" applyBorder="0" applyAlignment="0" applyProtection="0"/>
    <xf numFmtId="0" fontId="120" fillId="51" borderId="0" applyNumberFormat="0" applyBorder="0" applyAlignment="0" applyProtection="0"/>
    <xf numFmtId="0" fontId="121" fillId="52" borderId="0" applyNumberFormat="0" applyBorder="0" applyAlignment="0" applyProtection="0"/>
    <xf numFmtId="0" fontId="121"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1" fillId="54" borderId="0" applyNumberFormat="0" applyBorder="0" applyAlignment="0" applyProtection="0"/>
    <xf numFmtId="0" fontId="120" fillId="55" borderId="0" applyNumberFormat="0" applyBorder="0" applyAlignment="0" applyProtection="0"/>
    <xf numFmtId="0" fontId="121" fillId="56" borderId="0" applyNumberFormat="0" applyBorder="0" applyAlignment="0" applyProtection="0"/>
    <xf numFmtId="0" fontId="121" fillId="56" borderId="0" applyNumberFormat="0" applyBorder="0" applyAlignment="0" applyProtection="0"/>
    <xf numFmtId="0" fontId="120" fillId="45"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0" fillId="51" borderId="0" applyNumberFormat="0" applyBorder="0" applyAlignment="0" applyProtection="0"/>
    <xf numFmtId="0" fontId="121" fillId="58" borderId="0" applyNumberFormat="0" applyBorder="0" applyAlignment="0" applyProtection="0"/>
    <xf numFmtId="0" fontId="121" fillId="58" borderId="0" applyNumberFormat="0" applyBorder="0" applyAlignment="0" applyProtection="0"/>
    <xf numFmtId="0" fontId="120" fillId="59" borderId="0" applyNumberFormat="0" applyBorder="0" applyAlignment="0" applyProtection="0"/>
    <xf numFmtId="0" fontId="121" fillId="60" borderId="0" applyNumberFormat="0" applyBorder="0" applyAlignment="0" applyProtection="0"/>
    <xf numFmtId="0" fontId="121" fillId="60" borderId="0" applyNumberFormat="0" applyBorder="0" applyAlignment="0" applyProtection="0"/>
    <xf numFmtId="0" fontId="123" fillId="62" borderId="0" applyNumberFormat="0" applyBorder="0" applyAlignment="0" applyProtection="0"/>
    <xf numFmtId="0" fontId="122" fillId="61" borderId="0" applyNumberFormat="0" applyBorder="0" applyAlignment="0" applyProtection="0"/>
    <xf numFmtId="0" fontId="123" fillId="53" borderId="0" applyNumberFormat="0" applyBorder="0" applyAlignment="0" applyProtection="0"/>
    <xf numFmtId="0" fontId="122" fillId="63" borderId="0" applyNumberFormat="0" applyBorder="0" applyAlignment="0" applyProtection="0"/>
    <xf numFmtId="0" fontId="123" fillId="55" borderId="0" applyNumberFormat="0" applyBorder="0" applyAlignment="0" applyProtection="0"/>
    <xf numFmtId="0" fontId="122" fillId="64" borderId="0" applyNumberFormat="0" applyBorder="0" applyAlignment="0" applyProtection="0"/>
    <xf numFmtId="0" fontId="123" fillId="66" borderId="0" applyNumberFormat="0" applyBorder="0" applyAlignment="0" applyProtection="0"/>
    <xf numFmtId="0" fontId="122" fillId="65" borderId="0" applyNumberFormat="0" applyBorder="0" applyAlignment="0" applyProtection="0"/>
    <xf numFmtId="0" fontId="123" fillId="68" borderId="0" applyNumberFormat="0" applyBorder="0" applyAlignment="0" applyProtection="0"/>
    <xf numFmtId="0" fontId="122" fillId="67" borderId="0" applyNumberFormat="0" applyBorder="0" applyAlignment="0" applyProtection="0"/>
    <xf numFmtId="0" fontId="123" fillId="70" borderId="0" applyNumberFormat="0" applyBorder="0" applyAlignment="0" applyProtection="0"/>
    <xf numFmtId="0" fontId="122" fillId="69" borderId="0" applyNumberFormat="0" applyBorder="0" applyAlignment="0" applyProtection="0"/>
    <xf numFmtId="0" fontId="123" fillId="72" borderId="0" applyNumberFormat="0" applyBorder="0" applyAlignment="0" applyProtection="0"/>
    <xf numFmtId="0" fontId="122" fillId="71" borderId="0" applyNumberFormat="0" applyBorder="0" applyAlignment="0" applyProtection="0"/>
    <xf numFmtId="0" fontId="123" fillId="74" borderId="0" applyNumberFormat="0" applyBorder="0" applyAlignment="0" applyProtection="0"/>
    <xf numFmtId="0" fontId="122" fillId="73" borderId="0" applyNumberFormat="0" applyBorder="0" applyAlignment="0" applyProtection="0"/>
    <xf numFmtId="0" fontId="123" fillId="76" borderId="0" applyNumberFormat="0" applyBorder="0" applyAlignment="0" applyProtection="0"/>
    <xf numFmtId="0" fontId="122" fillId="75" borderId="0" applyNumberFormat="0" applyBorder="0" applyAlignment="0" applyProtection="0"/>
    <xf numFmtId="0" fontId="123" fillId="66" borderId="0" applyNumberFormat="0" applyBorder="0" applyAlignment="0" applyProtection="0"/>
    <xf numFmtId="0" fontId="122" fillId="77" borderId="0" applyNumberFormat="0" applyBorder="0" applyAlignment="0" applyProtection="0"/>
    <xf numFmtId="0" fontId="123" fillId="68" borderId="0" applyNumberFormat="0" applyBorder="0" applyAlignment="0" applyProtection="0"/>
    <xf numFmtId="0" fontId="122" fillId="78" borderId="0" applyNumberFormat="0" applyBorder="0" applyAlignment="0" applyProtection="0"/>
    <xf numFmtId="0" fontId="123" fillId="80" borderId="0" applyNumberFormat="0" applyBorder="0" applyAlignment="0" applyProtection="0"/>
    <xf numFmtId="0" fontId="122" fillId="79" borderId="0" applyNumberFormat="0" applyBorder="0" applyAlignment="0" applyProtection="0"/>
    <xf numFmtId="0" fontId="125" fillId="41" borderId="0" applyNumberFormat="0" applyBorder="0" applyAlignment="0" applyProtection="0"/>
    <xf numFmtId="0" fontId="124" fillId="81" borderId="0" applyNumberFormat="0" applyBorder="0" applyAlignment="0" applyProtection="0"/>
    <xf numFmtId="0" fontId="127" fillId="83" borderId="122" applyNumberFormat="0" applyAlignment="0" applyProtection="0"/>
    <xf numFmtId="0" fontId="126" fillId="82" borderId="115" applyNumberFormat="0" applyAlignment="0" applyProtection="0"/>
    <xf numFmtId="0" fontId="12" fillId="84" borderId="0" applyNumberFormat="0" applyFont="0" applyBorder="0">
      <protection locked="0"/>
    </xf>
    <xf numFmtId="0" fontId="12" fillId="84" borderId="0" applyNumberFormat="0" applyFont="0" applyBorder="0">
      <protection locked="0"/>
    </xf>
    <xf numFmtId="0" fontId="129" fillId="86" borderId="123" applyNumberFormat="0" applyAlignment="0" applyProtection="0"/>
    <xf numFmtId="0" fontId="128" fillId="85" borderId="118" applyNumberFormat="0" applyAlignment="0" applyProtection="0"/>
    <xf numFmtId="0" fontId="12" fillId="51" borderId="124" applyNumberFormat="0" applyFont="0">
      <alignment horizontal="center" vertical="center"/>
      <protection locked="0"/>
    </xf>
    <xf numFmtId="17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Protection="0">
      <alignment horizontal="right"/>
    </xf>
    <xf numFmtId="173"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131" fillId="0" borderId="0" applyNumberFormat="0" applyFill="0" applyBorder="0" applyAlignment="0" applyProtection="0"/>
    <xf numFmtId="0" fontId="12" fillId="66" borderId="0" applyNumberFormat="0" applyFont="0" applyBorder="0">
      <protection locked="0"/>
    </xf>
    <xf numFmtId="0" fontId="92" fillId="51" borderId="0" applyNumberFormat="0" applyBorder="0">
      <alignment vertical="center"/>
      <protection locked="0"/>
    </xf>
    <xf numFmtId="0" fontId="92" fillId="0" borderId="0" applyNumberFormat="0" applyBorder="0">
      <protection locked="0"/>
    </xf>
    <xf numFmtId="0" fontId="133" fillId="43" borderId="0" applyNumberFormat="0" applyBorder="0" applyAlignment="0" applyProtection="0"/>
    <xf numFmtId="0" fontId="132" fillId="87" borderId="0" applyNumberFormat="0" applyBorder="0" applyAlignment="0" applyProtection="0"/>
    <xf numFmtId="0" fontId="134" fillId="0" borderId="0" applyNumberFormat="0" applyBorder="0">
      <protection locked="0"/>
    </xf>
    <xf numFmtId="0" fontId="136" fillId="0" borderId="126" applyNumberFormat="0" applyFill="0" applyAlignment="0" applyProtection="0"/>
    <xf numFmtId="0" fontId="135" fillId="0" borderId="125" applyNumberFormat="0" applyFill="0" applyAlignment="0" applyProtection="0"/>
    <xf numFmtId="0" fontId="138" fillId="0" borderId="128" applyNumberFormat="0" applyFill="0" applyAlignment="0" applyProtection="0"/>
    <xf numFmtId="0" fontId="137" fillId="0" borderId="127" applyNumberFormat="0" applyFill="0" applyAlignment="0" applyProtection="0"/>
    <xf numFmtId="0" fontId="140" fillId="0" borderId="130" applyNumberFormat="0" applyFill="0" applyAlignment="0" applyProtection="0"/>
    <xf numFmtId="0" fontId="139" fillId="0" borderId="129" applyNumberFormat="0" applyFill="0" applyAlignment="0" applyProtection="0"/>
    <xf numFmtId="0" fontId="140" fillId="0" borderId="0" applyNumberFormat="0" applyFill="0" applyBorder="0" applyAlignment="0" applyProtection="0"/>
    <xf numFmtId="0" fontId="139"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4" fillId="49" borderId="122" applyNumberFormat="0" applyAlignment="0" applyProtection="0"/>
    <xf numFmtId="0" fontId="143" fillId="49" borderId="115" applyNumberFormat="0" applyAlignment="0" applyProtection="0"/>
    <xf numFmtId="0" fontId="146" fillId="0" borderId="131" applyNumberFormat="0" applyFill="0" applyAlignment="0" applyProtection="0"/>
    <xf numFmtId="0" fontId="148" fillId="84" borderId="0" applyNumberFormat="0" applyBorder="0" applyAlignment="0" applyProtection="0"/>
    <xf numFmtId="0" fontId="147" fillId="88" borderId="0" applyNumberFormat="0" applyBorder="0" applyAlignment="0" applyProtection="0"/>
    <xf numFmtId="173" fontId="12" fillId="0" borderId="0" applyFont="0" applyFill="0" applyBorder="0" applyAlignment="0" applyProtection="0"/>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49" fillId="0" borderId="0" applyNumberFormat="0" applyBorder="0" applyProtection="0"/>
    <xf numFmtId="0" fontId="12" fillId="0" borderId="0" applyNumberFormat="0" applyFont="0" applyBorder="0" applyProtection="0"/>
    <xf numFmtId="0" fontId="121" fillId="0" borderId="0" applyNumberFormat="0" applyBorder="0" applyProtection="0"/>
    <xf numFmtId="0" fontId="121" fillId="0" borderId="0" applyNumberForma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89" borderId="132" applyNumberFormat="0" applyFont="0" applyAlignment="0" applyProtection="0"/>
    <xf numFmtId="0" fontId="12" fillId="89" borderId="119" applyNumberFormat="0" applyFont="0" applyAlignment="0" applyProtection="0"/>
    <xf numFmtId="0" fontId="12" fillId="89" borderId="119" applyNumberFormat="0" applyFont="0" applyAlignment="0" applyProtection="0"/>
    <xf numFmtId="0" fontId="151" fillId="83" borderId="133" applyNumberFormat="0" applyAlignment="0" applyProtection="0"/>
    <xf numFmtId="0" fontId="150" fillId="82" borderId="1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51" borderId="25" applyNumberFormat="0" applyFont="0">
      <alignment vertical="center"/>
      <protection locked="0"/>
    </xf>
    <xf numFmtId="0" fontId="12" fillId="51" borderId="25" applyNumberFormat="0" applyFont="0">
      <alignment vertical="center"/>
      <protection locked="0"/>
    </xf>
    <xf numFmtId="0" fontId="12" fillId="84" borderId="0" applyNumberFormat="0" applyFont="0" applyBorder="0">
      <protection locked="0"/>
    </xf>
    <xf numFmtId="0" fontId="153" fillId="0" borderId="0" applyNumberFormat="0" applyFill="0" applyBorder="0" applyAlignment="0" applyProtection="0"/>
    <xf numFmtId="0" fontId="152" fillId="0" borderId="0" applyNumberFormat="0" applyFill="0" applyBorder="0" applyAlignment="0" applyProtection="0"/>
    <xf numFmtId="0" fontId="155" fillId="0" borderId="135" applyNumberFormat="0" applyFill="0" applyAlignment="0" applyProtection="0"/>
    <xf numFmtId="0" fontId="154" fillId="0" borderId="134" applyNumberFormat="0" applyFill="0" applyAlignment="0" applyProtection="0"/>
    <xf numFmtId="0" fontId="157" fillId="0" borderId="0" applyNumberFormat="0" applyFill="0" applyBorder="0" applyAlignment="0" applyProtection="0"/>
    <xf numFmtId="0" fontId="145" fillId="0" borderId="117" applyNumberFormat="0" applyFill="0" applyAlignment="0" applyProtection="0"/>
    <xf numFmtId="0" fontId="152" fillId="0" borderId="0" applyNumberFormat="0" applyFill="0" applyBorder="0" applyAlignment="0" applyProtection="0"/>
    <xf numFmtId="0" fontId="135" fillId="0" borderId="125" applyNumberFormat="0" applyFill="0" applyAlignment="0" applyProtection="0"/>
    <xf numFmtId="0" fontId="137" fillId="0" borderId="127" applyNumberFormat="0" applyFill="0" applyAlignment="0" applyProtection="0"/>
    <xf numFmtId="0" fontId="139" fillId="0" borderId="129" applyNumberFormat="0" applyFill="0" applyAlignment="0" applyProtection="0"/>
    <xf numFmtId="0" fontId="145" fillId="0" borderId="117" applyNumberFormat="0" applyFill="0" applyAlignment="0" applyProtection="0"/>
    <xf numFmtId="0" fontId="128" fillId="85" borderId="118" applyNumberFormat="0" applyAlignment="0" applyProtection="0"/>
    <xf numFmtId="173" fontId="12" fillId="0" borderId="0" applyFont="0" applyFill="0" applyBorder="0" applyAlignment="0" applyProtection="0"/>
    <xf numFmtId="0" fontId="135" fillId="0" borderId="125" applyNumberFormat="0" applyFill="0" applyAlignment="0" applyProtection="0"/>
    <xf numFmtId="173" fontId="12" fillId="0" borderId="0" applyFont="0" applyFill="0" applyBorder="0" applyAlignment="0" applyProtection="0"/>
    <xf numFmtId="0" fontId="120" fillId="59" borderId="0" applyNumberFormat="0" applyBorder="0" applyAlignment="0" applyProtection="0"/>
    <xf numFmtId="0" fontId="120" fillId="39" borderId="0" applyNumberFormat="0" applyBorder="0" applyAlignment="0" applyProtection="0"/>
    <xf numFmtId="0" fontId="12" fillId="0" borderId="0" applyNumberFormat="0" applyFont="0" applyBorder="0">
      <protection locked="0"/>
    </xf>
    <xf numFmtId="0" fontId="120" fillId="41" borderId="0" applyNumberFormat="0" applyBorder="0" applyAlignment="0" applyProtection="0"/>
    <xf numFmtId="0" fontId="120" fillId="43" borderId="0" applyNumberFormat="0" applyBorder="0" applyAlignment="0" applyProtection="0"/>
    <xf numFmtId="0" fontId="120" fillId="45" borderId="0" applyNumberFormat="0" applyBorder="0" applyAlignment="0" applyProtection="0"/>
    <xf numFmtId="0" fontId="120" fillId="39" borderId="0" applyNumberFormat="0" applyBorder="0" applyAlignment="0" applyProtection="0"/>
    <xf numFmtId="0" fontId="120" fillId="47" borderId="0" applyNumberFormat="0" applyBorder="0" applyAlignment="0" applyProtection="0"/>
    <xf numFmtId="0" fontId="120" fillId="49" borderId="0" applyNumberFormat="0" applyBorder="0" applyAlignment="0" applyProtection="0"/>
    <xf numFmtId="0" fontId="120" fillId="41" borderId="0" applyNumberFormat="0" applyBorder="0" applyAlignment="0" applyProtection="0"/>
    <xf numFmtId="0" fontId="120" fillId="51" borderId="0" applyNumberFormat="0" applyBorder="0" applyAlignment="0" applyProtection="0"/>
    <xf numFmtId="0" fontId="120" fillId="43" borderId="0" applyNumberFormat="0" applyBorder="0" applyAlignment="0" applyProtection="0"/>
    <xf numFmtId="0" fontId="120" fillId="53" borderId="0" applyNumberFormat="0" applyBorder="0" applyAlignment="0" applyProtection="0"/>
    <xf numFmtId="0" fontId="120" fillId="5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7" borderId="0" applyNumberFormat="0" applyBorder="0" applyAlignment="0" applyProtection="0"/>
    <xf numFmtId="0" fontId="120" fillId="51" borderId="0" applyNumberFormat="0" applyBorder="0" applyAlignment="0" applyProtection="0"/>
    <xf numFmtId="0" fontId="120" fillId="59" borderId="0" applyNumberFormat="0" applyBorder="0" applyAlignment="0" applyProtection="0"/>
    <xf numFmtId="0" fontId="120" fillId="49" borderId="0" applyNumberFormat="0" applyBorder="0" applyAlignment="0" applyProtection="0"/>
    <xf numFmtId="0" fontId="120" fillId="51" borderId="0" applyNumberFormat="0" applyBorder="0" applyAlignment="0" applyProtection="0"/>
    <xf numFmtId="0" fontId="120" fillId="53" borderId="0" applyNumberFormat="0" applyBorder="0" applyAlignment="0" applyProtection="0"/>
    <xf numFmtId="0" fontId="120" fillId="55" borderId="0" applyNumberFormat="0" applyBorder="0" applyAlignment="0" applyProtection="0"/>
    <xf numFmtId="0" fontId="120" fillId="45" borderId="0" applyNumberFormat="0" applyBorder="0" applyAlignment="0" applyProtection="0"/>
    <xf numFmtId="0" fontId="120" fillId="51" borderId="0" applyNumberFormat="0" applyBorder="0" applyAlignment="0" applyProtection="0"/>
    <xf numFmtId="173" fontId="12" fillId="0" borderId="0" applyFont="0" applyFill="0" applyBorder="0" applyAlignment="0" applyProtection="0"/>
    <xf numFmtId="0" fontId="120" fillId="59" borderId="0" applyNumberFormat="0" applyBorder="0" applyAlignment="0" applyProtection="0"/>
    <xf numFmtId="0" fontId="120" fillId="51" borderId="0" applyNumberFormat="0" applyBorder="0" applyAlignment="0" applyProtection="0"/>
    <xf numFmtId="0" fontId="120" fillId="45" borderId="0" applyNumberFormat="0" applyBorder="0" applyAlignment="0" applyProtection="0"/>
    <xf numFmtId="0" fontId="120" fillId="55" borderId="0" applyNumberFormat="0" applyBorder="0" applyAlignment="0" applyProtection="0"/>
    <xf numFmtId="0" fontId="120" fillId="53" borderId="0" applyNumberFormat="0" applyBorder="0" applyAlignment="0" applyProtection="0"/>
    <xf numFmtId="0" fontId="120" fillId="51" borderId="0" applyNumberFormat="0" applyBorder="0" applyAlignment="0" applyProtection="0"/>
    <xf numFmtId="173" fontId="12" fillId="0" borderId="0" applyFont="0" applyFill="0" applyBorder="0" applyAlignment="0" applyProtection="0"/>
    <xf numFmtId="0" fontId="120" fillId="49" borderId="0" applyNumberFormat="0" applyBorder="0" applyAlignment="0" applyProtection="0"/>
    <xf numFmtId="0" fontId="120" fillId="47" borderId="0" applyNumberFormat="0" applyBorder="0" applyAlignment="0" applyProtection="0"/>
    <xf numFmtId="0" fontId="120" fillId="45" borderId="0" applyNumberFormat="0" applyBorder="0" applyAlignment="0" applyProtection="0"/>
    <xf numFmtId="173" fontId="12" fillId="0" borderId="0" applyFont="0" applyFill="0" applyBorder="0" applyAlignment="0" applyProtection="0"/>
    <xf numFmtId="0" fontId="120" fillId="43" borderId="0" applyNumberFormat="0" applyBorder="0" applyAlignment="0" applyProtection="0"/>
    <xf numFmtId="0" fontId="120" fillId="41" borderId="0" applyNumberFormat="0" applyBorder="0" applyAlignment="0" applyProtection="0"/>
    <xf numFmtId="0" fontId="120" fillId="39" borderId="0" applyNumberFormat="0" applyBorder="0" applyAlignment="0" applyProtection="0"/>
    <xf numFmtId="0" fontId="12" fillId="0" borderId="0" applyNumberFormat="0" applyFont="0" applyBorder="0">
      <protection locked="0"/>
    </xf>
    <xf numFmtId="0" fontId="135" fillId="0" borderId="125" applyNumberFormat="0" applyFill="0" applyAlignment="0" applyProtection="0"/>
    <xf numFmtId="173" fontId="12" fillId="0" borderId="0" applyFont="0" applyFill="0" applyBorder="0" applyAlignment="0" applyProtection="0"/>
    <xf numFmtId="0" fontId="128" fillId="85" borderId="118" applyNumberFormat="0" applyAlignment="0" applyProtection="0"/>
    <xf numFmtId="173" fontId="12" fillId="0" borderId="0" applyFont="0" applyFill="0" applyBorder="0" applyAlignment="0" applyProtection="0"/>
    <xf numFmtId="0" fontId="139" fillId="0" borderId="129" applyNumberFormat="0" applyFill="0" applyAlignment="0" applyProtection="0"/>
    <xf numFmtId="0" fontId="137" fillId="0" borderId="127" applyNumberFormat="0" applyFill="0" applyAlignment="0" applyProtection="0"/>
    <xf numFmtId="0" fontId="152" fillId="0" borderId="0" applyNumberFormat="0" applyFill="0" applyBorder="0" applyAlignment="0" applyProtection="0"/>
    <xf numFmtId="0" fontId="145" fillId="0" borderId="117" applyNumberFormat="0" applyFill="0" applyAlignment="0" applyProtection="0"/>
    <xf numFmtId="0" fontId="12" fillId="0" borderId="0"/>
    <xf numFmtId="0" fontId="135" fillId="0" borderId="125" applyNumberFormat="0" applyFill="0" applyAlignment="0" applyProtection="0"/>
    <xf numFmtId="173" fontId="12" fillId="0" borderId="0" applyFont="0" applyFill="0" applyBorder="0" applyAlignment="0" applyProtection="0"/>
    <xf numFmtId="0" fontId="128" fillId="85" borderId="118" applyNumberFormat="0" applyAlignment="0" applyProtection="0"/>
    <xf numFmtId="0" fontId="139" fillId="0" borderId="129" applyNumberFormat="0" applyFill="0" applyAlignment="0" applyProtection="0"/>
    <xf numFmtId="0" fontId="137" fillId="0" borderId="127" applyNumberFormat="0" applyFill="0" applyAlignment="0" applyProtection="0"/>
    <xf numFmtId="0" fontId="152" fillId="0" borderId="0" applyNumberFormat="0" applyFill="0" applyBorder="0" applyAlignment="0" applyProtection="0"/>
    <xf numFmtId="0" fontId="145" fillId="0" borderId="117" applyNumberFormat="0" applyFill="0" applyAlignment="0" applyProtection="0"/>
    <xf numFmtId="0" fontId="12" fillId="0" borderId="0"/>
    <xf numFmtId="173" fontId="12" fillId="0" borderId="0" applyFont="0" applyFill="0" applyBorder="0" applyAlignment="0" applyProtection="0"/>
    <xf numFmtId="0" fontId="128" fillId="85" borderId="118" applyNumberFormat="0" applyAlignment="0" applyProtection="0"/>
    <xf numFmtId="0" fontId="139" fillId="0" borderId="129" applyNumberFormat="0" applyFill="0" applyAlignment="0" applyProtection="0"/>
    <xf numFmtId="0" fontId="137" fillId="0" borderId="127" applyNumberFormat="0" applyFill="0" applyAlignment="0" applyProtection="0"/>
    <xf numFmtId="0" fontId="152" fillId="0" borderId="0" applyNumberFormat="0" applyFill="0" applyBorder="0" applyAlignment="0" applyProtection="0"/>
    <xf numFmtId="0" fontId="12" fillId="0" borderId="0"/>
    <xf numFmtId="173" fontId="12" fillId="0" borderId="0" applyFont="0" applyFill="0" applyBorder="0" applyAlignment="0" applyProtection="0"/>
    <xf numFmtId="173" fontId="12" fillId="0" borderId="0" applyFont="0" applyFill="0" applyBorder="0" applyAlignment="0" applyProtection="0"/>
    <xf numFmtId="0" fontId="4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0" fillId="0" borderId="0" applyNumberFormat="0" applyFill="0" applyBorder="0" applyAlignment="0" applyProtection="0"/>
    <xf numFmtId="0" fontId="38" fillId="0" borderId="0"/>
    <xf numFmtId="0" fontId="38" fillId="0" borderId="0"/>
    <xf numFmtId="0" fontId="10" fillId="0" borderId="0"/>
    <xf numFmtId="0" fontId="10" fillId="0" borderId="0"/>
    <xf numFmtId="0" fontId="10" fillId="0" borderId="0"/>
    <xf numFmtId="0" fontId="38" fillId="0" borderId="0"/>
    <xf numFmtId="0" fontId="2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8" fillId="0" borderId="0" applyNumberFormat="0" applyBorder="0" applyProtection="0"/>
    <xf numFmtId="0" fontId="12" fillId="0" borderId="0" applyNumberFormat="0" applyFont="0" applyBorder="0" applyProtection="0"/>
    <xf numFmtId="0" fontId="12" fillId="0" borderId="0"/>
    <xf numFmtId="43" fontId="15" fillId="0" borderId="0" applyFont="0" applyFill="0" applyBorder="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62" fillId="32" borderId="90" applyNumberFormat="0" applyAlignment="0" applyProtection="0"/>
    <xf numFmtId="0" fontId="25" fillId="0" borderId="0" applyNumberFormat="0" applyFill="0" applyBorder="0" applyAlignment="0" applyProtection="0">
      <alignment vertical="top"/>
      <protection locked="0"/>
    </xf>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69" fillId="19" borderId="90" applyNumberFormat="0" applyAlignment="0" applyProtection="0"/>
    <xf numFmtId="0" fontId="171" fillId="0" borderId="0"/>
    <xf numFmtId="0" fontId="40" fillId="0" borderId="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2" fillId="32" borderId="92" applyNumberFormat="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0" fontId="74" fillId="0" borderId="93" applyNumberFormat="0" applyFill="0" applyAlignment="0" applyProtection="0"/>
    <xf numFmtId="44" fontId="10" fillId="0" borderId="0" applyFont="0" applyFill="0" applyBorder="0" applyAlignment="0" applyProtection="0"/>
    <xf numFmtId="44" fontId="15" fillId="0" borderId="0" applyFont="0" applyFill="0" applyBorder="0" applyAlignment="0" applyProtection="0"/>
    <xf numFmtId="0" fontId="25" fillId="0" borderId="0" applyNumberFormat="0" applyFill="0" applyBorder="0" applyAlignment="0" applyProtection="0">
      <alignment vertical="top"/>
      <protection locked="0"/>
    </xf>
    <xf numFmtId="0" fontId="12" fillId="0" borderId="0" applyNumberFormat="0" applyBorder="0" applyProtection="0"/>
    <xf numFmtId="0" fontId="10" fillId="0" borderId="0"/>
    <xf numFmtId="0" fontId="15" fillId="0" borderId="0"/>
    <xf numFmtId="0" fontId="10" fillId="0" borderId="0"/>
    <xf numFmtId="0" fontId="10" fillId="0" borderId="0"/>
    <xf numFmtId="0" fontId="121" fillId="0" borderId="0"/>
    <xf numFmtId="0" fontId="121" fillId="40" borderId="0" applyNumberFormat="0" applyFont="0" applyBorder="0" applyAlignment="0" applyProtection="0"/>
    <xf numFmtId="0" fontId="121" fillId="40" borderId="0" applyNumberFormat="0" applyFont="0" applyBorder="0" applyAlignment="0" applyProtection="0"/>
    <xf numFmtId="0" fontId="121" fillId="42" borderId="0" applyNumberFormat="0" applyFont="0" applyBorder="0" applyAlignment="0" applyProtection="0"/>
    <xf numFmtId="0" fontId="121" fillId="42" borderId="0" applyNumberFormat="0" applyFont="0" applyBorder="0" applyAlignment="0" applyProtection="0"/>
    <xf numFmtId="0" fontId="121" fillId="44" borderId="0" applyNumberFormat="0" applyFont="0" applyBorder="0" applyAlignment="0" applyProtection="0"/>
    <xf numFmtId="0" fontId="121" fillId="44" borderId="0" applyNumberFormat="0" applyFont="0" applyBorder="0" applyAlignment="0" applyProtection="0"/>
    <xf numFmtId="0" fontId="121" fillId="46" borderId="0" applyNumberFormat="0" applyFont="0" applyBorder="0" applyAlignment="0" applyProtection="0"/>
    <xf numFmtId="0" fontId="121" fillId="46" borderId="0" applyNumberFormat="0" applyFont="0" applyBorder="0" applyAlignment="0" applyProtection="0"/>
    <xf numFmtId="0" fontId="121" fillId="48" borderId="0" applyNumberFormat="0" applyFont="0" applyBorder="0" applyAlignment="0" applyProtection="0"/>
    <xf numFmtId="0" fontId="121" fillId="48" borderId="0" applyNumberFormat="0" applyFont="0" applyBorder="0" applyAlignment="0" applyProtection="0"/>
    <xf numFmtId="0" fontId="121" fillId="50" borderId="0" applyNumberFormat="0" applyFont="0" applyBorder="0" applyAlignment="0" applyProtection="0"/>
    <xf numFmtId="0" fontId="121" fillId="50" borderId="0" applyNumberFormat="0" applyFont="0" applyBorder="0" applyAlignment="0" applyProtection="0"/>
    <xf numFmtId="0" fontId="121" fillId="52" borderId="0" applyNumberFormat="0" applyFont="0" applyBorder="0" applyAlignment="0" applyProtection="0"/>
    <xf numFmtId="0" fontId="121" fillId="52" borderId="0" applyNumberFormat="0" applyFont="0" applyBorder="0" applyAlignment="0" applyProtection="0"/>
    <xf numFmtId="0" fontId="121" fillId="54" borderId="0" applyNumberFormat="0" applyFont="0" applyBorder="0" applyAlignment="0" applyProtection="0"/>
    <xf numFmtId="0" fontId="121" fillId="54" borderId="0" applyNumberFormat="0" applyFont="0" applyBorder="0" applyAlignment="0" applyProtection="0"/>
    <xf numFmtId="0" fontId="121" fillId="56" borderId="0" applyNumberFormat="0" applyFont="0" applyBorder="0" applyAlignment="0" applyProtection="0"/>
    <xf numFmtId="0" fontId="121" fillId="56" borderId="0" applyNumberFormat="0" applyFont="0" applyBorder="0" applyAlignment="0" applyProtection="0"/>
    <xf numFmtId="0" fontId="121" fillId="57" borderId="0" applyNumberFormat="0" applyFont="0" applyBorder="0" applyAlignment="0" applyProtection="0"/>
    <xf numFmtId="0" fontId="121" fillId="57" borderId="0" applyNumberFormat="0" applyFont="0" applyBorder="0" applyAlignment="0" applyProtection="0"/>
    <xf numFmtId="0" fontId="121" fillId="58" borderId="0" applyNumberFormat="0" applyFont="0" applyBorder="0" applyAlignment="0" applyProtection="0"/>
    <xf numFmtId="0" fontId="121" fillId="58" borderId="0" applyNumberFormat="0" applyFont="0" applyBorder="0" applyAlignment="0" applyProtection="0"/>
    <xf numFmtId="0" fontId="121" fillId="60" borderId="0" applyNumberFormat="0" applyFont="0" applyBorder="0" applyAlignment="0" applyProtection="0"/>
    <xf numFmtId="0" fontId="121" fillId="60" borderId="0" applyNumberFormat="0" applyFont="0" applyBorder="0" applyAlignment="0" applyProtection="0"/>
    <xf numFmtId="0" fontId="127" fillId="83" borderId="122" applyNumberFormat="0" applyAlignment="0" applyProtection="0"/>
    <xf numFmtId="0" fontId="126" fillId="82" borderId="115" applyNumberFormat="0" applyAlignment="0" applyProtection="0"/>
    <xf numFmtId="0" fontId="121" fillId="84" borderId="0" applyNumberFormat="0" applyFont="0" applyBorder="0">
      <protection locked="0"/>
    </xf>
    <xf numFmtId="0" fontId="121" fillId="84" borderId="0" applyNumberFormat="0" applyFont="0" applyBorder="0">
      <protection locked="0"/>
    </xf>
    <xf numFmtId="0" fontId="121" fillId="51" borderId="124" applyNumberFormat="0" applyFont="0">
      <alignment horizontal="center" vertical="center"/>
      <protection locked="0"/>
    </xf>
    <xf numFmtId="173" fontId="121"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173" fontId="121" fillId="0" borderId="0" applyFont="0" applyFill="0" applyBorder="0" applyAlignment="0" applyProtection="0"/>
    <xf numFmtId="175" fontId="121" fillId="0" borderId="0" applyFont="0" applyFill="0" applyBorder="0" applyProtection="0">
      <alignment horizontal="right"/>
    </xf>
    <xf numFmtId="0" fontId="121" fillId="66" borderId="0" applyNumberFormat="0" applyFont="0" applyBorder="0">
      <protection locked="0"/>
    </xf>
    <xf numFmtId="0" fontId="144" fillId="49" borderId="122" applyNumberFormat="0" applyAlignment="0" applyProtection="0"/>
    <xf numFmtId="0" fontId="143" fillId="49" borderId="115" applyNumberFormat="0" applyAlignment="0" applyProtection="0"/>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 fillId="0" borderId="0" applyNumberFormat="0" applyBorder="0" applyProtection="0"/>
    <xf numFmtId="0" fontId="121" fillId="0" borderId="0" applyNumberFormat="0" applyFont="0" applyBorder="0" applyProtection="0"/>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applyProtection="0"/>
    <xf numFmtId="0" fontId="121" fillId="0" borderId="0" applyNumberFormat="0" applyFont="0" applyBorder="0" applyProtection="0"/>
    <xf numFmtId="0" fontId="121" fillId="0" borderId="0" applyNumberFormat="0" applyFon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0" borderId="0" applyNumberFormat="0" applyFont="0" applyBorder="0">
      <protection locked="0"/>
    </xf>
    <xf numFmtId="0" fontId="121" fillId="89" borderId="132" applyNumberFormat="0" applyFont="0" applyAlignment="0" applyProtection="0"/>
    <xf numFmtId="0" fontId="121" fillId="89" borderId="119" applyNumberFormat="0" applyFont="0" applyAlignment="0" applyProtection="0"/>
    <xf numFmtId="0" fontId="121" fillId="89" borderId="119" applyNumberFormat="0" applyFont="0" applyAlignment="0" applyProtection="0"/>
    <xf numFmtId="0" fontId="151" fillId="83" borderId="133" applyNumberFormat="0" applyAlignment="0" applyProtection="0"/>
    <xf numFmtId="0" fontId="150" fillId="82" borderId="116" applyNumberFormat="0" applyAlignment="0" applyProtection="0"/>
    <xf numFmtId="9" fontId="121" fillId="0" borderId="0" applyFont="0" applyFill="0" applyBorder="0" applyAlignment="0" applyProtection="0"/>
    <xf numFmtId="9" fontId="121" fillId="0" borderId="0" applyFont="0" applyFill="0" applyBorder="0" applyAlignment="0" applyProtection="0"/>
    <xf numFmtId="0" fontId="121" fillId="51" borderId="25" applyNumberFormat="0" applyFont="0">
      <alignment vertical="center"/>
      <protection locked="0"/>
    </xf>
    <xf numFmtId="0" fontId="121" fillId="51" borderId="25" applyNumberFormat="0" applyFont="0">
      <alignment vertical="center"/>
      <protection locked="0"/>
    </xf>
    <xf numFmtId="0" fontId="121" fillId="84" borderId="0" applyNumberFormat="0" applyFont="0" applyBorder="0">
      <protection locked="0"/>
    </xf>
    <xf numFmtId="0" fontId="155" fillId="0" borderId="135" applyNumberFormat="0" applyFill="0" applyAlignment="0" applyProtection="0"/>
    <xf numFmtId="0" fontId="154" fillId="0" borderId="134" applyNumberFormat="0" applyFill="0" applyAlignment="0" applyProtection="0"/>
    <xf numFmtId="0" fontId="41" fillId="0" borderId="0"/>
    <xf numFmtId="0" fontId="41" fillId="0" borderId="0"/>
    <xf numFmtId="0" fontId="41" fillId="0" borderId="0"/>
    <xf numFmtId="0" fontId="41" fillId="0" borderId="0"/>
    <xf numFmtId="0" fontId="41" fillId="0" borderId="0"/>
    <xf numFmtId="0" fontId="185" fillId="0" borderId="0"/>
    <xf numFmtId="0" fontId="185" fillId="0" borderId="0"/>
    <xf numFmtId="0" fontId="18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8" fillId="0" borderId="0" applyNumberFormat="0" applyFill="0" applyBorder="0" applyAlignment="0" applyProtection="0"/>
    <xf numFmtId="0" fontId="18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5" fillId="0" borderId="0"/>
    <xf numFmtId="0" fontId="185" fillId="0" borderId="0"/>
    <xf numFmtId="0" fontId="185" fillId="0" borderId="0"/>
    <xf numFmtId="0" fontId="185" fillId="0" borderId="0"/>
    <xf numFmtId="0" fontId="188" fillId="0" borderId="0" applyNumberFormat="0" applyFill="0" applyBorder="0" applyAlignment="0" applyProtection="0"/>
    <xf numFmtId="0" fontId="23" fillId="0" borderId="0"/>
    <xf numFmtId="0" fontId="30" fillId="0" borderId="0"/>
    <xf numFmtId="43" fontId="15" fillId="0" borderId="0" applyFont="0" applyFill="0" applyBorder="0" applyAlignment="0" applyProtection="0"/>
    <xf numFmtId="43" fontId="15" fillId="0" borderId="0" applyFont="0" applyFill="0" applyBorder="0" applyAlignment="0" applyProtection="0"/>
    <xf numFmtId="0" fontId="24" fillId="0" borderId="0" applyNumberFormat="0" applyFill="0" applyBorder="0" applyAlignment="0" applyProtection="0"/>
    <xf numFmtId="0" fontId="190" fillId="0" borderId="0" applyNumberFormat="0" applyFill="0" applyBorder="0" applyAlignment="0" applyProtection="0"/>
    <xf numFmtId="0" fontId="8" fillId="0" borderId="0" applyNumberFormat="0" applyFill="0" applyBorder="0" applyAlignment="0" applyProtection="0">
      <alignment vertical="top"/>
      <protection locked="0"/>
    </xf>
    <xf numFmtId="0" fontId="15" fillId="0" borderId="0"/>
    <xf numFmtId="0" fontId="30" fillId="0" borderId="0"/>
    <xf numFmtId="0" fontId="10" fillId="0" borderId="0"/>
    <xf numFmtId="0" fontId="15" fillId="0" borderId="0"/>
    <xf numFmtId="0" fontId="30" fillId="0" borderId="0"/>
    <xf numFmtId="0" fontId="30" fillId="0" borderId="0"/>
    <xf numFmtId="0" fontId="1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0" fillId="0" borderId="0"/>
    <xf numFmtId="0" fontId="191" fillId="0" borderId="0" applyNumberFormat="0" applyFill="0" applyBorder="0" applyAlignment="0" applyProtection="0"/>
    <xf numFmtId="0" fontId="192" fillId="0" borderId="185" applyNumberFormat="0" applyFill="0" applyAlignment="0" applyProtection="0"/>
    <xf numFmtId="0" fontId="193" fillId="0" borderId="186" applyNumberFormat="0" applyFill="0" applyAlignment="0" applyProtection="0"/>
    <xf numFmtId="0" fontId="194" fillId="0" borderId="187" applyNumberFormat="0" applyFill="0" applyAlignment="0" applyProtection="0"/>
    <xf numFmtId="0" fontId="194" fillId="0" borderId="0" applyNumberFormat="0" applyFill="0" applyBorder="0" applyAlignment="0" applyProtection="0"/>
    <xf numFmtId="0" fontId="86" fillId="36" borderId="0" applyNumberFormat="0" applyBorder="0" applyAlignment="0" applyProtection="0"/>
    <xf numFmtId="0" fontId="195" fillId="103" borderId="0" applyNumberFormat="0" applyBorder="0" applyAlignment="0" applyProtection="0"/>
    <xf numFmtId="0" fontId="196" fillId="104" borderId="0" applyNumberFormat="0" applyBorder="0" applyAlignment="0" applyProtection="0"/>
    <xf numFmtId="0" fontId="197" fillId="105" borderId="115" applyNumberFormat="0" applyAlignment="0" applyProtection="0"/>
    <xf numFmtId="0" fontId="198" fillId="106" borderId="116" applyNumberFormat="0" applyAlignment="0" applyProtection="0"/>
    <xf numFmtId="0" fontId="199" fillId="106" borderId="115" applyNumberFormat="0" applyAlignment="0" applyProtection="0"/>
    <xf numFmtId="0" fontId="200" fillId="0" borderId="117" applyNumberFormat="0" applyFill="0" applyAlignment="0" applyProtection="0"/>
    <xf numFmtId="0" fontId="201" fillId="107" borderId="118" applyNumberFormat="0" applyAlignment="0" applyProtection="0"/>
    <xf numFmtId="0" fontId="44" fillId="0" borderId="0" applyNumberFormat="0" applyFill="0" applyBorder="0" applyAlignment="0" applyProtection="0"/>
    <xf numFmtId="0" fontId="15" fillId="108" borderId="119" applyNumberFormat="0" applyFont="0" applyAlignment="0" applyProtection="0"/>
    <xf numFmtId="0" fontId="202" fillId="0" borderId="0" applyNumberFormat="0" applyFill="0" applyBorder="0" applyAlignment="0" applyProtection="0"/>
    <xf numFmtId="0" fontId="21" fillId="0" borderId="188" applyNumberFormat="0" applyFill="0" applyAlignment="0" applyProtection="0"/>
    <xf numFmtId="0" fontId="16" fillId="109" borderId="0" applyNumberFormat="0" applyBorder="0" applyAlignment="0" applyProtection="0"/>
    <xf numFmtId="0" fontId="15" fillId="110" borderId="0" applyNumberFormat="0" applyBorder="0" applyAlignment="0" applyProtection="0"/>
    <xf numFmtId="0" fontId="15" fillId="111" borderId="0" applyNumberFormat="0" applyBorder="0" applyAlignment="0" applyProtection="0"/>
    <xf numFmtId="0" fontId="15" fillId="112" borderId="0" applyNumberFormat="0" applyBorder="0" applyAlignment="0" applyProtection="0"/>
    <xf numFmtId="0" fontId="16" fillId="113" borderId="0" applyNumberFormat="0" applyBorder="0" applyAlignment="0" applyProtection="0"/>
    <xf numFmtId="0" fontId="15" fillId="114" borderId="0" applyNumberFormat="0" applyBorder="0" applyAlignment="0" applyProtection="0"/>
    <xf numFmtId="0" fontId="15" fillId="115" borderId="0" applyNumberFormat="0" applyBorder="0" applyAlignment="0" applyProtection="0"/>
    <xf numFmtId="0" fontId="15" fillId="116" borderId="0" applyNumberFormat="0" applyBorder="0" applyAlignment="0" applyProtection="0"/>
    <xf numFmtId="0" fontId="16" fillId="117" borderId="0" applyNumberFormat="0" applyBorder="0" applyAlignment="0" applyProtection="0"/>
    <xf numFmtId="0" fontId="15" fillId="118" borderId="0" applyNumberFormat="0" applyBorder="0" applyAlignment="0" applyProtection="0"/>
    <xf numFmtId="0" fontId="15" fillId="119" borderId="0" applyNumberFormat="0" applyBorder="0" applyAlignment="0" applyProtection="0"/>
    <xf numFmtId="0" fontId="15" fillId="120" borderId="0" applyNumberFormat="0" applyBorder="0" applyAlignment="0" applyProtection="0"/>
    <xf numFmtId="0" fontId="16" fillId="121" borderId="0" applyNumberFormat="0" applyBorder="0" applyAlignment="0" applyProtection="0"/>
    <xf numFmtId="0" fontId="15" fillId="122" borderId="0" applyNumberFormat="0" applyBorder="0" applyAlignment="0" applyProtection="0"/>
    <xf numFmtId="0" fontId="15" fillId="123" borderId="0" applyNumberFormat="0" applyBorder="0" applyAlignment="0" applyProtection="0"/>
    <xf numFmtId="0" fontId="15" fillId="124" borderId="0" applyNumberFormat="0" applyBorder="0" applyAlignment="0" applyProtection="0"/>
    <xf numFmtId="0" fontId="16" fillId="125" borderId="0" applyNumberFormat="0" applyBorder="0" applyAlignment="0" applyProtection="0"/>
    <xf numFmtId="0" fontId="15" fillId="126" borderId="0" applyNumberFormat="0" applyBorder="0" applyAlignment="0" applyProtection="0"/>
    <xf numFmtId="0" fontId="15" fillId="127" borderId="0" applyNumberFormat="0" applyBorder="0" applyAlignment="0" applyProtection="0"/>
    <xf numFmtId="0" fontId="15" fillId="128" borderId="0" applyNumberFormat="0" applyBorder="0" applyAlignment="0" applyProtection="0"/>
    <xf numFmtId="0" fontId="41" fillId="0" borderId="0"/>
    <xf numFmtId="0" fontId="41" fillId="0" borderId="0"/>
    <xf numFmtId="0" fontId="41" fillId="0" borderId="0"/>
    <xf numFmtId="0" fontId="18" fillId="0" borderId="0" applyNumberFormat="0" applyFill="0" applyBorder="0" applyAlignment="0" applyProtection="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204" fillId="0" borderId="0"/>
    <xf numFmtId="0" fontId="15" fillId="0" borderId="0"/>
    <xf numFmtId="0" fontId="10" fillId="35" borderId="91" applyNumberFormat="0" applyFont="0" applyAlignment="0" applyProtection="0"/>
    <xf numFmtId="0" fontId="19" fillId="5" borderId="0" applyNumberFormat="0" applyBorder="0" applyAlignment="0" applyProtection="0"/>
    <xf numFmtId="0" fontId="90" fillId="19" borderId="0" applyNumberFormat="0" applyBorder="0" applyAlignment="0" applyProtection="0"/>
    <xf numFmtId="0" fontId="19" fillId="108" borderId="119" applyNumberFormat="0" applyFont="0" applyAlignment="0" applyProtection="0"/>
    <xf numFmtId="0" fontId="90" fillId="19" borderId="0" applyNumberFormat="0" applyBorder="0" applyAlignment="0" applyProtection="0"/>
    <xf numFmtId="0" fontId="15" fillId="108" borderId="119" applyNumberFormat="0" applyFont="0" applyAlignment="0" applyProtection="0"/>
    <xf numFmtId="0" fontId="10" fillId="35" borderId="91" applyNumberFormat="0" applyFont="0" applyAlignment="0" applyProtection="0"/>
    <xf numFmtId="0" fontId="19" fillId="110" borderId="0" applyNumberFormat="0" applyBorder="0" applyAlignment="0" applyProtection="0"/>
    <xf numFmtId="0" fontId="10" fillId="35" borderId="91" applyNumberFormat="0" applyFont="0" applyAlignment="0" applyProtection="0"/>
    <xf numFmtId="0" fontId="90" fillId="21" borderId="0" applyNumberFormat="0" applyBorder="0" applyAlignment="0" applyProtection="0"/>
    <xf numFmtId="0" fontId="15" fillId="0" borderId="0"/>
    <xf numFmtId="0" fontId="90" fillId="21" borderId="0" applyNumberFormat="0" applyBorder="0" applyAlignment="0" applyProtection="0"/>
    <xf numFmtId="0" fontId="15" fillId="0" borderId="0"/>
    <xf numFmtId="0" fontId="15" fillId="0" borderId="0"/>
    <xf numFmtId="0" fontId="19" fillId="114" borderId="0" applyNumberFormat="0" applyBorder="0" applyAlignment="0" applyProtection="0"/>
    <xf numFmtId="0" fontId="90" fillId="35" borderId="0" applyNumberFormat="0" applyBorder="0" applyAlignment="0" applyProtection="0"/>
    <xf numFmtId="0" fontId="15" fillId="0" borderId="0"/>
    <xf numFmtId="0" fontId="90" fillId="35" borderId="0" applyNumberFormat="0" applyBorder="0" applyAlignment="0" applyProtection="0"/>
    <xf numFmtId="0" fontId="15" fillId="0" borderId="0"/>
    <xf numFmtId="0" fontId="15" fillId="0" borderId="0"/>
    <xf numFmtId="0" fontId="19" fillId="118" borderId="0" applyNumberFormat="0" applyBorder="0" applyAlignment="0" applyProtection="0"/>
    <xf numFmtId="0" fontId="90" fillId="19" borderId="0" applyNumberFormat="0" applyBorder="0" applyAlignment="0" applyProtection="0"/>
    <xf numFmtId="0" fontId="15" fillId="0" borderId="0"/>
    <xf numFmtId="0" fontId="90" fillId="19" borderId="0" applyNumberFormat="0" applyBorder="0" applyAlignment="0" applyProtection="0"/>
    <xf numFmtId="0" fontId="110" fillId="32" borderId="92" applyNumberFormat="0" applyAlignment="0" applyProtection="0"/>
    <xf numFmtId="0" fontId="255" fillId="106" borderId="116" applyNumberFormat="0" applyAlignment="0" applyProtection="0"/>
    <xf numFmtId="0" fontId="19" fillId="122" borderId="0" applyNumberFormat="0" applyBorder="0" applyAlignment="0" applyProtection="0"/>
    <xf numFmtId="0" fontId="110" fillId="131" borderId="92" applyNumberFormat="0" applyAlignment="0" applyProtection="0"/>
    <xf numFmtId="0" fontId="110" fillId="32" borderId="92" applyNumberFormat="0" applyAlignment="0" applyProtection="0"/>
    <xf numFmtId="0" fontId="110" fillId="131" borderId="92" applyNumberFormat="0" applyAlignment="0" applyProtection="0"/>
    <xf numFmtId="0" fontId="19" fillId="126" borderId="0" applyNumberFormat="0" applyBorder="0" applyAlignment="0" applyProtection="0"/>
    <xf numFmtId="0" fontId="90" fillId="35" borderId="0" applyNumberFormat="0" applyBorder="0" applyAlignment="0" applyProtection="0"/>
    <xf numFmtId="0" fontId="15" fillId="0" borderId="0"/>
    <xf numFmtId="0" fontId="90" fillId="35" borderId="0" applyNumberFormat="0" applyBorder="0" applyAlignment="0" applyProtection="0"/>
    <xf numFmtId="0" fontId="90" fillId="129" borderId="0" applyNumberFormat="0" applyBorder="0" applyAlignment="0" applyProtection="0"/>
    <xf numFmtId="0" fontId="90" fillId="19" borderId="0" applyNumberFormat="0" applyBorder="0" applyAlignment="0" applyProtection="0"/>
    <xf numFmtId="0" fontId="90" fillId="35" borderId="0" applyNumberFormat="0" applyBorder="0" applyAlignment="0" applyProtection="0"/>
    <xf numFmtId="0" fontId="90" fillId="129"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15" fillId="0" borderId="0"/>
    <xf numFmtId="0" fontId="15" fillId="0" borderId="0"/>
    <xf numFmtId="0" fontId="19" fillId="6" borderId="0" applyNumberFormat="0" applyBorder="0" applyAlignment="0" applyProtection="0"/>
    <xf numFmtId="0" fontId="90" fillId="32" borderId="0" applyNumberFormat="0" applyBorder="0" applyAlignment="0" applyProtection="0"/>
    <xf numFmtId="0" fontId="15" fillId="0" borderId="0"/>
    <xf numFmtId="0" fontId="90" fillId="32" borderId="0" applyNumberFormat="0" applyBorder="0" applyAlignment="0" applyProtection="0"/>
    <xf numFmtId="0" fontId="15" fillId="0" borderId="0"/>
    <xf numFmtId="0" fontId="15" fillId="0" borderId="0"/>
    <xf numFmtId="0" fontId="19" fillId="111" borderId="0" applyNumberFormat="0" applyBorder="0" applyAlignment="0" applyProtection="0"/>
    <xf numFmtId="0" fontId="15" fillId="0" borderId="0"/>
    <xf numFmtId="0" fontId="15" fillId="0" borderId="0"/>
    <xf numFmtId="0" fontId="15" fillId="0" borderId="0"/>
    <xf numFmtId="0" fontId="19" fillId="115" borderId="0" applyNumberFormat="0" applyBorder="0" applyAlignment="0" applyProtection="0"/>
    <xf numFmtId="0" fontId="90" fillId="34" borderId="0" applyNumberFormat="0" applyBorder="0" applyAlignment="0" applyProtection="0"/>
    <xf numFmtId="0" fontId="15" fillId="0" borderId="0"/>
    <xf numFmtId="0" fontId="90" fillId="34" borderId="0" applyNumberFormat="0" applyBorder="0" applyAlignment="0" applyProtection="0"/>
    <xf numFmtId="0" fontId="15" fillId="0" borderId="0"/>
    <xf numFmtId="0" fontId="15" fillId="0" borderId="0"/>
    <xf numFmtId="0" fontId="19" fillId="119" borderId="0" applyNumberFormat="0" applyBorder="0" applyAlignment="0" applyProtection="0"/>
    <xf numFmtId="0" fontId="90" fillId="32" borderId="0" applyNumberFormat="0" applyBorder="0" applyAlignment="0" applyProtection="0"/>
    <xf numFmtId="0" fontId="15" fillId="0" borderId="0"/>
    <xf numFmtId="0" fontId="90" fillId="32" borderId="0" applyNumberFormat="0" applyBorder="0" applyAlignment="0" applyProtection="0"/>
    <xf numFmtId="0" fontId="15" fillId="0" borderId="0"/>
    <xf numFmtId="0" fontId="15" fillId="0" borderId="0"/>
    <xf numFmtId="0" fontId="19" fillId="123" borderId="0" applyNumberFormat="0" applyBorder="0" applyAlignment="0" applyProtection="0"/>
    <xf numFmtId="0" fontId="15" fillId="0" borderId="0"/>
    <xf numFmtId="0" fontId="15" fillId="0" borderId="0"/>
    <xf numFmtId="0" fontId="15" fillId="0" borderId="0"/>
    <xf numFmtId="0" fontId="19" fillId="127" borderId="0" applyNumberFormat="0" applyBorder="0" applyAlignment="0" applyProtection="0"/>
    <xf numFmtId="0" fontId="90" fillId="34" borderId="0" applyNumberFormat="0" applyBorder="0" applyAlignment="0" applyProtection="0"/>
    <xf numFmtId="0" fontId="15" fillId="0" borderId="0"/>
    <xf numFmtId="0" fontId="90" fillId="34" borderId="0" applyNumberFormat="0" applyBorder="0" applyAlignment="0" applyProtection="0"/>
    <xf numFmtId="0" fontId="90" fillId="26" borderId="0" applyNumberFormat="0" applyBorder="0" applyAlignment="0" applyProtection="0"/>
    <xf numFmtId="0" fontId="90" fillId="21" borderId="0" applyNumberFormat="0" applyBorder="0" applyAlignment="0" applyProtection="0"/>
    <xf numFmtId="0" fontId="90" fillId="34" borderId="0" applyNumberFormat="0" applyBorder="0" applyAlignment="0" applyProtection="0"/>
    <xf numFmtId="0" fontId="90" fillId="32" borderId="0" applyNumberFormat="0" applyBorder="0" applyAlignment="0" applyProtection="0"/>
    <xf numFmtId="0" fontId="90" fillId="26" borderId="0" applyNumberFormat="0" applyBorder="0" applyAlignment="0" applyProtection="0"/>
    <xf numFmtId="0" fontId="90" fillId="19" borderId="0" applyNumberFormat="0" applyBorder="0" applyAlignment="0" applyProtection="0"/>
    <xf numFmtId="0" fontId="15" fillId="7" borderId="0" applyNumberFormat="0" applyBorder="0" applyAlignment="0" applyProtection="0"/>
    <xf numFmtId="0" fontId="15" fillId="0" borderId="0"/>
    <xf numFmtId="0" fontId="237" fillId="7" borderId="0" applyNumberFormat="0" applyBorder="0" applyAlignment="0" applyProtection="0"/>
    <xf numFmtId="0" fontId="96" fillId="26" borderId="0" applyNumberFormat="0" applyBorder="0" applyAlignment="0" applyProtection="0"/>
    <xf numFmtId="0" fontId="15" fillId="0" borderId="0"/>
    <xf numFmtId="0" fontId="96" fillId="26" borderId="0" applyNumberFormat="0" applyBorder="0" applyAlignment="0" applyProtection="0"/>
    <xf numFmtId="0" fontId="15" fillId="0" borderId="0"/>
    <xf numFmtId="0" fontId="15" fillId="0" borderId="0"/>
    <xf numFmtId="0" fontId="237" fillId="112" borderId="0" applyNumberFormat="0" applyBorder="0" applyAlignment="0" applyProtection="0"/>
    <xf numFmtId="0" fontId="15" fillId="0" borderId="0"/>
    <xf numFmtId="0" fontId="15" fillId="0" borderId="0"/>
    <xf numFmtId="0" fontId="15" fillId="0" borderId="0"/>
    <xf numFmtId="0" fontId="237" fillId="116" borderId="0" applyNumberFormat="0" applyBorder="0" applyAlignment="0" applyProtection="0"/>
    <xf numFmtId="0" fontId="96" fillId="34" borderId="0" applyNumberFormat="0" applyBorder="0" applyAlignment="0" applyProtection="0"/>
    <xf numFmtId="0" fontId="15" fillId="0" borderId="0"/>
    <xf numFmtId="0" fontId="96" fillId="34" borderId="0" applyNumberFormat="0" applyBorder="0" applyAlignment="0" applyProtection="0"/>
    <xf numFmtId="0" fontId="15" fillId="0" borderId="0"/>
    <xf numFmtId="0" fontId="15" fillId="0" borderId="0"/>
    <xf numFmtId="0" fontId="237" fillId="120" borderId="0" applyNumberFormat="0" applyBorder="0" applyAlignment="0" applyProtection="0"/>
    <xf numFmtId="0" fontId="96" fillId="32" borderId="0" applyNumberFormat="0" applyBorder="0" applyAlignment="0" applyProtection="0"/>
    <xf numFmtId="0" fontId="15" fillId="0" borderId="0"/>
    <xf numFmtId="0" fontId="96" fillId="32" borderId="0" applyNumberFormat="0" applyBorder="0" applyAlignment="0" applyProtection="0"/>
    <xf numFmtId="0" fontId="15" fillId="0" borderId="0"/>
    <xf numFmtId="0" fontId="15" fillId="0" borderId="0"/>
    <xf numFmtId="0" fontId="237" fillId="124" borderId="0" applyNumberFormat="0" applyBorder="0" applyAlignment="0" applyProtection="0"/>
    <xf numFmtId="0" fontId="15" fillId="0" borderId="0"/>
    <xf numFmtId="0" fontId="15" fillId="0" borderId="0"/>
    <xf numFmtId="0" fontId="15" fillId="0" borderId="0"/>
    <xf numFmtId="0" fontId="237" fillId="128"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34" borderId="0" applyNumberFormat="0" applyBorder="0" applyAlignment="0" applyProtection="0"/>
    <xf numFmtId="0" fontId="96" fillId="32" borderId="0" applyNumberFormat="0" applyBorder="0" applyAlignment="0" applyProtection="0"/>
    <xf numFmtId="0" fontId="96" fillId="26" borderId="0" applyNumberFormat="0" applyBorder="0" applyAlignment="0" applyProtection="0"/>
    <xf numFmtId="0" fontId="96" fillId="19" borderId="0" applyNumberFormat="0" applyBorder="0" applyAlignment="0" applyProtection="0"/>
    <xf numFmtId="0" fontId="272" fillId="0" borderId="0" applyNumberFormat="0" applyFill="0" applyBorder="0" applyAlignment="0" applyProtection="0"/>
    <xf numFmtId="0" fontId="2" fillId="0" borderId="188" applyNumberFormat="0" applyFill="0" applyAlignment="0" applyProtection="0"/>
    <xf numFmtId="0" fontId="237" fillId="4" borderId="0" applyNumberFormat="0" applyBorder="0" applyAlignment="0" applyProtection="0"/>
    <xf numFmtId="0" fontId="96" fillId="26" borderId="0" applyNumberFormat="0" applyBorder="0" applyAlignment="0" applyProtection="0"/>
    <xf numFmtId="3" fontId="10" fillId="0" borderId="0" applyFill="0" applyBorder="0" applyAlignment="0" applyProtection="0"/>
    <xf numFmtId="0" fontId="96" fillId="26" borderId="0" applyNumberFormat="0" applyBorder="0" applyAlignment="0" applyProtection="0"/>
    <xf numFmtId="0" fontId="271" fillId="106" borderId="116" applyNumberFormat="0" applyAlignment="0" applyProtection="0"/>
    <xf numFmtId="0" fontId="20" fillId="108" borderId="119" applyNumberFormat="0" applyFont="0" applyAlignment="0" applyProtection="0"/>
    <xf numFmtId="0" fontId="237" fillId="109" borderId="0" applyNumberFormat="0" applyBorder="0" applyAlignment="0" applyProtection="0"/>
    <xf numFmtId="0" fontId="20" fillId="108" borderId="119" applyNumberFormat="0" applyFont="0" applyAlignment="0" applyProtection="0"/>
    <xf numFmtId="0" fontId="270" fillId="104" borderId="0" applyNumberFormat="0" applyBorder="0" applyAlignment="0" applyProtection="0"/>
    <xf numFmtId="0" fontId="269" fillId="0" borderId="117" applyNumberFormat="0" applyFill="0" applyAlignment="0" applyProtection="0"/>
    <xf numFmtId="0" fontId="237" fillId="113" borderId="0" applyNumberFormat="0" applyBorder="0" applyAlignment="0" applyProtection="0"/>
    <xf numFmtId="0" fontId="268" fillId="105" borderId="115" applyNumberFormat="0" applyAlignment="0" applyProtection="0"/>
    <xf numFmtId="0" fontId="267" fillId="0" borderId="0" applyNumberFormat="0" applyFill="0" applyBorder="0" applyAlignment="0" applyProtection="0"/>
    <xf numFmtId="0" fontId="267" fillId="0" borderId="187" applyNumberFormat="0" applyFill="0" applyAlignment="0" applyProtection="0"/>
    <xf numFmtId="0" fontId="237" fillId="117" borderId="0" applyNumberFormat="0" applyBorder="0" applyAlignment="0" applyProtection="0"/>
    <xf numFmtId="0" fontId="96" fillId="130" borderId="0" applyNumberFormat="0" applyBorder="0" applyAlignment="0" applyProtection="0"/>
    <xf numFmtId="0" fontId="266" fillId="0" borderId="186" applyNumberFormat="0" applyFill="0" applyAlignment="0" applyProtection="0"/>
    <xf numFmtId="0" fontId="96" fillId="130" borderId="0" applyNumberFormat="0" applyBorder="0" applyAlignment="0" applyProtection="0"/>
    <xf numFmtId="0" fontId="265" fillId="0" borderId="185" applyNumberFormat="0" applyFill="0" applyAlignment="0" applyProtection="0"/>
    <xf numFmtId="0" fontId="264" fillId="36" borderId="0" applyNumberFormat="0" applyBorder="0" applyAlignment="0" applyProtection="0"/>
    <xf numFmtId="0" fontId="237" fillId="121" borderId="0" applyNumberFormat="0" applyBorder="0" applyAlignment="0" applyProtection="0"/>
    <xf numFmtId="0" fontId="263" fillId="0" borderId="0" applyNumberFormat="0" applyFill="0" applyBorder="0" applyAlignment="0" applyProtection="0"/>
    <xf numFmtId="0" fontId="262" fillId="107" borderId="118" applyNumberFormat="0" applyAlignment="0" applyProtection="0"/>
    <xf numFmtId="0" fontId="261" fillId="106" borderId="115" applyNumberFormat="0" applyAlignment="0" applyProtection="0"/>
    <xf numFmtId="0" fontId="237" fillId="125" borderId="0" applyNumberFormat="0" applyBorder="0" applyAlignment="0" applyProtection="0"/>
    <xf numFmtId="0" fontId="260" fillId="103" borderId="0" applyNumberFormat="0" applyBorder="0" applyAlignment="0" applyProtection="0"/>
    <xf numFmtId="0" fontId="96" fillId="26"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130" borderId="0" applyNumberFormat="0" applyBorder="0" applyAlignment="0" applyProtection="0"/>
    <xf numFmtId="0" fontId="96" fillId="26" borderId="0" applyNumberFormat="0" applyBorder="0" applyAlignment="0" applyProtection="0"/>
    <xf numFmtId="0" fontId="96" fillId="31" borderId="0" applyNumberFormat="0" applyBorder="0" applyAlignment="0" applyProtection="0"/>
    <xf numFmtId="0" fontId="10" fillId="0" borderId="0" applyNumberFormat="0" applyFill="0" applyBorder="0" applyAlignment="0" applyProtection="0"/>
    <xf numFmtId="0" fontId="110" fillId="129" borderId="92" applyNumberFormat="0" applyAlignment="0" applyProtection="0"/>
    <xf numFmtId="0" fontId="259" fillId="125" borderId="0" applyNumberFormat="0" applyBorder="0" applyAlignment="0" applyProtection="0"/>
    <xf numFmtId="0" fontId="259" fillId="121" borderId="0" applyNumberFormat="0" applyBorder="0" applyAlignment="0" applyProtection="0"/>
    <xf numFmtId="0" fontId="238" fillId="103" borderId="0" applyNumberFormat="0" applyBorder="0" applyAlignment="0" applyProtection="0"/>
    <xf numFmtId="0" fontId="259" fillId="117" borderId="0" applyNumberFormat="0" applyBorder="0" applyAlignment="0" applyProtection="0"/>
    <xf numFmtId="0" fontId="124" fillId="103" borderId="0" applyNumberFormat="0" applyBorder="0" applyAlignment="0" applyProtection="0"/>
    <xf numFmtId="0" fontId="98" fillId="129" borderId="90" applyNumberFormat="0" applyAlignment="0" applyProtection="0"/>
    <xf numFmtId="0" fontId="259" fillId="113" borderId="0" applyNumberFormat="0" applyBorder="0" applyAlignment="0" applyProtection="0"/>
    <xf numFmtId="0" fontId="98" fillId="32" borderId="90" applyNumberFormat="0" applyAlignment="0" applyProtection="0"/>
    <xf numFmtId="0" fontId="239" fillId="106" borderId="115" applyNumberFormat="0" applyAlignment="0" applyProtection="0"/>
    <xf numFmtId="0" fontId="98" fillId="131" borderId="90" applyNumberFormat="0" applyAlignment="0" applyProtection="0"/>
    <xf numFmtId="0" fontId="98" fillId="32" borderId="90" applyNumberFormat="0" applyAlignment="0" applyProtection="0"/>
    <xf numFmtId="0" fontId="98" fillId="131" borderId="90" applyNumberFormat="0" applyAlignment="0" applyProtection="0"/>
    <xf numFmtId="187" fontId="10" fillId="13" borderId="189">
      <alignment horizontal="right" vertical="top"/>
    </xf>
    <xf numFmtId="0" fontId="10" fillId="13" borderId="189">
      <alignment horizontal="left" indent="5"/>
    </xf>
    <xf numFmtId="3" fontId="10" fillId="13" borderId="189">
      <alignment horizontal="right"/>
    </xf>
    <xf numFmtId="187" fontId="10" fillId="13" borderId="54" applyNumberFormat="0">
      <alignment horizontal="right" vertical="top"/>
    </xf>
    <xf numFmtId="0" fontId="10" fillId="13" borderId="54">
      <alignment horizontal="left" indent="3"/>
    </xf>
    <xf numFmtId="3" fontId="10" fillId="13" borderId="54">
      <alignment horizontal="right"/>
    </xf>
    <xf numFmtId="187" fontId="23" fillId="13" borderId="54" applyNumberFormat="0">
      <alignment horizontal="right" vertical="top"/>
    </xf>
    <xf numFmtId="0" fontId="23" fillId="13" borderId="54">
      <alignment horizontal="left" indent="1"/>
    </xf>
    <xf numFmtId="0" fontId="23" fillId="13" borderId="54">
      <alignment horizontal="right" vertical="top"/>
    </xf>
    <xf numFmtId="0" fontId="23" fillId="13" borderId="54"/>
    <xf numFmtId="165" fontId="23" fillId="13" borderId="54">
      <alignment horizontal="right"/>
    </xf>
    <xf numFmtId="3" fontId="23" fillId="13" borderId="54">
      <alignment horizontal="right"/>
    </xf>
    <xf numFmtId="0" fontId="10" fillId="13" borderId="190" applyFont="0" applyFill="0" applyAlignment="0"/>
    <xf numFmtId="0" fontId="23" fillId="13" borderId="54">
      <alignment horizontal="right" vertical="top"/>
    </xf>
    <xf numFmtId="0" fontId="23" fillId="13" borderId="54">
      <alignment horizontal="left" indent="2"/>
    </xf>
    <xf numFmtId="3" fontId="23" fillId="13" borderId="54">
      <alignment horizontal="right"/>
    </xf>
    <xf numFmtId="187" fontId="10" fillId="13" borderId="54" applyNumberFormat="0">
      <alignment horizontal="right" vertical="top"/>
    </xf>
    <xf numFmtId="0" fontId="10" fillId="13" borderId="54">
      <alignment horizontal="left" indent="3"/>
    </xf>
    <xf numFmtId="3" fontId="10" fillId="13" borderId="54">
      <alignment horizontal="right"/>
    </xf>
    <xf numFmtId="0" fontId="259" fillId="109" borderId="0" applyNumberFormat="0" applyBorder="0" applyAlignment="0" applyProtection="0"/>
    <xf numFmtId="0" fontId="259" fillId="4" borderId="0" applyNumberFormat="0" applyBorder="0" applyAlignment="0" applyProtection="0"/>
    <xf numFmtId="0" fontId="240" fillId="107" borderId="118" applyNumberFormat="0" applyAlignment="0" applyProtection="0"/>
    <xf numFmtId="0" fontId="259" fillId="128" borderId="0" applyNumberFormat="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0" fillId="0" borderId="0" applyFont="0" applyFill="0" applyBorder="0" applyAlignment="0" applyProtection="0"/>
    <xf numFmtId="0" fontId="259" fillId="124" borderId="0" applyNumberFormat="0" applyBorder="0" applyAlignment="0" applyProtection="0"/>
    <xf numFmtId="0" fontId="259" fillId="120"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05" fillId="0" borderId="0" applyFont="0" applyFill="0" applyBorder="0" applyAlignment="0" applyProtection="0"/>
    <xf numFmtId="173" fontId="121" fillId="0" borderId="0" applyFont="0" applyFill="0" applyBorder="0" applyAlignment="0" applyProtection="0"/>
    <xf numFmtId="43" fontId="229" fillId="0" borderId="0" applyFont="0" applyFill="0" applyBorder="0" applyAlignment="0" applyProtection="0"/>
    <xf numFmtId="43" fontId="235" fillId="0" borderId="0" applyFont="0" applyFill="0" applyBorder="0" applyAlignment="0" applyProtection="0"/>
    <xf numFmtId="43" fontId="90" fillId="0" borderId="0" applyFont="0" applyFill="0" applyBorder="0" applyAlignment="0" applyProtection="0"/>
    <xf numFmtId="43" fontId="40" fillId="0" borderId="0" applyFont="0" applyFill="0" applyBorder="0" applyAlignment="0" applyProtection="0"/>
    <xf numFmtId="43" fontId="15" fillId="0" borderId="0" applyFont="0" applyFill="0" applyBorder="0" applyAlignment="0" applyProtection="0"/>
    <xf numFmtId="43" fontId="40" fillId="0" borderId="0" applyFont="0" applyFill="0" applyBorder="0" applyAlignment="0" applyProtection="0"/>
    <xf numFmtId="43" fontId="10" fillId="0" borderId="0" applyFont="0" applyFill="0" applyBorder="0" applyAlignment="0" applyProtection="0"/>
    <xf numFmtId="43" fontId="40" fillId="0" borderId="0" applyFont="0" applyFill="0" applyBorder="0" applyAlignment="0" applyProtection="0"/>
    <xf numFmtId="173" fontId="121" fillId="0" borderId="0" applyFont="0" applyFill="0" applyBorder="0" applyAlignment="0" applyProtection="0"/>
    <xf numFmtId="43" fontId="229" fillId="0" borderId="0" applyFont="0" applyFill="0" applyBorder="0" applyAlignment="0" applyProtection="0"/>
    <xf numFmtId="43" fontId="235" fillId="0" borderId="0" applyFont="0" applyFill="0" applyBorder="0" applyAlignment="0" applyProtection="0"/>
    <xf numFmtId="43" fontId="229" fillId="0" borderId="0" applyFont="0" applyFill="0" applyBorder="0" applyAlignment="0" applyProtection="0"/>
    <xf numFmtId="43" fontId="235" fillId="0" borderId="0" applyFont="0" applyFill="0" applyBorder="0" applyAlignment="0" applyProtection="0"/>
    <xf numFmtId="43" fontId="10" fillId="0" borderId="0" applyFont="0" applyFill="0" applyBorder="0" applyAlignment="0" applyProtection="0"/>
    <xf numFmtId="0" fontId="259" fillId="11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05" fillId="0" borderId="0" applyFont="0" applyFill="0" applyBorder="0" applyAlignment="0" applyProtection="0"/>
    <xf numFmtId="43" fontId="15" fillId="0" borderId="0" applyFont="0" applyFill="0" applyBorder="0" applyAlignment="0" applyProtection="0"/>
    <xf numFmtId="173" fontId="121" fillId="0" borderId="0" applyFont="0" applyFill="0" applyBorder="0" applyAlignment="0" applyProtection="0"/>
    <xf numFmtId="43" fontId="229"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40" fillId="0" borderId="0" applyFont="0" applyFill="0" applyBorder="0" applyAlignment="0" applyProtection="0"/>
    <xf numFmtId="43" fontId="229"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229"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241"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0" fontId="259" fillId="112" borderId="0" applyNumberFormat="0" applyBorder="0" applyAlignment="0" applyProtection="0"/>
    <xf numFmtId="0" fontId="259" fillId="7" borderId="0" applyNumberFormat="0" applyBorder="0" applyAlignment="0" applyProtection="0"/>
    <xf numFmtId="186" fontId="15" fillId="0" borderId="0" applyFont="0" applyFill="0" applyBorder="0" applyAlignment="0" applyProtection="0"/>
    <xf numFmtId="44" fontId="10" fillId="0" borderId="0" applyFont="0" applyFill="0" applyBorder="0" applyAlignment="0" applyProtection="0"/>
    <xf numFmtId="0" fontId="20" fillId="127" borderId="0" applyNumberFormat="0" applyBorder="0" applyAlignment="0" applyProtection="0"/>
    <xf numFmtId="0" fontId="20" fillId="127" borderId="0" applyNumberFormat="0" applyBorder="0" applyAlignment="0" applyProtection="0"/>
    <xf numFmtId="186" fontId="10" fillId="0" borderId="0" applyFont="0" applyFill="0" applyBorder="0" applyAlignment="0" applyProtection="0"/>
    <xf numFmtId="188" fontId="10" fillId="0" borderId="0" applyFont="0" applyFill="0" applyBorder="0" applyAlignment="0" applyProtection="0"/>
    <xf numFmtId="0" fontId="10" fillId="0" borderId="0"/>
    <xf numFmtId="0" fontId="10" fillId="0" borderId="0" applyFont="0" applyFill="0" applyBorder="0" applyAlignment="0" applyProtection="0"/>
    <xf numFmtId="3" fontId="203" fillId="131" borderId="0">
      <alignment horizontal="right"/>
    </xf>
    <xf numFmtId="0" fontId="234" fillId="33" borderId="0"/>
    <xf numFmtId="43" fontId="10" fillId="0" borderId="0" applyFont="0" applyFill="0" applyBorder="0" applyAlignment="0" applyProtection="0"/>
    <xf numFmtId="43" fontId="10" fillId="0" borderId="0" applyFont="0" applyFill="0" applyBorder="0" applyAlignment="0" applyProtection="0"/>
    <xf numFmtId="0" fontId="158" fillId="0" borderId="0"/>
    <xf numFmtId="0" fontId="23" fillId="0" borderId="0">
      <alignment horizontal="left"/>
    </xf>
    <xf numFmtId="0" fontId="53" fillId="0" borderId="0"/>
    <xf numFmtId="164" fontId="206" fillId="0" borderId="0"/>
    <xf numFmtId="0" fontId="242" fillId="133" borderId="0" applyNumberFormat="0" applyBorder="0" applyAlignment="0"/>
    <xf numFmtId="0" fontId="106" fillId="19" borderId="90" applyNumberFormat="0" applyAlignment="0" applyProtection="0"/>
    <xf numFmtId="0" fontId="95" fillId="0" borderId="191" applyNumberFormat="0" applyFill="0" applyAlignment="0" applyProtection="0"/>
    <xf numFmtId="0" fontId="101" fillId="0" borderId="0" applyNumberFormat="0" applyFill="0" applyBorder="0" applyAlignment="0" applyProtection="0"/>
    <xf numFmtId="172" fontId="10" fillId="0" borderId="0" applyFont="0" applyFill="0" applyBorder="0" applyAlignment="0" applyProtection="0"/>
    <xf numFmtId="0" fontId="20" fillId="123" borderId="0" applyNumberFormat="0" applyBorder="0" applyAlignment="0" applyProtection="0"/>
    <xf numFmtId="0" fontId="20" fillId="123" borderId="0" applyNumberFormat="0" applyBorder="0" applyAlignment="0" applyProtection="0"/>
    <xf numFmtId="0" fontId="243" fillId="0" borderId="0" applyNumberFormat="0" applyFill="0" applyBorder="0" applyAlignment="0" applyProtection="0"/>
    <xf numFmtId="0" fontId="20" fillId="119" borderId="0" applyNumberFormat="0" applyBorder="0" applyAlignment="0" applyProtection="0"/>
    <xf numFmtId="0" fontId="207" fillId="0" borderId="0"/>
    <xf numFmtId="2" fontId="10" fillId="0" borderId="0" applyFont="0" applyFill="0" applyBorder="0" applyAlignment="0" applyProtection="0"/>
    <xf numFmtId="0" fontId="208" fillId="0" borderId="0"/>
    <xf numFmtId="0" fontId="20" fillId="119" borderId="0" applyNumberFormat="0" applyBorder="0" applyAlignment="0" applyProtection="0"/>
    <xf numFmtId="0" fontId="20" fillId="115" borderId="0" applyNumberFormat="0" applyBorder="0" applyAlignment="0" applyProtection="0"/>
    <xf numFmtId="0" fontId="244" fillId="36" borderId="0" applyNumberFormat="0" applyBorder="0" applyAlignment="0" applyProtection="0"/>
    <xf numFmtId="0" fontId="20" fillId="115" borderId="0" applyNumberFormat="0" applyBorder="0" applyAlignment="0" applyProtection="0"/>
    <xf numFmtId="0" fontId="102" fillId="16" borderId="0" applyNumberFormat="0" applyBorder="0" applyAlignment="0" applyProtection="0"/>
    <xf numFmtId="164" fontId="158" fillId="0" borderId="0">
      <alignment horizontal="left"/>
    </xf>
    <xf numFmtId="0" fontId="53" fillId="0" borderId="0" applyNumberFormat="0">
      <alignment horizontal="left" vertical="top"/>
    </xf>
    <xf numFmtId="0" fontId="53" fillId="0" borderId="0">
      <alignment horizontal="left" wrapText="1"/>
    </xf>
    <xf numFmtId="0" fontId="20" fillId="111" borderId="0" applyNumberFormat="0" applyBorder="0" applyAlignment="0" applyProtection="0"/>
    <xf numFmtId="0" fontId="20" fillId="111" borderId="0" applyNumberFormat="0" applyBorder="0" applyAlignment="0" applyProtection="0"/>
    <xf numFmtId="0" fontId="209" fillId="0" borderId="192" applyNumberFormat="0" applyFill="0" applyAlignment="0" applyProtection="0"/>
    <xf numFmtId="0" fontId="209" fillId="0" borderId="192" applyNumberFormat="0" applyFill="0" applyAlignment="0" applyProtection="0"/>
    <xf numFmtId="0" fontId="20" fillId="6" borderId="0" applyNumberFormat="0" applyBorder="0" applyAlignment="0" applyProtection="0"/>
    <xf numFmtId="0" fontId="20" fillId="6" borderId="0" applyNumberFormat="0" applyBorder="0" applyAlignment="0" applyProtection="0"/>
    <xf numFmtId="0" fontId="210" fillId="0" borderId="46" applyNumberFormat="0" applyFill="0" applyAlignment="0" applyProtection="0"/>
    <xf numFmtId="0" fontId="210" fillId="0" borderId="46" applyNumberFormat="0" applyFill="0" applyAlignment="0" applyProtection="0"/>
    <xf numFmtId="0" fontId="20" fillId="126" borderId="0" applyNumberFormat="0" applyBorder="0" applyAlignment="0" applyProtection="0"/>
    <xf numFmtId="0" fontId="20" fillId="126" borderId="0" applyNumberFormat="0" applyBorder="0" applyAlignment="0" applyProtection="0"/>
    <xf numFmtId="0" fontId="211" fillId="0" borderId="193" applyNumberFormat="0" applyFill="0" applyAlignment="0" applyProtection="0"/>
    <xf numFmtId="0" fontId="211" fillId="0" borderId="193" applyNumberFormat="0" applyFill="0" applyAlignment="0" applyProtection="0"/>
    <xf numFmtId="0" fontId="20" fillId="122" borderId="0" applyNumberFormat="0" applyBorder="0" applyAlignment="0" applyProtection="0"/>
    <xf numFmtId="0" fontId="20" fillId="122" borderId="0" applyNumberFormat="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2" fillId="0" borderId="0" applyProtection="0"/>
    <xf numFmtId="0" fontId="158" fillId="0" borderId="0" applyProtection="0"/>
    <xf numFmtId="0" fontId="10" fillId="0" borderId="0"/>
    <xf numFmtId="0" fontId="23" fillId="0" borderId="0"/>
    <xf numFmtId="0" fontId="23" fillId="0" borderId="0"/>
    <xf numFmtId="0" fontId="10" fillId="0" borderId="0"/>
    <xf numFmtId="0" fontId="10" fillId="0" borderId="0"/>
    <xf numFmtId="0" fontId="10" fillId="0" borderId="0"/>
    <xf numFmtId="0" fontId="10" fillId="0" borderId="0"/>
    <xf numFmtId="0" fontId="10" fillId="0" borderId="0"/>
    <xf numFmtId="0" fontId="20" fillId="118" borderId="0" applyNumberFormat="0" applyBorder="0" applyAlignment="0" applyProtection="0"/>
    <xf numFmtId="0" fontId="23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18" fillId="0" borderId="0" applyNumberFormat="0" applyFill="0" applyBorder="0" applyAlignment="0" applyProtection="0"/>
    <xf numFmtId="0" fontId="188" fillId="0" borderId="0" applyNumberFormat="0" applyFill="0" applyBorder="0" applyAlignment="0" applyProtection="0"/>
    <xf numFmtId="0" fontId="24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14"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0" fontId="141" fillId="0" borderId="0" applyNumberFormat="0" applyFill="0" applyBorder="0" applyAlignment="0" applyProtection="0"/>
    <xf numFmtId="0" fontId="23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88" fillId="0" borderId="0" applyNumberFormat="0" applyFill="0" applyBorder="0" applyAlignment="0" applyProtection="0">
      <alignment vertical="top"/>
      <protection locked="0"/>
    </xf>
    <xf numFmtId="0" fontId="21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88"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81" fillId="0" borderId="0" applyNumberFormat="0" applyFill="0" applyBorder="0" applyAlignment="0" applyProtection="0"/>
    <xf numFmtId="0" fontId="247" fillId="109" borderId="0" applyNumberFormat="0" applyBorder="0" applyAlignment="0"/>
    <xf numFmtId="0" fontId="20" fillId="118" borderId="0" applyNumberFormat="0" applyBorder="0" applyAlignment="0" applyProtection="0"/>
    <xf numFmtId="0" fontId="106" fillId="19" borderId="90" applyNumberFormat="0" applyAlignment="0" applyProtection="0"/>
    <xf numFmtId="0" fontId="248" fillId="105" borderId="115" applyNumberFormat="0" applyAlignment="0" applyProtection="0"/>
    <xf numFmtId="0" fontId="106" fillId="34" borderId="90" applyNumberFormat="0" applyAlignment="0" applyProtection="0"/>
    <xf numFmtId="0" fontId="106" fillId="19" borderId="90" applyNumberFormat="0" applyAlignment="0" applyProtection="0"/>
    <xf numFmtId="0" fontId="106" fillId="34" borderId="90" applyNumberFormat="0" applyAlignment="0" applyProtection="0"/>
    <xf numFmtId="0" fontId="249" fillId="134" borderId="0" applyNumberFormat="0" applyBorder="0" applyAlignment="0"/>
    <xf numFmtId="0" fontId="52" fillId="0" borderId="0">
      <alignment horizontal="left" vertical="center"/>
    </xf>
    <xf numFmtId="0" fontId="52" fillId="0" borderId="0">
      <alignment horizontal="center" vertical="center"/>
    </xf>
    <xf numFmtId="0" fontId="20" fillId="114" borderId="0" applyNumberFormat="0" applyBorder="0" applyAlignment="0" applyProtection="0"/>
    <xf numFmtId="0" fontId="20" fillId="114" borderId="0" applyNumberFormat="0" applyBorder="0" applyAlignment="0" applyProtection="0"/>
    <xf numFmtId="0" fontId="250" fillId="0" borderId="117" applyNumberFormat="0" applyFill="0" applyAlignment="0" applyProtection="0"/>
    <xf numFmtId="0" fontId="20" fillId="110" borderId="0" applyNumberFormat="0" applyBorder="0" applyAlignment="0" applyProtection="0"/>
    <xf numFmtId="0" fontId="251" fillId="135" borderId="0" applyNumberFormat="0" applyBorder="0" applyAlignment="0"/>
    <xf numFmtId="0" fontId="20" fillId="110" borderId="0" applyNumberFormat="0" applyBorder="0" applyAlignment="0" applyProtection="0"/>
    <xf numFmtId="0" fontId="252" fillId="10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91" fontId="10" fillId="0" borderId="0"/>
    <xf numFmtId="191" fontId="10" fillId="0" borderId="0"/>
    <xf numFmtId="0" fontId="207" fillId="0" borderId="0"/>
    <xf numFmtId="0" fontId="217" fillId="0" borderId="0"/>
    <xf numFmtId="0" fontId="10" fillId="0" borderId="0"/>
    <xf numFmtId="0" fontId="90" fillId="0" borderId="0"/>
    <xf numFmtId="0" fontId="40" fillId="0" borderId="0"/>
    <xf numFmtId="0" fontId="253" fillId="0" borderId="0"/>
    <xf numFmtId="0" fontId="10" fillId="0" borderId="0" applyNumberFormat="0" applyFill="0" applyBorder="0" applyAlignment="0" applyProtection="0"/>
    <xf numFmtId="0" fontId="217" fillId="0" borderId="0"/>
    <xf numFmtId="0" fontId="10" fillId="0" borderId="0">
      <alignment horizontal="left" vertical="center"/>
    </xf>
    <xf numFmtId="0" fontId="20" fillId="0" borderId="0"/>
    <xf numFmtId="0" fontId="20" fillId="0" borderId="0"/>
    <xf numFmtId="0" fontId="20" fillId="0" borderId="0"/>
    <xf numFmtId="0" fontId="88" fillId="0" borderId="0"/>
    <xf numFmtId="0" fontId="20" fillId="0" borderId="0"/>
    <xf numFmtId="0" fontId="20" fillId="0" borderId="0"/>
    <xf numFmtId="0" fontId="20" fillId="0" borderId="0"/>
    <xf numFmtId="0" fontId="20" fillId="0" borderId="0"/>
    <xf numFmtId="0" fontId="10" fillId="0" borderId="0"/>
    <xf numFmtId="0" fontId="40" fillId="0" borderId="0"/>
    <xf numFmtId="0" fontId="88" fillId="0" borderId="0"/>
    <xf numFmtId="0" fontId="217" fillId="0" borderId="0"/>
    <xf numFmtId="0" fontId="90" fillId="0" borderId="0"/>
    <xf numFmtId="0" fontId="20" fillId="0" borderId="0"/>
    <xf numFmtId="0" fontId="20" fillId="0" borderId="0"/>
    <xf numFmtId="0" fontId="20" fillId="0" borderId="0"/>
    <xf numFmtId="0" fontId="40" fillId="0" borderId="0"/>
    <xf numFmtId="0" fontId="88" fillId="0" borderId="0"/>
    <xf numFmtId="0" fontId="10" fillId="0" borderId="0"/>
    <xf numFmtId="0" fontId="10" fillId="0" borderId="0"/>
    <xf numFmtId="0" fontId="10" fillId="0" borderId="0"/>
    <xf numFmtId="0" fontId="217" fillId="0" borderId="0"/>
    <xf numFmtId="0" fontId="90" fillId="0" borderId="0"/>
    <xf numFmtId="0" fontId="15" fillId="0" borderId="0"/>
    <xf numFmtId="0" fontId="40" fillId="0" borderId="0"/>
    <xf numFmtId="0" fontId="217" fillId="0" borderId="0"/>
    <xf numFmtId="0" fontId="90" fillId="0" borderId="0"/>
    <xf numFmtId="0" fontId="10" fillId="0" borderId="0"/>
    <xf numFmtId="0" fontId="10" fillId="0" borderId="0"/>
    <xf numFmtId="0" fontId="90" fillId="0" borderId="0"/>
    <xf numFmtId="0" fontId="10" fillId="13" borderId="0"/>
    <xf numFmtId="0" fontId="217" fillId="0" borderId="0"/>
    <xf numFmtId="0" fontId="90" fillId="0" borderId="0"/>
    <xf numFmtId="0" fontId="40" fillId="0" borderId="0"/>
    <xf numFmtId="0" fontId="217" fillId="0" borderId="0"/>
    <xf numFmtId="0" fontId="90" fillId="0" borderId="0"/>
    <xf numFmtId="0" fontId="40" fillId="0" borderId="0"/>
    <xf numFmtId="0" fontId="10" fillId="0" borderId="0"/>
    <xf numFmtId="0" fontId="90" fillId="0" borderId="0"/>
    <xf numFmtId="0" fontId="40" fillId="0" borderId="0"/>
    <xf numFmtId="0" fontId="10" fillId="0" borderId="0"/>
    <xf numFmtId="0" fontId="90" fillId="0" borderId="0"/>
    <xf numFmtId="0" fontId="40" fillId="0" borderId="0"/>
    <xf numFmtId="0" fontId="10" fillId="0" borderId="0"/>
    <xf numFmtId="0" fontId="38" fillId="0" borderId="0"/>
    <xf numFmtId="0" fontId="218" fillId="0" borderId="0"/>
    <xf numFmtId="0" fontId="10" fillId="0" borderId="0"/>
    <xf numFmtId="0" fontId="10" fillId="0" borderId="0"/>
    <xf numFmtId="0" fontId="219" fillId="0" borderId="0"/>
    <xf numFmtId="0" fontId="15" fillId="0" borderId="0"/>
    <xf numFmtId="0" fontId="121" fillId="0" borderId="0" applyNumberFormat="0" applyFont="0" applyBorder="0" applyProtection="0"/>
    <xf numFmtId="0" fontId="100" fillId="0" borderId="0"/>
    <xf numFmtId="0" fontId="10" fillId="0" borderId="0"/>
    <xf numFmtId="0" fontId="12" fillId="0" borderId="0" applyNumberFormat="0" applyBorder="0" applyProtection="0"/>
    <xf numFmtId="0" fontId="20" fillId="0" borderId="0"/>
    <xf numFmtId="0" fontId="15" fillId="0" borderId="0"/>
    <xf numFmtId="0" fontId="15" fillId="0" borderId="0"/>
    <xf numFmtId="0" fontId="121" fillId="0" borderId="0" applyNumberFormat="0" applyBorder="0" applyProtection="0"/>
    <xf numFmtId="0" fontId="15" fillId="0" borderId="0"/>
    <xf numFmtId="0" fontId="121" fillId="0" borderId="0" applyNumberFormat="0" applyFont="0" applyBorder="0" applyProtection="0"/>
    <xf numFmtId="0" fontId="227" fillId="0" borderId="0"/>
    <xf numFmtId="0" fontId="12" fillId="0" borderId="0" applyNumberFormat="0" applyBorder="0" applyProtection="0"/>
    <xf numFmtId="0" fontId="220" fillId="0" borderId="0"/>
    <xf numFmtId="184" fontId="20" fillId="0" borderId="0"/>
    <xf numFmtId="0" fontId="10" fillId="0" borderId="0"/>
    <xf numFmtId="0" fontId="218" fillId="0" borderId="0"/>
    <xf numFmtId="0" fontId="90" fillId="0" borderId="0"/>
    <xf numFmtId="0" fontId="19" fillId="0" borderId="0"/>
    <xf numFmtId="0" fontId="121" fillId="0" borderId="0"/>
    <xf numFmtId="0" fontId="10" fillId="0" borderId="0"/>
    <xf numFmtId="0" fontId="10" fillId="0" borderId="0"/>
    <xf numFmtId="0" fontId="217" fillId="0" borderId="0"/>
    <xf numFmtId="0" fontId="20" fillId="0" borderId="0"/>
    <xf numFmtId="0" fontId="10" fillId="0" borderId="0"/>
    <xf numFmtId="0" fontId="10" fillId="0" borderId="0"/>
    <xf numFmtId="0" fontId="253" fillId="0" borderId="0"/>
    <xf numFmtId="0" fontId="23" fillId="0" borderId="0"/>
    <xf numFmtId="0" fontId="10" fillId="0" borderId="0"/>
    <xf numFmtId="0" fontId="20" fillId="0" borderId="0"/>
    <xf numFmtId="0" fontId="241"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13" borderId="0"/>
    <xf numFmtId="0" fontId="229" fillId="0" borderId="0"/>
    <xf numFmtId="0" fontId="90" fillId="0" borderId="0"/>
    <xf numFmtId="0" fontId="205" fillId="0" borderId="0"/>
    <xf numFmtId="0" fontId="10" fillId="0" borderId="0">
      <alignment horizontal="left" wrapText="1"/>
    </xf>
    <xf numFmtId="0" fontId="12" fillId="0" borderId="0" applyNumberFormat="0" applyBorder="0" applyProtection="0"/>
    <xf numFmtId="0" fontId="12" fillId="0" borderId="0" applyNumberFormat="0" applyBorder="0" applyProtection="0"/>
    <xf numFmtId="0" fontId="15" fillId="0" borderId="0"/>
    <xf numFmtId="0" fontId="217" fillId="0" borderId="0"/>
    <xf numFmtId="0" fontId="15" fillId="0" borderId="0"/>
    <xf numFmtId="0" fontId="12" fillId="0" borderId="0" applyNumberFormat="0" applyFont="0" applyBorder="0" applyProtection="0"/>
    <xf numFmtId="0" fontId="10" fillId="13" borderId="0"/>
    <xf numFmtId="0" fontId="121" fillId="0" borderId="0" applyNumberFormat="0" applyFont="0" applyBorder="0" applyProtection="0"/>
    <xf numFmtId="0" fontId="221" fillId="0" borderId="0"/>
    <xf numFmtId="0" fontId="90" fillId="0" borderId="0"/>
    <xf numFmtId="192" fontId="168" fillId="0" borderId="0" applyBorder="0" applyProtection="0"/>
    <xf numFmtId="0" fontId="10" fillId="13" borderId="0"/>
    <xf numFmtId="192" fontId="168" fillId="0" borderId="0"/>
    <xf numFmtId="0" fontId="20" fillId="0" borderId="0"/>
    <xf numFmtId="0" fontId="38" fillId="0" borderId="0" applyFont="0"/>
    <xf numFmtId="0" fontId="241" fillId="0" borderId="0"/>
    <xf numFmtId="192" fontId="168" fillId="0" borderId="0" applyBorder="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8" fillId="0" borderId="0" applyFont="0"/>
    <xf numFmtId="0" fontId="15" fillId="0" borderId="0"/>
    <xf numFmtId="0" fontId="20" fillId="0" borderId="0"/>
    <xf numFmtId="0" fontId="10" fillId="0" borderId="0"/>
    <xf numFmtId="0" fontId="40" fillId="0" borderId="0"/>
    <xf numFmtId="0" fontId="217" fillId="0" borderId="0"/>
    <xf numFmtId="0" fontId="10" fillId="0" borderId="0"/>
    <xf numFmtId="0" fontId="221" fillId="0" borderId="0"/>
    <xf numFmtId="0" fontId="90" fillId="0" borderId="0"/>
    <xf numFmtId="0" fontId="35" fillId="0" borderId="0"/>
    <xf numFmtId="0" fontId="12" fillId="0" borderId="0" applyNumberFormat="0" applyBorder="0" applyProtection="0"/>
    <xf numFmtId="0" fontId="38" fillId="0" borderId="0"/>
    <xf numFmtId="0" fontId="15" fillId="0" borderId="0"/>
    <xf numFmtId="0" fontId="253" fillId="0" borderId="0"/>
    <xf numFmtId="0" fontId="38" fillId="0" borderId="0"/>
    <xf numFmtId="0" fontId="15" fillId="0" borderId="0"/>
    <xf numFmtId="0" fontId="15" fillId="0" borderId="0"/>
    <xf numFmtId="0" fontId="15" fillId="0" borderId="0"/>
    <xf numFmtId="0" fontId="15" fillId="0" borderId="0"/>
    <xf numFmtId="193" fontId="20" fillId="0" borderId="0"/>
    <xf numFmtId="0" fontId="10" fillId="0" borderId="0"/>
    <xf numFmtId="0" fontId="15" fillId="0" borderId="0"/>
    <xf numFmtId="0" fontId="15" fillId="0" borderId="0"/>
    <xf numFmtId="0" fontId="10" fillId="0" borderId="0">
      <alignment horizontal="left" wrapText="1"/>
    </xf>
    <xf numFmtId="0" fontId="10" fillId="0" borderId="0"/>
    <xf numFmtId="0" fontId="10" fillId="0" borderId="0"/>
    <xf numFmtId="0" fontId="12" fillId="0" borderId="0" applyNumberFormat="0" applyBorder="0" applyProtection="0"/>
    <xf numFmtId="0" fontId="40" fillId="0" borderId="0"/>
    <xf numFmtId="0" fontId="218" fillId="0" borderId="0"/>
    <xf numFmtId="0" fontId="90" fillId="0" borderId="0"/>
    <xf numFmtId="0" fontId="10" fillId="0" borderId="0"/>
    <xf numFmtId="0" fontId="12" fillId="0" borderId="0" applyNumberFormat="0" applyBorder="0" applyProtection="0"/>
    <xf numFmtId="0" fontId="40" fillId="0" borderId="0"/>
    <xf numFmtId="0" fontId="15" fillId="0" borderId="0"/>
    <xf numFmtId="0" fontId="10" fillId="0" borderId="0"/>
    <xf numFmtId="0" fontId="10" fillId="0" borderId="0"/>
    <xf numFmtId="0" fontId="15" fillId="0" borderId="0"/>
    <xf numFmtId="0" fontId="15" fillId="0" borderId="0"/>
    <xf numFmtId="0" fontId="15" fillId="0" borderId="0"/>
    <xf numFmtId="0" fontId="10" fillId="0" borderId="0">
      <alignment horizontal="left" wrapText="1"/>
    </xf>
    <xf numFmtId="0" fontId="10" fillId="0" borderId="0"/>
    <xf numFmtId="0" fontId="10" fillId="0" borderId="0"/>
    <xf numFmtId="0" fontId="227" fillId="0" borderId="0"/>
    <xf numFmtId="0" fontId="10" fillId="0" borderId="0"/>
    <xf numFmtId="0" fontId="10" fillId="0" borderId="0"/>
    <xf numFmtId="0" fontId="15" fillId="0" borderId="0"/>
    <xf numFmtId="0" fontId="10" fillId="0" borderId="0"/>
    <xf numFmtId="0" fontId="90" fillId="0" borderId="0"/>
    <xf numFmtId="0" fontId="121" fillId="0" borderId="0" applyNumberFormat="0" applyFont="0" applyBorder="0" applyProtection="0"/>
    <xf numFmtId="0" fontId="40" fillId="0" borderId="0"/>
    <xf numFmtId="0" fontId="217" fillId="0" borderId="0"/>
    <xf numFmtId="0" fontId="222" fillId="0" borderId="0"/>
    <xf numFmtId="0" fontId="221" fillId="0" borderId="0"/>
    <xf numFmtId="170" fontId="228" fillId="0" borderId="0"/>
    <xf numFmtId="0" fontId="121" fillId="0" borderId="0" applyNumberFormat="0" applyFont="0" applyBorder="0" applyProtection="0"/>
    <xf numFmtId="0" fontId="40" fillId="0" borderId="0"/>
    <xf numFmtId="0" fontId="88" fillId="0" borderId="0"/>
    <xf numFmtId="0" fontId="10" fillId="0" borderId="0"/>
    <xf numFmtId="0" fontId="10" fillId="0" borderId="0"/>
    <xf numFmtId="0" fontId="10" fillId="0" borderId="0"/>
    <xf numFmtId="0" fontId="10" fillId="0" borderId="0"/>
    <xf numFmtId="0" fontId="121" fillId="0" borderId="0"/>
    <xf numFmtId="0" fontId="10" fillId="0" borderId="0"/>
    <xf numFmtId="0" fontId="10" fillId="0" borderId="0" applyNumberFormat="0" applyFont="0" applyFill="0" applyBorder="0" applyAlignment="0" applyProtection="0"/>
    <xf numFmtId="0" fontId="254" fillId="0" borderId="0"/>
    <xf numFmtId="0" fontId="10" fillId="0" borderId="0"/>
    <xf numFmtId="0" fontId="40" fillId="0" borderId="0"/>
    <xf numFmtId="0" fontId="253" fillId="0" borderId="0"/>
    <xf numFmtId="0" fontId="217" fillId="0" borderId="0"/>
    <xf numFmtId="0" fontId="10" fillId="0" borderId="0"/>
    <xf numFmtId="0" fontId="40" fillId="0" borderId="0"/>
    <xf numFmtId="0" fontId="15" fillId="0" borderId="0"/>
    <xf numFmtId="0" fontId="40" fillId="0" borderId="0"/>
    <xf numFmtId="0" fontId="253" fillId="0" borderId="0"/>
    <xf numFmtId="0" fontId="10" fillId="0" borderId="0"/>
    <xf numFmtId="0" fontId="235" fillId="0" borderId="0"/>
    <xf numFmtId="0" fontId="10" fillId="0" borderId="0"/>
    <xf numFmtId="0" fontId="10" fillId="0" borderId="0"/>
    <xf numFmtId="0" fontId="217" fillId="0" borderId="0"/>
    <xf numFmtId="0" fontId="90" fillId="0" borderId="0"/>
    <xf numFmtId="0" fontId="40" fillId="0" borderId="0"/>
    <xf numFmtId="0" fontId="10" fillId="0" borderId="0"/>
    <xf numFmtId="0" fontId="232" fillId="0" borderId="0"/>
    <xf numFmtId="0" fontId="40" fillId="0" borderId="0"/>
    <xf numFmtId="0" fontId="217" fillId="0" borderId="0"/>
    <xf numFmtId="0" fontId="10" fillId="0" borderId="0"/>
    <xf numFmtId="0" fontId="15" fillId="0" borderId="0"/>
    <xf numFmtId="0" fontId="40" fillId="0" borderId="0"/>
    <xf numFmtId="0" fontId="10" fillId="35" borderId="91" applyNumberFormat="0" applyFont="0" applyAlignment="0" applyProtection="0"/>
    <xf numFmtId="0" fontId="19" fillId="108" borderId="119" applyNumberFormat="0" applyFont="0" applyAlignment="0" applyProtection="0"/>
    <xf numFmtId="0" fontId="15" fillId="108" borderId="119"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164" fontId="10" fillId="0" borderId="0">
      <alignment horizontal="center"/>
    </xf>
    <xf numFmtId="164" fontId="10" fillId="0" borderId="0">
      <alignment horizontal="center"/>
    </xf>
    <xf numFmtId="164" fontId="10" fillId="0" borderId="0">
      <alignment horizontal="center"/>
    </xf>
    <xf numFmtId="164" fontId="10" fillId="0" borderId="0">
      <alignment horizontal="center"/>
    </xf>
    <xf numFmtId="164" fontId="10" fillId="0" borderId="0">
      <alignment horizontal="center"/>
    </xf>
    <xf numFmtId="0" fontId="10" fillId="0" borderId="0"/>
    <xf numFmtId="0" fontId="110" fillId="32" borderId="92" applyNumberFormat="0" applyAlignment="0" applyProtection="0"/>
    <xf numFmtId="0" fontId="255" fillId="106" borderId="116" applyNumberFormat="0" applyAlignment="0" applyProtection="0"/>
    <xf numFmtId="0" fontId="110" fillId="131" borderId="92" applyNumberFormat="0" applyAlignment="0" applyProtection="0"/>
    <xf numFmtId="0" fontId="110" fillId="32" borderId="92" applyNumberFormat="0" applyAlignment="0" applyProtection="0"/>
    <xf numFmtId="0" fontId="110" fillId="131" borderId="92" applyNumberFormat="0" applyAlignment="0" applyProtection="0"/>
    <xf numFmtId="0" fontId="15" fillId="0" borderId="0"/>
    <xf numFmtId="9" fontId="217" fillId="0" borderId="0" applyFont="0" applyFill="0" applyBorder="0" applyAlignment="0" applyProtection="0"/>
    <xf numFmtId="9" fontId="4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217" fillId="0" borderId="0" applyFont="0" applyFill="0" applyBorder="0" applyAlignment="0" applyProtection="0"/>
    <xf numFmtId="0" fontId="10" fillId="0" borderId="0"/>
    <xf numFmtId="9" fontId="40" fillId="0" borderId="0" applyFont="0" applyFill="0" applyBorder="0" applyAlignment="0" applyProtection="0"/>
    <xf numFmtId="9" fontId="217" fillId="0" borderId="0" applyFont="0" applyFill="0" applyBorder="0" applyAlignment="0" applyProtection="0"/>
    <xf numFmtId="9" fontId="90" fillId="0" borderId="0" applyFont="0" applyFill="0" applyBorder="0" applyAlignment="0" applyProtection="0"/>
    <xf numFmtId="9" fontId="10" fillId="0" borderId="0" applyFont="0" applyFill="0" applyBorder="0" applyAlignment="0" applyProtection="0"/>
    <xf numFmtId="9" fontId="217" fillId="0" borderId="0" applyFont="0" applyFill="0" applyBorder="0" applyAlignment="0" applyProtection="0"/>
    <xf numFmtId="9" fontId="90" fillId="0" borderId="0" applyFont="0" applyFill="0" applyBorder="0" applyAlignment="0" applyProtection="0"/>
    <xf numFmtId="9" fontId="10" fillId="0" borderId="0" applyFont="0" applyFill="0" applyBorder="0" applyAlignment="0" applyProtection="0"/>
    <xf numFmtId="9" fontId="217" fillId="0" borderId="0" applyFont="0" applyFill="0" applyBorder="0" applyAlignment="0" applyProtection="0"/>
    <xf numFmtId="9" fontId="90" fillId="0" borderId="0" applyFont="0" applyFill="0" applyBorder="0" applyAlignment="0" applyProtection="0"/>
    <xf numFmtId="9" fontId="40" fillId="0" borderId="0" applyFont="0" applyFill="0" applyBorder="0" applyAlignment="0" applyProtection="0"/>
    <xf numFmtId="9" fontId="217" fillId="0" borderId="0" applyFont="0" applyFill="0" applyBorder="0" applyAlignment="0" applyProtection="0"/>
    <xf numFmtId="9" fontId="90" fillId="0" borderId="0" applyFont="0" applyFill="0" applyBorder="0" applyAlignment="0" applyProtection="0"/>
    <xf numFmtId="9" fontId="40" fillId="0" borderId="0" applyFont="0" applyFill="0" applyBorder="0" applyAlignment="0" applyProtection="0"/>
    <xf numFmtId="9" fontId="217" fillId="0" borderId="0" applyFont="0" applyFill="0" applyBorder="0" applyAlignment="0" applyProtection="0"/>
    <xf numFmtId="9" fontId="90" fillId="0" borderId="0" applyFont="0" applyFill="0" applyBorder="0" applyAlignment="0" applyProtection="0"/>
    <xf numFmtId="9" fontId="40" fillId="0" borderId="0" applyFont="0" applyFill="0" applyBorder="0" applyAlignment="0" applyProtection="0"/>
    <xf numFmtId="9" fontId="217" fillId="0" borderId="0" applyFont="0" applyFill="0" applyBorder="0" applyAlignment="0" applyProtection="0"/>
    <xf numFmtId="9" fontId="1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0" fontId="10" fillId="0" borderId="0"/>
    <xf numFmtId="9" fontId="10" fillId="0" borderId="0" applyFont="0" applyFill="0" applyBorder="0" applyAlignment="0" applyProtection="0"/>
    <xf numFmtId="9" fontId="121" fillId="0" borderId="0" applyFont="0" applyFill="0" applyBorder="0" applyAlignment="0" applyProtection="0"/>
    <xf numFmtId="9" fontId="229" fillId="0" borderId="0" applyFont="0" applyFill="0" applyBorder="0" applyAlignment="0" applyProtection="0"/>
    <xf numFmtId="9" fontId="90" fillId="0" borderId="0" applyFont="0" applyFill="0" applyBorder="0" applyAlignment="0" applyProtection="0"/>
    <xf numFmtId="9" fontId="10" fillId="0" borderId="0" applyFont="0" applyFill="0" applyBorder="0" applyAlignment="0" applyProtection="0"/>
    <xf numFmtId="0" fontId="10" fillId="0" borderId="0"/>
    <xf numFmtId="9" fontId="220" fillId="0" borderId="0" applyFont="0" applyFill="0" applyBorder="0" applyAlignment="0" applyProtection="0"/>
    <xf numFmtId="9" fontId="232" fillId="0" borderId="0" applyFont="0" applyFill="0" applyBorder="0" applyAlignment="0" applyProtection="0"/>
    <xf numFmtId="9" fontId="121" fillId="0" borderId="0" applyFont="0" applyFill="0" applyBorder="0" applyAlignment="0" applyProtection="0"/>
    <xf numFmtId="9" fontId="229" fillId="0" borderId="0" applyFont="0" applyFill="0" applyBorder="0" applyAlignment="0" applyProtection="0"/>
    <xf numFmtId="9" fontId="10" fillId="0" borderId="0" applyFont="0" applyFill="0" applyBorder="0" applyAlignment="0" applyProtection="0"/>
    <xf numFmtId="9" fontId="229" fillId="0" borderId="0" applyFont="0" applyFill="0" applyBorder="0" applyAlignment="0" applyProtection="0"/>
    <xf numFmtId="9" fontId="2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20" fillId="0" borderId="0" applyFont="0" applyFill="0" applyBorder="0" applyAlignment="0" applyProtection="0"/>
    <xf numFmtId="9" fontId="220" fillId="0" borderId="0" applyFont="0" applyFill="0" applyBorder="0" applyAlignment="0" applyProtection="0"/>
    <xf numFmtId="9" fontId="10" fillId="0" borderId="0" applyNumberFormat="0" applyFont="0" applyFill="0" applyBorder="0" applyAlignment="0" applyProtection="0"/>
    <xf numFmtId="0" fontId="20" fillId="0" borderId="0"/>
    <xf numFmtId="9" fontId="90" fillId="0" borderId="0" applyFont="0" applyFill="0" applyBorder="0" applyAlignment="0" applyProtection="0"/>
    <xf numFmtId="9" fontId="15" fillId="0" borderId="0" applyFont="0" applyFill="0" applyBorder="0" applyAlignment="0" applyProtection="0"/>
    <xf numFmtId="9" fontId="121" fillId="0" borderId="0" applyFont="0" applyFill="0" applyBorder="0" applyAlignment="0" applyProtection="0"/>
    <xf numFmtId="9" fontId="20" fillId="0" borderId="0" applyFont="0" applyFill="0" applyBorder="0" applyAlignment="0" applyProtection="0"/>
    <xf numFmtId="9" fontId="121" fillId="0" borderId="0" applyFont="0" applyFill="0" applyBorder="0" applyAlignment="0" applyProtection="0"/>
    <xf numFmtId="9" fontId="229" fillId="0" borderId="0" applyFont="0" applyFill="0" applyBorder="0" applyAlignment="0" applyProtection="0"/>
    <xf numFmtId="9" fontId="217" fillId="0" borderId="0" applyFont="0" applyFill="0" applyBorder="0" applyAlignment="0" applyProtection="0"/>
    <xf numFmtId="9" fontId="15" fillId="0" borderId="0" applyFont="0" applyFill="0" applyBorder="0" applyAlignment="0" applyProtection="0"/>
    <xf numFmtId="9" fontId="40" fillId="0" borderId="0" applyFont="0" applyFill="0" applyBorder="0" applyAlignment="0" applyProtection="0"/>
    <xf numFmtId="9" fontId="121" fillId="0" borderId="0" applyFont="0" applyFill="0" applyBorder="0" applyAlignment="0" applyProtection="0"/>
    <xf numFmtId="9" fontId="40" fillId="0" borderId="0" applyFont="0" applyFill="0" applyBorder="0" applyAlignment="0" applyProtection="0"/>
    <xf numFmtId="9" fontId="217" fillId="0" borderId="0" applyFont="0" applyFill="0" applyBorder="0" applyAlignment="0" applyProtection="0"/>
    <xf numFmtId="9" fontId="1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17" fillId="0" borderId="0" applyFont="0" applyFill="0" applyBorder="0" applyAlignment="0" applyProtection="0"/>
    <xf numFmtId="9" fontId="20" fillId="0" borderId="0" applyFont="0" applyFill="0" applyBorder="0" applyAlignment="0" applyProtection="0"/>
    <xf numFmtId="9" fontId="40" fillId="0" borderId="0" applyFont="0" applyFill="0" applyBorder="0" applyAlignment="0" applyProtection="0"/>
    <xf numFmtId="9" fontId="10" fillId="0" borderId="0" applyFont="0" applyFill="0" applyBorder="0" applyAlignment="0" applyProtection="0"/>
    <xf numFmtId="9" fontId="40" fillId="0" borderId="0" applyFont="0" applyFill="0" applyBorder="0" applyAlignment="0" applyProtection="0"/>
    <xf numFmtId="9" fontId="217" fillId="0" borderId="0" applyFont="0" applyFill="0" applyBorder="0" applyAlignment="0" applyProtection="0"/>
    <xf numFmtId="9" fontId="90" fillId="0" borderId="0" applyFont="0" applyFill="0" applyBorder="0" applyAlignment="0" applyProtection="0"/>
    <xf numFmtId="9" fontId="40" fillId="0" borderId="0" applyFont="0" applyFill="0" applyBorder="0" applyAlignment="0" applyProtection="0"/>
    <xf numFmtId="9" fontId="10" fillId="0" borderId="0" applyFont="0" applyFill="0" applyBorder="0" applyAlignment="0" applyProtection="0"/>
    <xf numFmtId="9" fontId="40" fillId="0" borderId="0" applyFont="0" applyFill="0" applyBorder="0" applyAlignment="0" applyProtection="0"/>
    <xf numFmtId="9" fontId="217" fillId="0" borderId="0" applyFont="0" applyFill="0" applyBorder="0" applyAlignment="0" applyProtection="0"/>
    <xf numFmtId="9" fontId="90" fillId="0" borderId="0" applyFont="0" applyFill="0" applyBorder="0" applyAlignment="0" applyProtection="0"/>
    <xf numFmtId="9" fontId="229" fillId="0" borderId="0" applyFont="0" applyFill="0" applyBorder="0" applyAlignment="0" applyProtection="0"/>
    <xf numFmtId="0" fontId="10" fillId="0" borderId="0" applyNumberFormat="0" applyFill="0" applyBorder="0" applyAlignment="0" applyProtection="0"/>
    <xf numFmtId="9" fontId="217" fillId="0" borderId="0" applyFont="0" applyFill="0" applyBorder="0" applyAlignment="0" applyProtection="0"/>
    <xf numFmtId="9" fontId="4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10" fillId="0" borderId="0" applyFont="0" applyFill="0" applyBorder="0" applyAlignment="0" applyProtection="0"/>
    <xf numFmtId="0" fontId="10" fillId="0" borderId="0"/>
    <xf numFmtId="0" fontId="90" fillId="136" borderId="0" applyNumberFormat="0" applyFont="0" applyBorder="0" applyAlignment="0" applyProtection="0"/>
    <xf numFmtId="0" fontId="97" fillId="1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6" fillId="137" borderId="0" applyNumberFormat="0" applyBorder="0" applyAlignment="0"/>
    <xf numFmtId="0" fontId="10" fillId="0" borderId="0"/>
    <xf numFmtId="0" fontId="223" fillId="0" borderId="0"/>
    <xf numFmtId="0" fontId="10" fillId="0" borderId="0">
      <alignment horizontal="left" wrapText="1"/>
    </xf>
    <xf numFmtId="0" fontId="10" fillId="0" borderId="0" applyNumberFormat="0" applyFill="0" applyBorder="0" applyAlignment="0" applyProtection="0"/>
    <xf numFmtId="0" fontId="52" fillId="0" borderId="0">
      <alignment horizontal="center" vertical="center" wrapText="1"/>
    </xf>
    <xf numFmtId="0" fontId="52" fillId="0" borderId="0">
      <alignment horizontal="right"/>
    </xf>
    <xf numFmtId="0" fontId="231" fillId="132" borderId="0">
      <alignment horizontal="center"/>
    </xf>
    <xf numFmtId="0" fontId="257" fillId="138" borderId="0" applyNumberFormat="0" applyBorder="0" applyAlignment="0"/>
    <xf numFmtId="0" fontId="224" fillId="13" borderId="56" applyNumberFormat="0" applyFont="0" applyFill="0" applyBorder="0" applyAlignment="0" applyProtection="0">
      <alignment horizontal="left"/>
    </xf>
    <xf numFmtId="189" fontId="217" fillId="0" borderId="94" applyFill="0" applyBorder="0" applyProtection="0">
      <alignment horizontal="right"/>
    </xf>
    <xf numFmtId="0" fontId="230" fillId="0" borderId="0" applyNumberFormat="0" applyFill="0" applyBorder="0" applyProtection="0">
      <alignment horizontal="center" vertical="center" wrapText="1"/>
    </xf>
    <xf numFmtId="1" fontId="231" fillId="0" borderId="0" applyNumberFormat="0" applyFill="0" applyBorder="0" applyProtection="0">
      <alignment horizontal="right" vertical="top"/>
    </xf>
    <xf numFmtId="190" fontId="217" fillId="0" borderId="0" applyNumberFormat="0" applyFill="0" applyBorder="0" applyProtection="0">
      <alignment horizontal="left"/>
    </xf>
    <xf numFmtId="0" fontId="231" fillId="0" borderId="0" applyNumberFormat="0" applyFill="0" applyBorder="0" applyProtection="0">
      <alignment horizontal="left" vertical="top"/>
    </xf>
    <xf numFmtId="0" fontId="10" fillId="0" borderId="0"/>
    <xf numFmtId="0" fontId="15" fillId="0" borderId="0"/>
    <xf numFmtId="0" fontId="225" fillId="0" borderId="0" applyNumberFormat="0" applyFill="0" applyBorder="0" applyAlignment="0" applyProtection="0"/>
    <xf numFmtId="0" fontId="225" fillId="0" borderId="0" applyNumberFormat="0" applyFill="0" applyBorder="0" applyAlignment="0" applyProtection="0"/>
    <xf numFmtId="0" fontId="95" fillId="0" borderId="93" applyNumberFormat="0" applyFill="0" applyAlignment="0" applyProtection="0"/>
    <xf numFmtId="0" fontId="37" fillId="0" borderId="188" applyNumberFormat="0" applyFill="0" applyAlignment="0" applyProtection="0"/>
    <xf numFmtId="0" fontId="95" fillId="0" borderId="191" applyNumberFormat="0" applyFill="0" applyAlignment="0" applyProtection="0"/>
    <xf numFmtId="0" fontId="95" fillId="0" borderId="93" applyNumberFormat="0" applyFill="0" applyAlignment="0" applyProtection="0"/>
    <xf numFmtId="0" fontId="95" fillId="0" borderId="191" applyNumberFormat="0" applyFill="0" applyAlignment="0" applyProtection="0"/>
    <xf numFmtId="0" fontId="257" fillId="138" borderId="0" applyNumberFormat="0" applyBorder="0" applyAlignment="0"/>
    <xf numFmtId="0" fontId="209" fillId="0" borderId="192" applyNumberFormat="0" applyFill="0" applyAlignment="0" applyProtection="0"/>
    <xf numFmtId="0" fontId="210" fillId="0" borderId="192" applyNumberFormat="0" applyFill="0" applyAlignment="0" applyProtection="0"/>
    <xf numFmtId="0" fontId="211" fillId="0" borderId="193" applyNumberFormat="0" applyFill="0" applyAlignment="0" applyProtection="0"/>
    <xf numFmtId="0" fontId="211" fillId="0" borderId="0" applyNumberFormat="0" applyFill="0" applyBorder="0" applyAlignment="0" applyProtection="0"/>
    <xf numFmtId="0" fontId="225" fillId="0" borderId="0" applyNumberFormat="0" applyFill="0" applyBorder="0" applyAlignment="0" applyProtection="0"/>
    <xf numFmtId="0" fontId="107" fillId="0" borderId="48" applyNumberFormat="0" applyFill="0" applyAlignment="0" applyProtection="0"/>
    <xf numFmtId="44" fontId="10" fillId="0" borderId="0" applyFont="0" applyFill="0" applyBorder="0" applyAlignment="0" applyProtection="0"/>
    <xf numFmtId="0" fontId="113" fillId="0" borderId="0" applyNumberFormat="0" applyFill="0" applyBorder="0" applyAlignment="0" applyProtection="0"/>
    <xf numFmtId="0" fontId="258" fillId="0" borderId="0" applyNumberFormat="0" applyFill="0" applyBorder="0" applyAlignment="0" applyProtection="0"/>
    <xf numFmtId="0" fontId="15" fillId="0" borderId="0"/>
    <xf numFmtId="0" fontId="23" fillId="0" borderId="0"/>
    <xf numFmtId="0" fontId="10" fillId="0" borderId="0"/>
    <xf numFmtId="0" fontId="10" fillId="0" borderId="0"/>
    <xf numFmtId="0" fontId="10" fillId="0" borderId="0"/>
    <xf numFmtId="0" fontId="10" fillId="0" borderId="0"/>
    <xf numFmtId="0" fontId="99" fillId="33" borderId="44" applyNumberFormat="0" applyAlignment="0" applyProtection="0"/>
    <xf numFmtId="0" fontId="226"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8" fillId="32" borderId="90" applyNumberFormat="0" applyAlignment="0" applyProtection="0"/>
    <xf numFmtId="0" fontId="239" fillId="106" borderId="115" applyNumberFormat="0" applyAlignment="0" applyProtection="0"/>
    <xf numFmtId="0" fontId="98" fillId="131" borderId="90" applyNumberFormat="0" applyAlignment="0" applyProtection="0"/>
    <xf numFmtId="0" fontId="98" fillId="32" borderId="90" applyNumberFormat="0" applyAlignment="0" applyProtection="0"/>
    <xf numFmtId="0" fontId="98" fillId="131" borderId="90"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1" fillId="0" borderId="0"/>
    <xf numFmtId="0" fontId="15" fillId="0" borderId="0"/>
    <xf numFmtId="0" fontId="15" fillId="0" borderId="0"/>
    <xf numFmtId="0" fontId="15" fillId="0" borderId="0"/>
    <xf numFmtId="0" fontId="15" fillId="0" borderId="0"/>
    <xf numFmtId="0" fontId="2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8" fillId="0" borderId="0"/>
    <xf numFmtId="0" fontId="15" fillId="0" borderId="0"/>
    <xf numFmtId="0" fontId="15" fillId="0" borderId="0"/>
    <xf numFmtId="0" fontId="2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6" fillId="19" borderId="90" applyNumberFormat="0" applyAlignment="0" applyProtection="0"/>
    <xf numFmtId="0" fontId="248" fillId="105" borderId="115" applyNumberFormat="0" applyAlignment="0" applyProtection="0"/>
    <xf numFmtId="0" fontId="106" fillId="34" borderId="90" applyNumberFormat="0" applyAlignment="0" applyProtection="0"/>
    <xf numFmtId="0" fontId="106" fillId="19" borderId="90" applyNumberFormat="0" applyAlignment="0" applyProtection="0"/>
    <xf numFmtId="0" fontId="106" fillId="34" borderId="90"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6" fillId="34" borderId="90" applyNumberFormat="0" applyAlignment="0" applyProtection="0"/>
    <xf numFmtId="0" fontId="106" fillId="19" borderId="90" applyNumberFormat="0" applyAlignment="0" applyProtection="0"/>
    <xf numFmtId="0" fontId="106" fillId="34" borderId="90" applyNumberFormat="0" applyAlignment="0" applyProtection="0"/>
    <xf numFmtId="0" fontId="248" fillId="105" borderId="115" applyNumberFormat="0" applyAlignment="0" applyProtection="0"/>
    <xf numFmtId="0" fontId="106" fillId="19" borderId="90"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0" fillId="0" borderId="0"/>
    <xf numFmtId="0" fontId="15" fillId="0" borderId="0"/>
    <xf numFmtId="0" fontId="15" fillId="0" borderId="0"/>
    <xf numFmtId="0" fontId="2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7" fillId="0" borderId="0"/>
    <xf numFmtId="0" fontId="15" fillId="0" borderId="0"/>
    <xf numFmtId="0" fontId="15" fillId="0" borderId="0"/>
    <xf numFmtId="0" fontId="15" fillId="0" borderId="0"/>
    <xf numFmtId="0" fontId="15" fillId="0" borderId="0"/>
    <xf numFmtId="0" fontId="22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8" fillId="131" borderId="90" applyNumberFormat="0" applyAlignment="0" applyProtection="0"/>
    <xf numFmtId="0" fontId="98" fillId="32" borderId="90" applyNumberFormat="0" applyAlignment="0" applyProtection="0"/>
    <xf numFmtId="0" fontId="98" fillId="131" borderId="90" applyNumberFormat="0" applyAlignment="0" applyProtection="0"/>
    <xf numFmtId="0" fontId="239" fillId="106" borderId="115" applyNumberFormat="0" applyAlignment="0" applyProtection="0"/>
    <xf numFmtId="0" fontId="98" fillId="32" borderId="90" applyNumberFormat="0" applyAlignment="0" applyProtection="0"/>
    <xf numFmtId="0" fontId="10" fillId="35" borderId="91" applyNumberFormat="0" applyFont="0" applyAlignment="0" applyProtection="0"/>
    <xf numFmtId="0" fontId="19" fillId="108" borderId="119" applyNumberFormat="0" applyFont="0" applyAlignment="0" applyProtection="0"/>
    <xf numFmtId="0" fontId="15" fillId="108" borderId="119" applyNumberFormat="0" applyFont="0" applyAlignment="0" applyProtection="0"/>
    <xf numFmtId="0" fontId="10" fillId="35" borderId="91" applyNumberFormat="0" applyFont="0" applyAlignment="0" applyProtection="0"/>
    <xf numFmtId="0" fontId="10" fillId="35" borderId="91" applyNumberFormat="0" applyFont="0" applyAlignment="0" applyProtection="0"/>
    <xf numFmtId="0" fontId="110" fillId="32" borderId="92" applyNumberFormat="0" applyAlignment="0" applyProtection="0"/>
    <xf numFmtId="0" fontId="255" fillId="106" borderId="116" applyNumberFormat="0" applyAlignment="0" applyProtection="0"/>
    <xf numFmtId="0" fontId="110" fillId="131" borderId="92" applyNumberFormat="0" applyAlignment="0" applyProtection="0"/>
    <xf numFmtId="0" fontId="110" fillId="32" borderId="92" applyNumberFormat="0" applyAlignment="0" applyProtection="0"/>
    <xf numFmtId="0" fontId="110" fillId="131" borderId="92" applyNumberFormat="0" applyAlignment="0" applyProtection="0"/>
    <xf numFmtId="0" fontId="95" fillId="0" borderId="93" applyNumberFormat="0" applyFill="0" applyAlignment="0" applyProtection="0"/>
    <xf numFmtId="0" fontId="37" fillId="0" borderId="188" applyNumberFormat="0" applyFill="0" applyAlignment="0" applyProtection="0"/>
    <xf numFmtId="0" fontId="95" fillId="0" borderId="191" applyNumberFormat="0" applyFill="0" applyAlignment="0" applyProtection="0"/>
    <xf numFmtId="0" fontId="95" fillId="0" borderId="93" applyNumberFormat="0" applyFill="0" applyAlignment="0" applyProtection="0"/>
    <xf numFmtId="0" fontId="95" fillId="0" borderId="191" applyNumberFormat="0" applyFill="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0" fontId="95" fillId="0" borderId="93" applyNumberFormat="0" applyFill="0" applyAlignment="0" applyProtection="0"/>
    <xf numFmtId="0" fontId="37" fillId="0" borderId="188" applyNumberFormat="0" applyFill="0" applyAlignment="0" applyProtection="0"/>
    <xf numFmtId="0" fontId="95" fillId="0" borderId="191" applyNumberFormat="0" applyFill="0" applyAlignment="0" applyProtection="0"/>
    <xf numFmtId="0" fontId="95" fillId="0" borderId="93" applyNumberFormat="0" applyFill="0" applyAlignment="0" applyProtection="0"/>
    <xf numFmtId="0" fontId="95" fillId="0" borderId="191" applyNumberFormat="0" applyFill="0" applyAlignment="0" applyProtection="0"/>
    <xf numFmtId="3" fontId="10" fillId="0" borderId="0" applyFill="0" applyBorder="0" applyAlignment="0" applyProtection="0"/>
    <xf numFmtId="0" fontId="188" fillId="0" borderId="0" applyNumberFormat="0" applyFill="0" applyBorder="0" applyAlignment="0" applyProtection="0">
      <alignment vertical="top"/>
      <protection locked="0"/>
    </xf>
    <xf numFmtId="0" fontId="10" fillId="0" borderId="0" applyNumberFormat="0" applyFill="0" applyBorder="0" applyAlignment="0" applyProtection="0"/>
    <xf numFmtId="0" fontId="20" fillId="0" borderId="0"/>
    <xf numFmtId="43" fontId="20" fillId="0" borderId="0" applyFont="0" applyFill="0" applyBorder="0" applyAlignment="0" applyProtection="0"/>
    <xf numFmtId="3" fontId="10" fillId="0" borderId="0" applyFill="0" applyBorder="0" applyAlignment="0" applyProtection="0"/>
    <xf numFmtId="4" fontId="10" fillId="0" borderId="0" applyFill="0" applyBorder="0" applyAlignment="0" applyProtection="0"/>
    <xf numFmtId="0" fontId="10" fillId="0" borderId="0" applyNumberFormat="0" applyFill="0" applyBorder="0" applyAlignment="0" applyProtection="0"/>
    <xf numFmtId="0" fontId="12" fillId="0" borderId="0"/>
    <xf numFmtId="0" fontId="12" fillId="0" borderId="0" applyBorder="0" applyProtection="0"/>
    <xf numFmtId="0" fontId="121" fillId="0" borderId="0" applyNumberFormat="0" applyFont="0" applyBorder="0" applyProtection="0"/>
    <xf numFmtId="192" fontId="168" fillId="0" borderId="0"/>
    <xf numFmtId="0" fontId="12" fillId="0" borderId="0" applyBorder="0" applyProtection="0"/>
    <xf numFmtId="192" fontId="168" fillId="0" borderId="0" applyBorder="0" applyProtection="0"/>
    <xf numFmtId="0" fontId="12" fillId="0" borderId="0"/>
    <xf numFmtId="0" fontId="121" fillId="0" borderId="0"/>
    <xf numFmtId="9" fontId="168" fillId="0" borderId="0" applyFont="0" applyFill="0" applyBorder="0" applyAlignment="0" applyProtection="0"/>
    <xf numFmtId="0" fontId="40" fillId="0" borderId="0"/>
    <xf numFmtId="0" fontId="121" fillId="0" borderId="0"/>
    <xf numFmtId="192" fontId="168" fillId="0" borderId="0" applyBorder="0" applyProtection="0"/>
    <xf numFmtId="0" fontId="121" fillId="0" borderId="0" applyNumberFormat="0" applyFont="0" applyBorder="0" applyProtection="0"/>
    <xf numFmtId="192" fontId="168" fillId="0" borderId="0" applyBorder="0" applyProtection="0"/>
    <xf numFmtId="0" fontId="121" fillId="0" borderId="0" applyNumberFormat="0" applyFont="0" applyBorder="0" applyProtection="0"/>
    <xf numFmtId="192" fontId="168" fillId="0" borderId="0" applyBorder="0" applyProtection="0"/>
    <xf numFmtId="192" fontId="121" fillId="0" borderId="0" applyFont="0" applyBorder="0" applyProtection="0"/>
    <xf numFmtId="0" fontId="40" fillId="0" borderId="0"/>
    <xf numFmtId="0" fontId="18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0" fontId="18" fillId="0" borderId="0" applyNumberFormat="0" applyFill="0" applyBorder="0" applyAlignment="0" applyProtection="0"/>
    <xf numFmtId="0" fontId="185" fillId="0" borderId="0"/>
    <xf numFmtId="0" fontId="185" fillId="0" borderId="0"/>
    <xf numFmtId="0" fontId="24" fillId="0" borderId="0" applyNumberFormat="0" applyFill="0" applyBorder="0" applyAlignment="0" applyProtection="0"/>
    <xf numFmtId="0" fontId="30" fillId="0" borderId="0"/>
    <xf numFmtId="43" fontId="15" fillId="0" borderId="0" applyFont="0" applyFill="0" applyBorder="0" applyAlignment="0" applyProtection="0"/>
    <xf numFmtId="0" fontId="28" fillId="0" borderId="0" applyNumberFormat="0" applyFill="0" applyBorder="0" applyAlignment="0" applyProtection="0"/>
    <xf numFmtId="0" fontId="30" fillId="0" borderId="0"/>
    <xf numFmtId="0" fontId="30" fillId="0" borderId="0"/>
    <xf numFmtId="0" fontId="22" fillId="0" borderId="0">
      <protection locked="0"/>
    </xf>
    <xf numFmtId="0" fontId="273" fillId="0" borderId="0" applyNumberFormat="0" applyFill="0" applyBorder="0" applyAlignment="0" applyProtection="0"/>
    <xf numFmtId="0" fontId="10" fillId="0" borderId="0" applyNumberFormat="0" applyFill="0" applyBorder="0" applyAlignment="0" applyProtection="0"/>
    <xf numFmtId="0" fontId="10" fillId="139" borderId="0">
      <protection locked="0"/>
    </xf>
    <xf numFmtId="0" fontId="10" fillId="96" borderId="20">
      <alignment horizontal="center" vertical="center"/>
      <protection locked="0"/>
    </xf>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43" fontId="10" fillId="0" borderId="0" applyFont="0" applyFill="0" applyBorder="0" applyAlignment="0" applyProtection="0"/>
    <xf numFmtId="0" fontId="10" fillId="140" borderId="0">
      <protection locked="0"/>
    </xf>
    <xf numFmtId="0" fontId="23" fillId="96" borderId="0">
      <alignment vertical="center"/>
      <protection locked="0"/>
    </xf>
    <xf numFmtId="0" fontId="23" fillId="0" borderId="0">
      <protection locked="0"/>
    </xf>
    <xf numFmtId="0" fontId="22" fillId="0" borderId="0">
      <protection locked="0"/>
    </xf>
    <xf numFmtId="0" fontId="22" fillId="0" borderId="0">
      <protection locked="0"/>
    </xf>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5" fillId="0" borderId="0"/>
    <xf numFmtId="0" fontId="15" fillId="108" borderId="119" applyNumberFormat="0" applyFont="0" applyAlignment="0" applyProtection="0"/>
    <xf numFmtId="0" fontId="10" fillId="96" borderId="2">
      <alignment vertical="center"/>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139" borderId="0">
      <protection locked="0"/>
    </xf>
    <xf numFmtId="0" fontId="15" fillId="108" borderId="119" applyNumberFormat="0" applyFont="0" applyAlignment="0" applyProtection="0"/>
    <xf numFmtId="0" fontId="15" fillId="108" borderId="119" applyNumberFormat="0" applyFont="0" applyAlignment="0" applyProtection="0"/>
    <xf numFmtId="0" fontId="15" fillId="108" borderId="119" applyNumberFormat="0" applyFont="0" applyAlignment="0" applyProtection="0"/>
    <xf numFmtId="0" fontId="22" fillId="0" borderId="0">
      <protection locked="0"/>
    </xf>
    <xf numFmtId="0" fontId="10" fillId="0" borderId="0">
      <alignment vertical="top"/>
    </xf>
    <xf numFmtId="0" fontId="30" fillId="0" borderId="0"/>
    <xf numFmtId="43" fontId="10" fillId="0" borderId="0" applyFont="0" applyFill="0" applyBorder="0" applyAlignment="0" applyProtection="0"/>
    <xf numFmtId="0" fontId="15" fillId="0" borderId="0"/>
    <xf numFmtId="0" fontId="18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applyNumberFormat="0" applyFill="0" applyBorder="0" applyAlignment="0" applyProtection="0"/>
    <xf numFmtId="0" fontId="10" fillId="0" borderId="0" applyNumberFormat="0" applyFill="0" applyBorder="0" applyAlignment="0" applyProtection="0"/>
    <xf numFmtId="0" fontId="185" fillId="0" borderId="0"/>
    <xf numFmtId="43" fontId="15" fillId="0" borderId="0" applyFont="0" applyFill="0" applyBorder="0" applyAlignment="0" applyProtection="0"/>
    <xf numFmtId="44" fontId="185" fillId="0" borderId="0" applyFont="0" applyFill="0" applyBorder="0" applyAlignment="0" applyProtection="0"/>
    <xf numFmtId="44" fontId="10" fillId="0" borderId="0" applyFont="0" applyFill="0" applyBorder="0" applyAlignment="0" applyProtection="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6" fillId="7" borderId="0" applyNumberFormat="0" applyBorder="0" applyAlignment="0" applyProtection="0"/>
    <xf numFmtId="0" fontId="16" fillId="112" borderId="0" applyNumberFormat="0" applyBorder="0" applyAlignment="0" applyProtection="0"/>
    <xf numFmtId="0" fontId="16" fillId="116" borderId="0" applyNumberFormat="0" applyBorder="0" applyAlignment="0" applyProtection="0"/>
    <xf numFmtId="0" fontId="16" fillId="120" borderId="0" applyNumberFormat="0" applyBorder="0" applyAlignment="0" applyProtection="0"/>
    <xf numFmtId="0" fontId="16" fillId="124" borderId="0" applyNumberFormat="0" applyBorder="0" applyAlignment="0" applyProtection="0"/>
    <xf numFmtId="0" fontId="16" fillId="128"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80" fillId="104" borderId="0" applyNumberFormat="0" applyBorder="0" applyAlignment="0" applyProtection="0"/>
    <xf numFmtId="0" fontId="281" fillId="0" borderId="0" applyNumberFormat="0" applyFill="0" applyBorder="0" applyAlignment="0" applyProtection="0"/>
  </cellStyleXfs>
  <cellXfs count="1884">
    <xf numFmtId="0" fontId="0" fillId="0" borderId="0" xfId="0"/>
    <xf numFmtId="0" fontId="1" fillId="2" borderId="0" xfId="0" applyFont="1" applyFill="1" applyAlignment="1">
      <alignment horizontal="left" vertical="top"/>
    </xf>
    <xf numFmtId="0" fontId="1" fillId="2" borderId="0" xfId="0" applyFont="1" applyFill="1" applyAlignment="1">
      <alignment horizontal="left" vertical="top" wrapText="1"/>
    </xf>
    <xf numFmtId="0" fontId="2" fillId="2" borderId="1" xfId="0" applyFont="1" applyFill="1" applyBorder="1" applyAlignment="1">
      <alignment vertical="center"/>
    </xf>
    <xf numFmtId="0" fontId="2" fillId="2" borderId="1" xfId="0" applyFont="1" applyFill="1" applyBorder="1" applyAlignment="1">
      <alignment horizontal="left" vertical="top" wrapText="1"/>
    </xf>
    <xf numFmtId="0" fontId="3" fillId="3" borderId="2" xfId="0" applyFont="1" applyFill="1" applyBorder="1" applyAlignment="1">
      <alignment horizontal="left" vertical="center"/>
    </xf>
    <xf numFmtId="0" fontId="4" fillId="3" borderId="2" xfId="0" applyFont="1" applyFill="1" applyBorder="1" applyAlignment="1">
      <alignment horizontal="center" vertical="center"/>
    </xf>
    <xf numFmtId="0" fontId="3" fillId="0" borderId="3" xfId="0" applyFont="1" applyFill="1" applyBorder="1" applyAlignment="1">
      <alignment horizontal="left" vertical="top"/>
    </xf>
    <xf numFmtId="0" fontId="5" fillId="0" borderId="0" xfId="0" applyFont="1" applyFill="1" applyBorder="1" applyAlignment="1">
      <alignment horizontal="left"/>
    </xf>
    <xf numFmtId="164" fontId="6"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0" fillId="0" borderId="0" xfId="0" applyFill="1"/>
    <xf numFmtId="0" fontId="3" fillId="2" borderId="3" xfId="0" applyFont="1" applyFill="1" applyBorder="1" applyAlignment="1">
      <alignment horizontal="left" vertical="top"/>
    </xf>
    <xf numFmtId="0" fontId="9" fillId="0" borderId="0" xfId="0" applyFont="1" applyAlignment="1">
      <alignment vertical="top"/>
    </xf>
    <xf numFmtId="0" fontId="11" fillId="0" borderId="0" xfId="0" applyFont="1" applyAlignment="1"/>
    <xf numFmtId="0" fontId="13" fillId="0" borderId="0" xfId="2" applyFont="1" applyFill="1" applyBorder="1" applyAlignment="1">
      <protection locked="0"/>
    </xf>
    <xf numFmtId="0" fontId="0" fillId="0" borderId="0" xfId="0" applyAlignment="1"/>
    <xf numFmtId="0" fontId="4" fillId="0" borderId="0" xfId="0" applyFont="1" applyFill="1" applyBorder="1" applyAlignment="1">
      <alignment horizontal="center" vertical="center" wrapText="1"/>
    </xf>
    <xf numFmtId="0" fontId="3" fillId="2" borderId="0" xfId="0" applyFont="1" applyFill="1" applyBorder="1" applyAlignment="1">
      <alignment horizontal="left" vertical="top"/>
    </xf>
    <xf numFmtId="0" fontId="0" fillId="0" borderId="0" xfId="0" applyAlignment="1">
      <alignment horizontal="left" wrapText="1"/>
    </xf>
    <xf numFmtId="0" fontId="0" fillId="0" borderId="0" xfId="0" applyAlignment="1">
      <alignment wrapText="1"/>
    </xf>
    <xf numFmtId="0" fontId="11" fillId="0" borderId="0" xfId="0" applyFont="1" applyFill="1" applyAlignment="1"/>
    <xf numFmtId="0" fontId="14" fillId="0" borderId="0" xfId="0" applyFont="1" applyFill="1" applyAlignment="1">
      <alignment horizontal="center"/>
    </xf>
    <xf numFmtId="0" fontId="14" fillId="0" borderId="0" xfId="0" applyFont="1" applyAlignment="1">
      <alignment horizontal="center"/>
    </xf>
    <xf numFmtId="0" fontId="0" fillId="0" borderId="0" xfId="0" applyAlignment="1">
      <alignment wrapText="1"/>
    </xf>
    <xf numFmtId="0" fontId="3" fillId="0" borderId="0" xfId="0" applyFont="1" applyFill="1" applyBorder="1" applyAlignment="1">
      <alignment horizontal="left" vertical="top"/>
    </xf>
    <xf numFmtId="0" fontId="10" fillId="0" borderId="0" xfId="2" applyFont="1" applyFill="1" applyBorder="1" applyAlignment="1">
      <protection locked="0"/>
    </xf>
    <xf numFmtId="0" fontId="9" fillId="0" borderId="0" xfId="0" applyFont="1"/>
    <xf numFmtId="0" fontId="0" fillId="0" borderId="0" xfId="0"/>
    <xf numFmtId="0" fontId="0" fillId="0" borderId="0" xfId="0" applyBorder="1"/>
    <xf numFmtId="0" fontId="0" fillId="8" borderId="0" xfId="0" applyFill="1"/>
    <xf numFmtId="0" fontId="0" fillId="0" borderId="0" xfId="0"/>
    <xf numFmtId="0" fontId="22" fillId="2" borderId="0" xfId="0" applyFont="1" applyFill="1"/>
    <xf numFmtId="0" fontId="10" fillId="2" borderId="0" xfId="0" applyFont="1" applyFill="1"/>
    <xf numFmtId="0" fontId="10" fillId="2" borderId="0" xfId="0" applyFont="1" applyFill="1" applyAlignment="1">
      <alignment horizontal="left"/>
    </xf>
    <xf numFmtId="0" fontId="23" fillId="2" borderId="0" xfId="0" applyFont="1" applyFill="1" applyAlignment="1">
      <alignment horizontal="left" wrapText="1"/>
    </xf>
    <xf numFmtId="0" fontId="10" fillId="2" borderId="0" xfId="0" applyFont="1" applyFill="1" applyAlignment="1">
      <alignment horizontal="left" wrapText="1"/>
    </xf>
    <xf numFmtId="0" fontId="23" fillId="2" borderId="0" xfId="0" applyFont="1" applyFill="1"/>
    <xf numFmtId="0" fontId="23" fillId="2" borderId="8" xfId="0" applyFont="1" applyFill="1" applyBorder="1" applyAlignment="1">
      <alignment horizontal="right" vertical="center" wrapText="1"/>
    </xf>
    <xf numFmtId="0" fontId="23" fillId="2" borderId="9" xfId="0" applyFont="1" applyFill="1" applyBorder="1" applyAlignment="1">
      <alignment horizontal="right" vertical="center" wrapText="1"/>
    </xf>
    <xf numFmtId="0" fontId="10" fillId="2" borderId="0" xfId="0" applyFont="1" applyFill="1" applyAlignment="1">
      <alignment vertical="center" wrapText="1"/>
    </xf>
    <xf numFmtId="0" fontId="10" fillId="2" borderId="0" xfId="0" applyFont="1" applyFill="1" applyAlignment="1">
      <alignment vertical="center"/>
    </xf>
    <xf numFmtId="165" fontId="10" fillId="2" borderId="10" xfId="0" applyNumberFormat="1" applyFont="1" applyFill="1" applyBorder="1" applyAlignment="1">
      <alignment horizontal="right" vertical="center"/>
    </xf>
    <xf numFmtId="164" fontId="10" fillId="2" borderId="0" xfId="0" applyNumberFormat="1" applyFont="1" applyFill="1" applyAlignment="1">
      <alignment horizontal="right" vertical="center"/>
    </xf>
    <xf numFmtId="0" fontId="10" fillId="2" borderId="1" xfId="0" applyFont="1" applyFill="1" applyBorder="1" applyAlignment="1">
      <alignment vertical="center"/>
    </xf>
    <xf numFmtId="165" fontId="10" fillId="2" borderId="1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0" fontId="26" fillId="2" borderId="0" xfId="0" applyFont="1" applyFill="1"/>
    <xf numFmtId="0" fontId="27" fillId="2" borderId="0" xfId="0" applyFont="1" applyFill="1"/>
    <xf numFmtId="0" fontId="23" fillId="2" borderId="0" xfId="9" applyFont="1" applyFill="1" applyBorder="1"/>
    <xf numFmtId="0" fontId="10" fillId="2" borderId="0" xfId="9" quotePrefix="1" applyFont="1" applyFill="1" applyBorder="1"/>
    <xf numFmtId="0" fontId="20" fillId="2" borderId="0" xfId="9" applyFont="1" applyFill="1" applyBorder="1"/>
    <xf numFmtId="0" fontId="10" fillId="2" borderId="0" xfId="9" applyFont="1" applyFill="1" applyBorder="1"/>
    <xf numFmtId="0" fontId="29" fillId="2" borderId="0" xfId="11" applyFont="1" applyFill="1" applyAlignment="1" applyProtection="1"/>
    <xf numFmtId="0" fontId="20" fillId="2" borderId="0" xfId="9" applyFont="1" applyFill="1"/>
    <xf numFmtId="0" fontId="2" fillId="2" borderId="0" xfId="9" applyFont="1" applyFill="1"/>
    <xf numFmtId="0" fontId="29" fillId="2" borderId="0" xfId="11" applyFont="1" applyFill="1"/>
    <xf numFmtId="0" fontId="30" fillId="0" borderId="0" xfId="12"/>
    <xf numFmtId="0" fontId="10" fillId="0" borderId="0" xfId="12" applyFont="1"/>
    <xf numFmtId="0" fontId="26" fillId="0" borderId="0" xfId="12" applyFont="1"/>
    <xf numFmtId="0" fontId="10" fillId="0" borderId="0" xfId="12" applyFont="1" applyAlignment="1">
      <alignment vertical="center"/>
    </xf>
    <xf numFmtId="164" fontId="10" fillId="0" borderId="1" xfId="12" applyNumberFormat="1" applyFont="1" applyBorder="1" applyAlignment="1">
      <alignment horizontal="right" vertical="center"/>
    </xf>
    <xf numFmtId="165" fontId="10" fillId="0" borderId="11" xfId="12" applyNumberFormat="1" applyFont="1" applyBorder="1" applyAlignment="1">
      <alignment horizontal="right" vertical="center"/>
    </xf>
    <xf numFmtId="0" fontId="10" fillId="0" borderId="1" xfId="12" applyFont="1" applyBorder="1" applyAlignment="1">
      <alignment vertical="center"/>
    </xf>
    <xf numFmtId="164" fontId="10" fillId="0" borderId="0" xfId="12" applyNumberFormat="1" applyFont="1" applyAlignment="1">
      <alignment horizontal="right" vertical="center"/>
    </xf>
    <xf numFmtId="165" fontId="10" fillId="0" borderId="10" xfId="12" applyNumberFormat="1" applyFont="1" applyBorder="1" applyAlignment="1">
      <alignment horizontal="right" vertical="center"/>
    </xf>
    <xf numFmtId="0" fontId="23" fillId="0" borderId="8" xfId="12" applyFont="1" applyBorder="1" applyAlignment="1">
      <alignment horizontal="right" vertical="center" wrapText="1"/>
    </xf>
    <xf numFmtId="0" fontId="23" fillId="0" borderId="9" xfId="12" applyFont="1" applyBorder="1" applyAlignment="1">
      <alignment horizontal="right" vertical="center" wrapText="1"/>
    </xf>
    <xf numFmtId="0" fontId="23" fillId="0" borderId="0" xfId="12" applyFont="1"/>
    <xf numFmtId="0" fontId="23" fillId="2" borderId="0" xfId="9" applyFont="1" applyFill="1" applyBorder="1"/>
    <xf numFmtId="0" fontId="10" fillId="2" borderId="0" xfId="9" quotePrefix="1" applyFont="1" applyFill="1" applyBorder="1"/>
    <xf numFmtId="0" fontId="30" fillId="0" borderId="0" xfId="12"/>
    <xf numFmtId="0" fontId="10" fillId="2" borderId="0" xfId="12" applyFont="1" applyFill="1"/>
    <xf numFmtId="0" fontId="26" fillId="2" borderId="0" xfId="12" applyFont="1" applyFill="1"/>
    <xf numFmtId="0" fontId="35" fillId="2" borderId="0" xfId="12" applyFont="1" applyFill="1"/>
    <xf numFmtId="0" fontId="31" fillId="2" borderId="0" xfId="14" applyFont="1" applyFill="1"/>
    <xf numFmtId="0" fontId="26" fillId="2" borderId="0" xfId="12" quotePrefix="1" applyFont="1" applyFill="1"/>
    <xf numFmtId="0" fontId="35" fillId="2" borderId="0" xfId="12" applyFont="1" applyFill="1" applyBorder="1"/>
    <xf numFmtId="0" fontId="32" fillId="2" borderId="0" xfId="12" applyFont="1" applyFill="1" applyBorder="1"/>
    <xf numFmtId="0" fontId="36" fillId="2" borderId="0" xfId="12" applyFont="1" applyFill="1" applyAlignment="1">
      <alignment horizontal="left"/>
    </xf>
    <xf numFmtId="0" fontId="35" fillId="2" borderId="0" xfId="12" applyFont="1" applyFill="1" applyAlignment="1">
      <alignment horizontal="center"/>
    </xf>
    <xf numFmtId="0" fontId="35" fillId="2" borderId="0" xfId="12" applyFont="1" applyFill="1" applyAlignment="1">
      <alignment horizontal="left"/>
    </xf>
    <xf numFmtId="166" fontId="23" fillId="2" borderId="12" xfId="12" applyNumberFormat="1" applyFont="1" applyFill="1" applyBorder="1" applyAlignment="1">
      <alignment horizontal="right"/>
    </xf>
    <xf numFmtId="166" fontId="23" fillId="2" borderId="13" xfId="12" applyNumberFormat="1" applyFont="1" applyFill="1" applyBorder="1" applyAlignment="1">
      <alignment horizontal="right"/>
    </xf>
    <xf numFmtId="0" fontId="23" fillId="2" borderId="12" xfId="12" applyFont="1" applyFill="1" applyBorder="1" applyAlignment="1">
      <alignment horizontal="left" indent="2"/>
    </xf>
    <xf numFmtId="166" fontId="23" fillId="2" borderId="14" xfId="12" applyNumberFormat="1" applyFont="1" applyFill="1" applyBorder="1" applyAlignment="1">
      <alignment horizontal="right"/>
    </xf>
    <xf numFmtId="166" fontId="23" fillId="2" borderId="15" xfId="12" applyNumberFormat="1" applyFont="1" applyFill="1" applyBorder="1" applyAlignment="1">
      <alignment horizontal="right"/>
    </xf>
    <xf numFmtId="0" fontId="23" fillId="2" borderId="14" xfId="12" applyFont="1" applyFill="1" applyBorder="1" applyAlignment="1">
      <alignment horizontal="left" indent="2"/>
    </xf>
    <xf numFmtId="166" fontId="10" fillId="2" borderId="16" xfId="12" applyNumberFormat="1" applyFont="1" applyFill="1" applyBorder="1" applyAlignment="1">
      <alignment horizontal="right"/>
    </xf>
    <xf numFmtId="166" fontId="10" fillId="2" borderId="17" xfId="12" applyNumberFormat="1" applyFont="1" applyFill="1" applyBorder="1" applyAlignment="1">
      <alignment horizontal="right"/>
    </xf>
    <xf numFmtId="0" fontId="10" fillId="2" borderId="16" xfId="12" applyFont="1" applyFill="1" applyBorder="1" applyAlignment="1">
      <alignment horizontal="left" indent="2"/>
    </xf>
    <xf numFmtId="166" fontId="10" fillId="2" borderId="0" xfId="12" applyNumberFormat="1" applyFont="1" applyFill="1" applyAlignment="1">
      <alignment horizontal="right"/>
    </xf>
    <xf numFmtId="166" fontId="10" fillId="2" borderId="3" xfId="12" applyNumberFormat="1" applyFont="1" applyFill="1" applyBorder="1" applyAlignment="1">
      <alignment horizontal="right"/>
    </xf>
    <xf numFmtId="0" fontId="10" fillId="2" borderId="0" xfId="12" applyFont="1" applyFill="1" applyAlignment="1">
      <alignment horizontal="left" indent="2"/>
    </xf>
    <xf numFmtId="3" fontId="10" fillId="2" borderId="0" xfId="12" applyNumberFormat="1" applyFont="1" applyFill="1" applyAlignment="1">
      <alignment horizontal="right"/>
    </xf>
    <xf numFmtId="3" fontId="10" fillId="2" borderId="3" xfId="12" applyNumberFormat="1" applyFont="1" applyFill="1" applyBorder="1" applyAlignment="1">
      <alignment horizontal="right"/>
    </xf>
    <xf numFmtId="0" fontId="23" fillId="2" borderId="0" xfId="12" applyFont="1" applyFill="1"/>
    <xf numFmtId="165" fontId="10" fillId="2" borderId="0" xfId="12" applyNumberFormat="1" applyFont="1" applyFill="1" applyAlignment="1">
      <alignment horizontal="right"/>
    </xf>
    <xf numFmtId="165" fontId="10" fillId="2" borderId="3" xfId="12" applyNumberFormat="1" applyFont="1" applyFill="1" applyBorder="1" applyAlignment="1">
      <alignment horizontal="right"/>
    </xf>
    <xf numFmtId="165" fontId="23" fillId="2" borderId="0" xfId="12" applyNumberFormat="1" applyFont="1" applyFill="1" applyAlignment="1">
      <alignment horizontal="right"/>
    </xf>
    <xf numFmtId="165" fontId="23" fillId="2" borderId="3" xfId="12" applyNumberFormat="1" applyFont="1" applyFill="1" applyBorder="1" applyAlignment="1">
      <alignment horizontal="right"/>
    </xf>
    <xf numFmtId="0" fontId="23" fillId="2" borderId="0" xfId="12" applyFont="1" applyFill="1" applyAlignment="1">
      <alignment horizontal="left" indent="2"/>
    </xf>
    <xf numFmtId="165" fontId="10" fillId="2" borderId="16" xfId="12" applyNumberFormat="1" applyFont="1" applyFill="1" applyBorder="1" applyAlignment="1">
      <alignment horizontal="right"/>
    </xf>
    <xf numFmtId="165" fontId="10" fillId="2" borderId="17" xfId="12" applyNumberFormat="1" applyFont="1" applyFill="1" applyBorder="1" applyAlignment="1">
      <alignment horizontal="right"/>
    </xf>
    <xf numFmtId="0" fontId="10" fillId="2" borderId="0" xfId="12" applyFont="1" applyFill="1" applyAlignment="1">
      <alignment horizontal="right"/>
    </xf>
    <xf numFmtId="0" fontId="10" fillId="2" borderId="3" xfId="12" applyFont="1" applyFill="1" applyBorder="1" applyAlignment="1">
      <alignment horizontal="right"/>
    </xf>
    <xf numFmtId="0" fontId="23" fillId="2" borderId="0" xfId="12" applyFont="1" applyFill="1" applyBorder="1" applyAlignment="1">
      <alignment horizontal="right"/>
    </xf>
    <xf numFmtId="0" fontId="23" fillId="2" borderId="3" xfId="12" applyFont="1" applyFill="1" applyBorder="1" applyAlignment="1">
      <alignment horizontal="right"/>
    </xf>
    <xf numFmtId="0" fontId="10" fillId="2" borderId="0" xfId="12" applyFont="1" applyFill="1" applyBorder="1"/>
    <xf numFmtId="0" fontId="23" fillId="2" borderId="8" xfId="12" applyFont="1" applyFill="1" applyBorder="1" applyAlignment="1">
      <alignment horizontal="right" vertical="center"/>
    </xf>
    <xf numFmtId="0" fontId="23" fillId="2" borderId="18" xfId="12" applyFont="1" applyFill="1" applyBorder="1" applyAlignment="1">
      <alignment horizontal="right" vertical="center"/>
    </xf>
    <xf numFmtId="0" fontId="23" fillId="2" borderId="8" xfId="12" applyFont="1" applyFill="1" applyBorder="1" applyAlignment="1">
      <alignment vertical="center"/>
    </xf>
    <xf numFmtId="0" fontId="34" fillId="2" borderId="0" xfId="12" applyFont="1" applyFill="1"/>
    <xf numFmtId="0" fontId="26" fillId="2" borderId="0" xfId="0" applyFont="1" applyFill="1" applyAlignment="1"/>
    <xf numFmtId="0" fontId="26" fillId="2" borderId="0" xfId="0" applyNumberFormat="1" applyFont="1" applyFill="1" applyAlignment="1"/>
    <xf numFmtId="0" fontId="26" fillId="11" borderId="0" xfId="0" applyFont="1" applyFill="1"/>
    <xf numFmtId="0" fontId="26" fillId="12" borderId="0" xfId="0" applyFont="1" applyFill="1"/>
    <xf numFmtId="0" fontId="37" fillId="2" borderId="0" xfId="0" applyFont="1" applyFill="1"/>
    <xf numFmtId="0" fontId="21" fillId="2" borderId="25" xfId="0" applyFont="1" applyFill="1" applyBorder="1" applyAlignment="1">
      <alignment horizontal="center" vertical="top" wrapText="1"/>
    </xf>
    <xf numFmtId="167" fontId="15" fillId="2" borderId="27" xfId="8" applyNumberFormat="1" applyFont="1" applyFill="1" applyBorder="1" applyAlignment="1">
      <alignment horizontal="right" vertical="top" wrapText="1"/>
    </xf>
    <xf numFmtId="168" fontId="15" fillId="2" borderId="27" xfId="8" applyNumberFormat="1" applyFont="1" applyFill="1" applyBorder="1" applyAlignment="1">
      <alignment horizontal="right" vertical="top" wrapText="1"/>
    </xf>
    <xf numFmtId="167" fontId="15" fillId="2" borderId="0" xfId="8" applyNumberFormat="1" applyFont="1" applyFill="1" applyBorder="1" applyAlignment="1">
      <alignment horizontal="right" vertical="top" wrapText="1"/>
    </xf>
    <xf numFmtId="167" fontId="0" fillId="2" borderId="0" xfId="0" applyNumberFormat="1" applyFill="1"/>
    <xf numFmtId="1" fontId="0" fillId="2" borderId="29" xfId="0" applyNumberFormat="1" applyFill="1" applyBorder="1" applyAlignment="1">
      <alignment vertical="top" wrapText="1"/>
    </xf>
    <xf numFmtId="167" fontId="15" fillId="2" borderId="29" xfId="8" applyNumberFormat="1" applyFont="1" applyFill="1" applyBorder="1" applyAlignment="1">
      <alignment horizontal="right" vertical="top" wrapText="1"/>
    </xf>
    <xf numFmtId="1" fontId="21" fillId="2" borderId="2" xfId="0" applyNumberFormat="1" applyFont="1" applyFill="1" applyBorder="1" applyAlignment="1">
      <alignment horizontal="center"/>
    </xf>
    <xf numFmtId="1" fontId="21" fillId="2" borderId="2" xfId="0" applyNumberFormat="1" applyFont="1" applyFill="1" applyBorder="1" applyAlignment="1">
      <alignment vertical="top" wrapText="1"/>
    </xf>
    <xf numFmtId="1" fontId="21" fillId="2" borderId="25" xfId="0" applyNumberFormat="1" applyFont="1" applyFill="1" applyBorder="1" applyAlignment="1">
      <alignment vertical="top" wrapText="1"/>
    </xf>
    <xf numFmtId="167" fontId="21" fillId="2" borderId="25" xfId="8" applyNumberFormat="1" applyFont="1" applyFill="1" applyBorder="1" applyAlignment="1">
      <alignment horizontal="right" vertical="top" wrapText="1"/>
    </xf>
    <xf numFmtId="167" fontId="15" fillId="2" borderId="0" xfId="8" applyNumberFormat="1" applyFont="1" applyFill="1"/>
    <xf numFmtId="1" fontId="21" fillId="2" borderId="25" xfId="0" applyNumberFormat="1" applyFont="1" applyFill="1" applyBorder="1" applyAlignment="1">
      <alignment horizontal="center" vertical="top" wrapText="1"/>
    </xf>
    <xf numFmtId="167" fontId="21" fillId="2" borderId="25" xfId="8" applyNumberFormat="1" applyFont="1" applyFill="1" applyBorder="1" applyAlignment="1">
      <alignment horizontal="center" vertical="top" wrapText="1"/>
    </xf>
    <xf numFmtId="1" fontId="21" fillId="2" borderId="27" xfId="0" applyNumberFormat="1" applyFont="1" applyFill="1" applyBorder="1" applyAlignment="1">
      <alignment horizontal="center" vertical="top" wrapText="1"/>
    </xf>
    <xf numFmtId="1" fontId="21" fillId="2" borderId="0" xfId="0" applyNumberFormat="1" applyFont="1" applyFill="1" applyBorder="1" applyAlignment="1">
      <alignment horizontal="center" vertical="top" wrapText="1"/>
    </xf>
    <xf numFmtId="1" fontId="21" fillId="2" borderId="2" xfId="0" applyNumberFormat="1" applyFont="1" applyFill="1" applyBorder="1"/>
    <xf numFmtId="167" fontId="15" fillId="2" borderId="0" xfId="8" applyNumberFormat="1" applyFont="1" applyFill="1" applyBorder="1"/>
    <xf numFmtId="0" fontId="19" fillId="0" borderId="0" xfId="0" applyFont="1"/>
    <xf numFmtId="0" fontId="37" fillId="0" borderId="0" xfId="0" applyFont="1"/>
    <xf numFmtId="0" fontId="0" fillId="0" borderId="0" xfId="0" applyAlignment="1">
      <alignment wrapText="1"/>
    </xf>
    <xf numFmtId="0" fontId="0" fillId="0" borderId="0" xfId="0"/>
    <xf numFmtId="0" fontId="0" fillId="0" borderId="0" xfId="0" applyAlignment="1">
      <alignment wrapText="1"/>
    </xf>
    <xf numFmtId="0" fontId="0" fillId="0" borderId="0" xfId="0"/>
    <xf numFmtId="2" fontId="0" fillId="0" borderId="0" xfId="0" applyNumberFormat="1"/>
    <xf numFmtId="1" fontId="0" fillId="0" borderId="0" xfId="0" applyNumberFormat="1"/>
    <xf numFmtId="0" fontId="0" fillId="0" borderId="0" xfId="0"/>
    <xf numFmtId="0" fontId="44" fillId="0" borderId="0" xfId="0" applyFont="1"/>
    <xf numFmtId="0" fontId="46" fillId="0" borderId="0" xfId="6" applyFont="1"/>
    <xf numFmtId="0" fontId="46" fillId="0" borderId="0" xfId="6" applyFont="1" applyAlignment="1">
      <alignment wrapText="1"/>
    </xf>
    <xf numFmtId="0" fontId="48" fillId="0" borderId="0" xfId="6" applyFont="1"/>
    <xf numFmtId="0" fontId="48" fillId="0" borderId="0" xfId="6" applyFont="1" applyAlignment="1">
      <alignment wrapText="1"/>
    </xf>
    <xf numFmtId="0" fontId="46" fillId="0" borderId="0" xfId="6" applyFont="1" applyAlignment="1">
      <alignment horizontal="left"/>
    </xf>
    <xf numFmtId="3" fontId="46" fillId="0" borderId="0" xfId="6" applyNumberFormat="1" applyFont="1"/>
    <xf numFmtId="1" fontId="46" fillId="0" borderId="0" xfId="6" applyNumberFormat="1" applyFont="1"/>
    <xf numFmtId="1" fontId="48" fillId="0" borderId="0" xfId="6" applyNumberFormat="1" applyFont="1"/>
    <xf numFmtId="0" fontId="49" fillId="0" borderId="0" xfId="10" applyFont="1"/>
    <xf numFmtId="0" fontId="47" fillId="0" borderId="0" xfId="6" quotePrefix="1" applyFont="1" applyFill="1"/>
    <xf numFmtId="0" fontId="48" fillId="0" borderId="0" xfId="10" applyFont="1"/>
    <xf numFmtId="9" fontId="48" fillId="0" borderId="0" xfId="6" applyNumberFormat="1" applyFont="1"/>
    <xf numFmtId="164" fontId="0" fillId="0" borderId="0" xfId="0" applyNumberFormat="1"/>
    <xf numFmtId="0" fontId="0" fillId="0" borderId="0" xfId="0"/>
    <xf numFmtId="0" fontId="0" fillId="0" borderId="0" xfId="0"/>
    <xf numFmtId="0" fontId="0" fillId="0" borderId="0" xfId="0" applyBorder="1"/>
    <xf numFmtId="0" fontId="0" fillId="0" borderId="0" xfId="0" applyAlignment="1">
      <alignment horizontal="center"/>
    </xf>
    <xf numFmtId="0" fontId="0" fillId="0" borderId="0" xfId="0"/>
    <xf numFmtId="0" fontId="0" fillId="0" borderId="1" xfId="0" applyBorder="1"/>
    <xf numFmtId="2" fontId="0" fillId="0" borderId="0" xfId="0" applyNumberFormat="1" applyBorder="1"/>
    <xf numFmtId="0" fontId="21" fillId="0" borderId="0" xfId="0" applyFont="1"/>
    <xf numFmtId="1" fontId="0" fillId="0" borderId="0" xfId="0" applyNumberFormat="1" applyFill="1"/>
    <xf numFmtId="0" fontId="50" fillId="0" borderId="0" xfId="0" applyFont="1"/>
    <xf numFmtId="0" fontId="23" fillId="13" borderId="0" xfId="0" applyFont="1" applyFill="1" applyAlignment="1">
      <alignment horizontal="left"/>
    </xf>
    <xf numFmtId="0" fontId="10" fillId="13" borderId="0" xfId="0" applyFont="1" applyFill="1"/>
    <xf numFmtId="0" fontId="10" fillId="13" borderId="0" xfId="0" applyFont="1" applyFill="1" applyBorder="1"/>
    <xf numFmtId="0" fontId="52" fillId="13" borderId="0" xfId="0" applyFont="1" applyFill="1"/>
    <xf numFmtId="0" fontId="53" fillId="13" borderId="4" xfId="0" applyFont="1" applyFill="1" applyBorder="1" applyAlignment="1">
      <alignment horizontal="center" vertical="center" wrapText="1"/>
    </xf>
    <xf numFmtId="1" fontId="53" fillId="13" borderId="4" xfId="0" applyNumberFormat="1" applyFont="1" applyFill="1" applyBorder="1" applyAlignment="1">
      <alignment horizontal="center"/>
    </xf>
    <xf numFmtId="0" fontId="52" fillId="13" borderId="4" xfId="0" applyFont="1" applyFill="1" applyBorder="1"/>
    <xf numFmtId="0" fontId="54" fillId="13" borderId="1" xfId="0" applyFont="1" applyFill="1" applyBorder="1" applyAlignment="1" applyProtection="1">
      <alignment horizontal="left" vertical="center" wrapText="1"/>
      <protection hidden="1"/>
    </xf>
    <xf numFmtId="1" fontId="52" fillId="13" borderId="2" xfId="0" applyNumberFormat="1" applyFont="1" applyFill="1" applyBorder="1" applyAlignment="1">
      <alignment horizontal="center" vertical="center" wrapText="1"/>
    </xf>
    <xf numFmtId="1" fontId="52" fillId="13" borderId="1" xfId="0" applyNumberFormat="1" applyFont="1" applyFill="1" applyBorder="1" applyAlignment="1" applyProtection="1">
      <alignment horizontal="right" vertical="center" wrapText="1"/>
      <protection hidden="1"/>
    </xf>
    <xf numFmtId="0" fontId="54" fillId="13" borderId="1" xfId="0" applyFont="1" applyFill="1" applyBorder="1" applyAlignment="1" applyProtection="1">
      <alignment horizontal="center" vertical="center" wrapText="1"/>
      <protection hidden="1"/>
    </xf>
    <xf numFmtId="1" fontId="53" fillId="13" borderId="0" xfId="26" applyNumberFormat="1" applyFont="1" applyFill="1" applyBorder="1"/>
    <xf numFmtId="3" fontId="53" fillId="13" borderId="0" xfId="27" applyNumberFormat="1" applyFont="1" applyFill="1" applyBorder="1" applyAlignment="1" applyProtection="1">
      <alignment horizontal="right"/>
      <protection hidden="1"/>
    </xf>
    <xf numFmtId="0" fontId="53" fillId="13" borderId="0" xfId="0" applyFont="1" applyFill="1" applyBorder="1"/>
    <xf numFmtId="164" fontId="53" fillId="13" borderId="0" xfId="0" applyNumberFormat="1" applyFont="1" applyFill="1" applyBorder="1" applyAlignment="1" applyProtection="1">
      <alignment horizontal="left"/>
      <protection locked="0"/>
    </xf>
    <xf numFmtId="0" fontId="52" fillId="13" borderId="0" xfId="0" applyFont="1" applyFill="1" applyBorder="1"/>
    <xf numFmtId="3" fontId="52" fillId="13" borderId="0" xfId="27" applyNumberFormat="1" applyFont="1" applyFill="1" applyBorder="1" applyAlignment="1" applyProtection="1">
      <alignment horizontal="right"/>
      <protection hidden="1"/>
    </xf>
    <xf numFmtId="3" fontId="53" fillId="13" borderId="0" xfId="25" applyNumberFormat="1" applyFont="1" applyFill="1" applyBorder="1" applyAlignment="1">
      <alignment horizontal="right"/>
    </xf>
    <xf numFmtId="3" fontId="53" fillId="13" borderId="0" xfId="0" applyNumberFormat="1" applyFont="1" applyFill="1" applyBorder="1" applyAlignment="1">
      <alignment horizontal="right"/>
    </xf>
    <xf numFmtId="3" fontId="52" fillId="13" borderId="0" xfId="0" applyNumberFormat="1" applyFont="1" applyFill="1" applyBorder="1" applyAlignment="1">
      <alignment horizontal="right"/>
    </xf>
    <xf numFmtId="0" fontId="57" fillId="13" borderId="0" xfId="0" applyFont="1" applyFill="1" applyAlignment="1">
      <alignment horizontal="right"/>
    </xf>
    <xf numFmtId="0" fontId="53" fillId="13" borderId="0" xfId="0" applyFont="1" applyFill="1" applyBorder="1" applyProtection="1">
      <protection hidden="1"/>
    </xf>
    <xf numFmtId="0" fontId="52" fillId="13" borderId="0" xfId="0" applyFont="1" applyFill="1" applyBorder="1" applyProtection="1">
      <protection hidden="1"/>
    </xf>
    <xf numFmtId="0" fontId="52" fillId="13" borderId="0" xfId="0" applyFont="1" applyFill="1" applyBorder="1" applyAlignment="1" applyProtection="1">
      <alignment horizontal="right"/>
      <protection hidden="1"/>
    </xf>
    <xf numFmtId="1" fontId="52" fillId="13" borderId="0" xfId="0" applyNumberFormat="1" applyFont="1" applyFill="1" applyBorder="1" applyProtection="1">
      <protection hidden="1"/>
    </xf>
    <xf numFmtId="3" fontId="52" fillId="13" borderId="0" xfId="0" applyNumberFormat="1" applyFont="1" applyFill="1" applyBorder="1" applyAlignment="1" applyProtection="1">
      <protection hidden="1"/>
    </xf>
    <xf numFmtId="164" fontId="52" fillId="13" borderId="0" xfId="0" applyNumberFormat="1" applyFont="1" applyFill="1" applyBorder="1" applyAlignment="1" applyProtection="1">
      <protection hidden="1"/>
    </xf>
    <xf numFmtId="3" fontId="52" fillId="13" borderId="0" xfId="0" applyNumberFormat="1" applyFont="1" applyFill="1" applyAlignment="1"/>
    <xf numFmtId="0" fontId="52" fillId="13" borderId="0" xfId="0" applyFont="1" applyFill="1" applyAlignment="1" applyProtection="1">
      <protection hidden="1"/>
    </xf>
    <xf numFmtId="3" fontId="52" fillId="13" borderId="0" xfId="0" applyNumberFormat="1" applyFont="1" applyFill="1" applyProtection="1">
      <protection hidden="1"/>
    </xf>
    <xf numFmtId="3" fontId="52" fillId="13" borderId="0" xfId="0" applyNumberFormat="1" applyFont="1" applyFill="1" applyAlignment="1" applyProtection="1">
      <protection hidden="1"/>
    </xf>
    <xf numFmtId="3" fontId="52" fillId="13" borderId="0" xfId="0" applyNumberFormat="1" applyFont="1" applyFill="1" applyAlignment="1">
      <alignment horizontal="left" wrapText="1"/>
    </xf>
    <xf numFmtId="44" fontId="52" fillId="13" borderId="0" xfId="25" applyFont="1" applyFill="1" applyAlignment="1"/>
    <xf numFmtId="0" fontId="0" fillId="13" borderId="0" xfId="0" applyFill="1" applyAlignment="1">
      <alignment wrapText="1"/>
    </xf>
    <xf numFmtId="3" fontId="52" fillId="13" borderId="0" xfId="0" applyNumberFormat="1" applyFont="1" applyFill="1"/>
    <xf numFmtId="0" fontId="10" fillId="13" borderId="0" xfId="0" applyFont="1" applyFill="1" applyBorder="1" applyAlignment="1"/>
    <xf numFmtId="0" fontId="10" fillId="2" borderId="0" xfId="0" applyFont="1" applyFill="1" applyAlignment="1"/>
    <xf numFmtId="3" fontId="53" fillId="13" borderId="4" xfId="0" applyNumberFormat="1" applyFont="1" applyFill="1" applyBorder="1" applyAlignment="1">
      <alignment horizontal="center" vertical="center" wrapText="1"/>
    </xf>
    <xf numFmtId="3" fontId="53" fillId="13" borderId="1" xfId="0" applyNumberFormat="1" applyFont="1" applyFill="1" applyBorder="1" applyAlignment="1">
      <alignment horizontal="center" vertical="center" wrapText="1"/>
    </xf>
    <xf numFmtId="3" fontId="52" fillId="2" borderId="0" xfId="0" applyNumberFormat="1" applyFont="1" applyFill="1" applyAlignment="1">
      <alignment horizontal="left" wrapText="1"/>
    </xf>
    <xf numFmtId="3" fontId="52" fillId="2" borderId="0" xfId="0" applyNumberFormat="1" applyFont="1" applyFill="1" applyAlignment="1">
      <alignment horizontal="left"/>
    </xf>
    <xf numFmtId="0" fontId="52" fillId="0" borderId="0" xfId="0" applyFont="1" applyAlignment="1">
      <alignment horizontal="left"/>
    </xf>
    <xf numFmtId="0" fontId="53" fillId="2" borderId="4" xfId="0" applyFont="1" applyFill="1" applyBorder="1" applyAlignment="1">
      <alignment vertical="center"/>
    </xf>
    <xf numFmtId="1" fontId="52" fillId="2" borderId="2" xfId="0" applyNumberFormat="1" applyFont="1" applyFill="1" applyBorder="1" applyAlignment="1">
      <alignment horizontal="center" vertical="center" wrapText="1"/>
    </xf>
    <xf numFmtId="0" fontId="54" fillId="2" borderId="2" xfId="0" applyFont="1" applyFill="1" applyBorder="1" applyAlignment="1">
      <alignment horizontal="left" vertical="center"/>
    </xf>
    <xf numFmtId="3" fontId="53" fillId="2" borderId="0" xfId="27" applyNumberFormat="1" applyFont="1" applyFill="1" applyBorder="1" applyAlignment="1" applyProtection="1">
      <alignment horizontal="right"/>
      <protection hidden="1"/>
    </xf>
    <xf numFmtId="3" fontId="52" fillId="2" borderId="0" xfId="27" applyNumberFormat="1" applyFont="1" applyFill="1" applyBorder="1" applyAlignment="1" applyProtection="1">
      <alignment horizontal="right"/>
      <protection hidden="1"/>
    </xf>
    <xf numFmtId="0" fontId="53" fillId="13" borderId="4" xfId="0" applyFont="1" applyFill="1" applyBorder="1" applyAlignment="1">
      <alignment horizontal="center" vertical="center"/>
    </xf>
    <xf numFmtId="0" fontId="54" fillId="13" borderId="4" xfId="0" applyFont="1" applyFill="1" applyBorder="1" applyAlignment="1">
      <alignment horizontal="center" vertical="center" wrapText="1"/>
    </xf>
    <xf numFmtId="0" fontId="54" fillId="13" borderId="2" xfId="0" applyFont="1" applyFill="1" applyBorder="1" applyAlignment="1">
      <alignment horizontal="center" vertical="center"/>
    </xf>
    <xf numFmtId="0" fontId="54" fillId="13" borderId="4" xfId="0" applyFont="1" applyFill="1" applyBorder="1" applyAlignment="1">
      <alignment horizontal="center"/>
    </xf>
    <xf numFmtId="0" fontId="54" fillId="13" borderId="1" xfId="0" applyFont="1" applyFill="1" applyBorder="1" applyAlignment="1">
      <alignment horizontal="left" vertical="center"/>
    </xf>
    <xf numFmtId="0" fontId="0" fillId="0" borderId="0" xfId="0" applyAlignment="1">
      <alignment horizontal="left" vertical="center" indent="1"/>
    </xf>
    <xf numFmtId="0" fontId="0" fillId="0" borderId="0" xfId="0"/>
    <xf numFmtId="0" fontId="18" fillId="0" borderId="1" xfId="7" applyBorder="1" applyAlignment="1">
      <alignment wrapText="1"/>
    </xf>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18" fillId="0" borderId="0" xfId="7" applyAlignment="1"/>
    <xf numFmtId="0" fontId="0" fillId="0" borderId="0" xfId="0"/>
    <xf numFmtId="0" fontId="0" fillId="0" borderId="0" xfId="0" applyAlignment="1">
      <alignment horizontal="left" wrapText="1"/>
    </xf>
    <xf numFmtId="0" fontId="10" fillId="0" borderId="0" xfId="10" applyFont="1"/>
    <xf numFmtId="0" fontId="10" fillId="0" borderId="0" xfId="10"/>
    <xf numFmtId="170" fontId="53" fillId="0" borderId="0" xfId="28" applyNumberFormat="1" applyFont="1" applyAlignment="1" applyProtection="1">
      <alignment horizontal="left" vertical="center"/>
    </xf>
    <xf numFmtId="0" fontId="53" fillId="0" borderId="0" xfId="28" applyFont="1" applyAlignment="1">
      <alignment vertical="center"/>
    </xf>
    <xf numFmtId="170" fontId="52" fillId="0" borderId="0" xfId="28" applyNumberFormat="1" applyFont="1" applyAlignment="1" applyProtection="1">
      <alignment horizontal="left"/>
    </xf>
    <xf numFmtId="0" fontId="52" fillId="0" borderId="0" xfId="28" applyFont="1"/>
    <xf numFmtId="170" fontId="52" fillId="0" borderId="0" xfId="28" applyNumberFormat="1" applyFont="1" applyBorder="1" applyAlignment="1" applyProtection="1">
      <alignment horizontal="left"/>
    </xf>
    <xf numFmtId="0" fontId="53" fillId="13" borderId="0" xfId="28" applyFont="1" applyFill="1" applyBorder="1" applyAlignment="1">
      <alignment vertical="center"/>
    </xf>
    <xf numFmtId="164" fontId="79" fillId="0" borderId="0" xfId="28" applyNumberFormat="1" applyFont="1" applyAlignment="1">
      <alignment horizontal="center"/>
    </xf>
    <xf numFmtId="0" fontId="52" fillId="0" borderId="0" xfId="28" applyFont="1" applyAlignment="1">
      <alignment vertical="center"/>
    </xf>
    <xf numFmtId="164" fontId="52" fillId="0" borderId="0" xfId="28" applyNumberFormat="1" applyFont="1"/>
    <xf numFmtId="0" fontId="57" fillId="13" borderId="0" xfId="73" applyFont="1" applyFill="1" applyAlignment="1">
      <alignment horizontal="right" vertical="top"/>
    </xf>
    <xf numFmtId="0" fontId="27" fillId="0" borderId="0" xfId="10" applyFont="1" applyAlignment="1"/>
    <xf numFmtId="0" fontId="78" fillId="0" borderId="0" xfId="10" applyFont="1" applyBorder="1"/>
    <xf numFmtId="0" fontId="52" fillId="0" borderId="0" xfId="10" applyFont="1"/>
    <xf numFmtId="0" fontId="82" fillId="0" borderId="0" xfId="63" applyFont="1" applyAlignment="1" applyProtection="1">
      <alignment horizontal="left" vertical="center"/>
    </xf>
    <xf numFmtId="0" fontId="53" fillId="0" borderId="0" xfId="10" applyFont="1" applyAlignment="1">
      <alignment horizontal="center"/>
    </xf>
    <xf numFmtId="0" fontId="52" fillId="0" borderId="0" xfId="10" applyFont="1" applyAlignment="1">
      <alignment horizontal="center"/>
    </xf>
    <xf numFmtId="3" fontId="52" fillId="0" borderId="0" xfId="10" applyNumberFormat="1" applyFont="1"/>
    <xf numFmtId="0" fontId="10" fillId="0" borderId="52" xfId="10" applyBorder="1"/>
    <xf numFmtId="0" fontId="83" fillId="2" borderId="0" xfId="10" applyFont="1" applyFill="1"/>
    <xf numFmtId="0" fontId="0" fillId="0" borderId="0" xfId="0" applyAlignment="1">
      <alignment wrapText="1"/>
    </xf>
    <xf numFmtId="0" fontId="0" fillId="0" borderId="0" xfId="0"/>
    <xf numFmtId="0" fontId="20" fillId="8" borderId="0" xfId="0" quotePrefix="1" applyFont="1" applyFill="1" applyAlignment="1">
      <alignment horizontal="left"/>
    </xf>
    <xf numFmtId="0" fontId="20" fillId="8" borderId="0" xfId="0" applyFont="1" applyFill="1"/>
    <xf numFmtId="0" fontId="40" fillId="8" borderId="0" xfId="0" applyFont="1" applyFill="1" applyAlignment="1">
      <alignment horizontal="left"/>
    </xf>
    <xf numFmtId="0" fontId="40" fillId="8" borderId="0" xfId="0" applyFont="1" applyFill="1"/>
    <xf numFmtId="0" fontId="20" fillId="8" borderId="0" xfId="0" applyFont="1" applyFill="1" applyAlignment="1">
      <alignment horizontal="left"/>
    </xf>
    <xf numFmtId="0" fontId="18" fillId="8" borderId="0" xfId="7" applyFill="1"/>
    <xf numFmtId="0" fontId="2" fillId="8" borderId="0" xfId="0" applyFont="1" applyFill="1" applyAlignment="1">
      <alignment horizontal="left"/>
    </xf>
    <xf numFmtId="0" fontId="2" fillId="8" borderId="0" xfId="0" applyFont="1" applyFill="1"/>
    <xf numFmtId="0" fontId="2" fillId="8" borderId="54" xfId="0" applyFont="1" applyFill="1" applyBorder="1" applyAlignment="1">
      <alignment horizontal="right"/>
    </xf>
    <xf numFmtId="0" fontId="20" fillId="8" borderId="0" xfId="0" applyFont="1" applyFill="1" applyAlignment="1">
      <alignment horizontal="right"/>
    </xf>
    <xf numFmtId="9" fontId="20" fillId="8" borderId="0" xfId="0" applyNumberFormat="1" applyFont="1" applyFill="1" applyAlignment="1">
      <alignment horizontal="right"/>
    </xf>
    <xf numFmtId="0" fontId="10" fillId="9" borderId="0" xfId="0" applyFont="1" applyFill="1" applyAlignment="1">
      <alignment horizontal="left"/>
    </xf>
    <xf numFmtId="0" fontId="10" fillId="9" borderId="0" xfId="0" applyFont="1" applyFill="1" applyAlignment="1">
      <alignment horizontal="right"/>
    </xf>
    <xf numFmtId="0" fontId="20" fillId="9" borderId="0" xfId="0" applyFont="1" applyFill="1" applyAlignment="1">
      <alignment horizontal="left"/>
    </xf>
    <xf numFmtId="0" fontId="20" fillId="9" borderId="0" xfId="0" applyFont="1" applyFill="1" applyAlignment="1">
      <alignment horizontal="right"/>
    </xf>
    <xf numFmtId="9" fontId="10" fillId="9" borderId="0" xfId="0" applyNumberFormat="1" applyFont="1" applyFill="1" applyAlignment="1">
      <alignment horizontal="right"/>
    </xf>
    <xf numFmtId="9" fontId="20" fillId="9" borderId="0" xfId="0" applyNumberFormat="1" applyFont="1" applyFill="1" applyAlignment="1">
      <alignment horizontal="right"/>
    </xf>
    <xf numFmtId="0" fontId="0" fillId="0" borderId="0" xfId="0"/>
    <xf numFmtId="0" fontId="4" fillId="0" borderId="0" xfId="0" applyNumberFormat="1" applyFont="1" applyFill="1" applyBorder="1" applyAlignment="1">
      <alignment readingOrder="1"/>
    </xf>
    <xf numFmtId="0" fontId="46" fillId="0" borderId="0" xfId="0" applyFont="1" applyFill="1" applyBorder="1" applyAlignment="1">
      <alignment readingOrder="1"/>
    </xf>
    <xf numFmtId="0" fontId="0" fillId="0" borderId="0" xfId="0" applyAlignment="1">
      <alignment readingOrder="1"/>
    </xf>
    <xf numFmtId="0" fontId="46" fillId="0" borderId="0" xfId="0" applyFont="1" applyFill="1" applyBorder="1"/>
    <xf numFmtId="0" fontId="92" fillId="0" borderId="27" xfId="0" applyNumberFormat="1" applyFont="1" applyFill="1" applyBorder="1" applyAlignment="1">
      <alignment wrapText="1" readingOrder="1"/>
    </xf>
    <xf numFmtId="167" fontId="23" fillId="13" borderId="53" xfId="5446" applyNumberFormat="1" applyFont="1" applyFill="1" applyBorder="1" applyAlignment="1">
      <alignment horizontal="center"/>
    </xf>
    <xf numFmtId="49" fontId="23" fillId="13" borderId="53" xfId="5446" applyNumberFormat="1" applyFont="1" applyFill="1" applyBorder="1" applyAlignment="1">
      <alignment horizontal="center"/>
    </xf>
    <xf numFmtId="0" fontId="23" fillId="13" borderId="53" xfId="5445" applyFont="1" applyFill="1" applyBorder="1" applyAlignment="1">
      <alignment horizontal="center"/>
    </xf>
    <xf numFmtId="0" fontId="23" fillId="0" borderId="58" xfId="5445" applyFont="1" applyFill="1" applyBorder="1" applyAlignment="1">
      <alignment horizontal="center"/>
    </xf>
    <xf numFmtId="0" fontId="23" fillId="0" borderId="53" xfId="5445" applyFont="1" applyFill="1" applyBorder="1" applyAlignment="1">
      <alignment horizontal="center"/>
    </xf>
    <xf numFmtId="0" fontId="92" fillId="0" borderId="25" xfId="0" applyNumberFormat="1" applyFont="1" applyFill="1" applyBorder="1" applyAlignment="1">
      <alignment vertical="top" wrapText="1" readingOrder="1"/>
    </xf>
    <xf numFmtId="167" fontId="23" fillId="13" borderId="59" xfId="5446" applyNumberFormat="1" applyFont="1" applyFill="1" applyBorder="1" applyAlignment="1">
      <alignment horizontal="center" wrapText="1"/>
    </xf>
    <xf numFmtId="167" fontId="23" fillId="13" borderId="60" xfId="5446" applyNumberFormat="1" applyFont="1" applyFill="1" applyBorder="1" applyAlignment="1">
      <alignment horizontal="center" wrapText="1"/>
    </xf>
    <xf numFmtId="0" fontId="23" fillId="13" borderId="60" xfId="5445" applyFont="1" applyFill="1" applyBorder="1" applyAlignment="1">
      <alignment horizontal="center" wrapText="1"/>
    </xf>
    <xf numFmtId="0" fontId="23" fillId="13" borderId="61" xfId="5445" applyFont="1" applyFill="1" applyBorder="1" applyAlignment="1">
      <alignment horizontal="center" wrapText="1"/>
    </xf>
    <xf numFmtId="0" fontId="23" fillId="0" borderId="62" xfId="5445" applyFont="1" applyFill="1" applyBorder="1" applyAlignment="1">
      <alignment horizontal="center" wrapText="1"/>
    </xf>
    <xf numFmtId="0" fontId="23" fillId="0" borderId="63" xfId="5445" applyFont="1" applyFill="1" applyBorder="1" applyAlignment="1">
      <alignment horizontal="center" wrapText="1"/>
    </xf>
    <xf numFmtId="0" fontId="23" fillId="0" borderId="64" xfId="5445" applyFont="1" applyFill="1" applyBorder="1" applyAlignment="1">
      <alignment horizontal="center" wrapText="1"/>
    </xf>
    <xf numFmtId="0" fontId="12" fillId="0" borderId="0" xfId="0" applyNumberFormat="1" applyFont="1" applyFill="1" applyBorder="1" applyAlignment="1">
      <alignment wrapText="1" readingOrder="1"/>
    </xf>
    <xf numFmtId="3" fontId="10" fillId="13" borderId="65" xfId="5445" applyNumberFormat="1" applyFont="1" applyFill="1" applyBorder="1" applyAlignment="1">
      <alignment horizontal="right"/>
    </xf>
    <xf numFmtId="3" fontId="10" fillId="13" borderId="66" xfId="5445" applyNumberFormat="1" applyFont="1" applyFill="1" applyBorder="1" applyAlignment="1">
      <alignment horizontal="right"/>
    </xf>
    <xf numFmtId="3" fontId="10" fillId="13" borderId="67" xfId="5445" applyNumberFormat="1" applyFont="1" applyFill="1" applyBorder="1" applyAlignment="1">
      <alignment horizontal="right"/>
    </xf>
    <xf numFmtId="3" fontId="10" fillId="13" borderId="68" xfId="5445" applyNumberFormat="1" applyFont="1" applyFill="1" applyBorder="1" applyAlignment="1">
      <alignment horizontal="right"/>
    </xf>
    <xf numFmtId="3" fontId="10" fillId="13" borderId="69" xfId="5445" applyNumberFormat="1" applyFont="1" applyFill="1" applyBorder="1" applyAlignment="1">
      <alignment horizontal="right"/>
    </xf>
    <xf numFmtId="3" fontId="10" fillId="13" borderId="70" xfId="5445" applyNumberFormat="1" applyFont="1" applyFill="1" applyBorder="1" applyAlignment="1">
      <alignment horizontal="right"/>
    </xf>
    <xf numFmtId="3" fontId="10" fillId="13" borderId="0" xfId="5445" applyNumberFormat="1" applyFont="1" applyFill="1" applyBorder="1" applyAlignment="1">
      <alignment horizontal="right"/>
    </xf>
    <xf numFmtId="3" fontId="88" fillId="0" borderId="70" xfId="5447" applyNumberFormat="1" applyFont="1" applyBorder="1" applyAlignment="1" applyProtection="1">
      <alignment horizontal="right" wrapText="1"/>
      <protection locked="0"/>
    </xf>
    <xf numFmtId="3" fontId="12" fillId="0" borderId="0" xfId="0" applyNumberFormat="1" applyFont="1" applyFill="1" applyBorder="1" applyAlignment="1">
      <alignment horizontal="right" wrapText="1"/>
    </xf>
    <xf numFmtId="3" fontId="10" fillId="13" borderId="71" xfId="5445" applyNumberFormat="1" applyFont="1" applyFill="1" applyBorder="1" applyAlignment="1">
      <alignment horizontal="right"/>
    </xf>
    <xf numFmtId="3" fontId="88" fillId="0" borderId="0" xfId="5447" applyNumberFormat="1" applyFont="1" applyAlignment="1" applyProtection="1">
      <alignment horizontal="right" wrapText="1"/>
      <protection locked="0"/>
    </xf>
    <xf numFmtId="3" fontId="10" fillId="0" borderId="0" xfId="5445" applyNumberFormat="1" applyFont="1" applyFill="1" applyBorder="1" applyAlignment="1">
      <alignment horizontal="right"/>
    </xf>
    <xf numFmtId="3" fontId="10" fillId="13" borderId="72" xfId="5445" applyNumberFormat="1" applyFont="1" applyFill="1" applyBorder="1" applyAlignment="1">
      <alignment horizontal="right"/>
    </xf>
    <xf numFmtId="0" fontId="12" fillId="0" borderId="25" xfId="0" applyNumberFormat="1" applyFont="1" applyFill="1" applyBorder="1" applyAlignment="1">
      <alignment wrapText="1" readingOrder="1"/>
    </xf>
    <xf numFmtId="3" fontId="23" fillId="13" borderId="73" xfId="5445" applyNumberFormat="1" applyFont="1" applyFill="1" applyBorder="1" applyAlignment="1">
      <alignment horizontal="right"/>
    </xf>
    <xf numFmtId="3" fontId="23" fillId="13" borderId="74" xfId="5445" applyNumberFormat="1" applyFont="1" applyFill="1" applyBorder="1" applyAlignment="1">
      <alignment horizontal="right"/>
    </xf>
    <xf numFmtId="3" fontId="23" fillId="13" borderId="75" xfId="5445" applyNumberFormat="1" applyFont="1" applyFill="1" applyBorder="1" applyAlignment="1">
      <alignment horizontal="right"/>
    </xf>
    <xf numFmtId="3" fontId="23" fillId="13" borderId="58" xfId="5445" applyNumberFormat="1" applyFont="1" applyFill="1" applyBorder="1" applyAlignment="1">
      <alignment horizontal="right"/>
    </xf>
    <xf numFmtId="3" fontId="23" fillId="13" borderId="76" xfId="5445" applyNumberFormat="1" applyFont="1" applyFill="1" applyBorder="1" applyAlignment="1">
      <alignment horizontal="right"/>
    </xf>
    <xf numFmtId="3" fontId="93" fillId="0" borderId="77" xfId="5447" applyNumberFormat="1" applyFont="1" applyBorder="1" applyAlignment="1" applyProtection="1">
      <alignment horizontal="right" wrapText="1"/>
      <protection locked="0"/>
    </xf>
    <xf numFmtId="3" fontId="92" fillId="0" borderId="25" xfId="0" applyNumberFormat="1" applyFont="1" applyFill="1" applyBorder="1" applyAlignment="1">
      <alignment horizontal="right" wrapText="1"/>
    </xf>
    <xf numFmtId="3" fontId="23" fillId="13" borderId="66" xfId="5445" applyNumberFormat="1" applyFont="1" applyFill="1" applyBorder="1" applyAlignment="1">
      <alignment horizontal="right"/>
    </xf>
    <xf numFmtId="0" fontId="88" fillId="0" borderId="78" xfId="5447" applyFont="1" applyBorder="1" applyAlignment="1" applyProtection="1">
      <alignment horizontal="right" wrapText="1"/>
      <protection locked="0"/>
    </xf>
    <xf numFmtId="0" fontId="12" fillId="0" borderId="0" xfId="0" applyNumberFormat="1" applyFont="1" applyFill="1" applyBorder="1" applyAlignment="1">
      <alignment horizontal="right" wrapText="1"/>
    </xf>
    <xf numFmtId="3" fontId="10" fillId="13" borderId="73" xfId="5445" applyNumberFormat="1" applyFont="1" applyFill="1" applyBorder="1" applyAlignment="1">
      <alignment horizontal="right"/>
    </xf>
    <xf numFmtId="3" fontId="10" fillId="13" borderId="74" xfId="5445" applyNumberFormat="1" applyFont="1" applyFill="1" applyBorder="1" applyAlignment="1">
      <alignment horizontal="right"/>
    </xf>
    <xf numFmtId="3" fontId="10" fillId="13" borderId="75" xfId="5445" applyNumberFormat="1" applyFont="1" applyFill="1" applyBorder="1" applyAlignment="1">
      <alignment horizontal="right"/>
    </xf>
    <xf numFmtId="3" fontId="10" fillId="13" borderId="58" xfId="5445" applyNumberFormat="1" applyFont="1" applyFill="1" applyBorder="1" applyAlignment="1">
      <alignment horizontal="right"/>
    </xf>
    <xf numFmtId="3" fontId="10" fillId="13" borderId="76" xfId="5445" applyNumberFormat="1" applyFont="1" applyFill="1" applyBorder="1" applyAlignment="1">
      <alignment horizontal="right"/>
    </xf>
    <xf numFmtId="3" fontId="88" fillId="0" borderId="77" xfId="5447" applyNumberFormat="1" applyFont="1" applyBorder="1" applyAlignment="1" applyProtection="1">
      <alignment horizontal="right" wrapText="1"/>
      <protection locked="0"/>
    </xf>
    <xf numFmtId="3" fontId="12" fillId="0" borderId="25" xfId="0" applyNumberFormat="1" applyFont="1" applyFill="1" applyBorder="1" applyAlignment="1">
      <alignment horizontal="right" wrapText="1"/>
    </xf>
    <xf numFmtId="0" fontId="92" fillId="0" borderId="0" xfId="0" applyNumberFormat="1" applyFont="1" applyFill="1" applyBorder="1" applyAlignment="1">
      <alignment wrapText="1" readingOrder="1"/>
    </xf>
    <xf numFmtId="0" fontId="93" fillId="0" borderId="0" xfId="5447" applyFont="1" applyAlignment="1" applyProtection="1">
      <alignment horizontal="right" wrapText="1"/>
      <protection locked="0"/>
    </xf>
    <xf numFmtId="0" fontId="92" fillId="0" borderId="0" xfId="0" applyNumberFormat="1" applyFont="1" applyFill="1" applyBorder="1" applyAlignment="1">
      <alignment horizontal="right" wrapText="1"/>
    </xf>
    <xf numFmtId="0" fontId="92" fillId="0" borderId="79" xfId="0" applyNumberFormat="1" applyFont="1" applyFill="1" applyBorder="1" applyAlignment="1">
      <alignment vertical="top" wrapText="1" readingOrder="1"/>
    </xf>
    <xf numFmtId="3" fontId="23" fillId="13" borderId="80" xfId="5445" applyNumberFormat="1" applyFont="1" applyFill="1" applyBorder="1" applyAlignment="1">
      <alignment horizontal="right"/>
    </xf>
    <xf numFmtId="3" fontId="23" fillId="13" borderId="81" xfId="5445" applyNumberFormat="1" applyFont="1" applyFill="1" applyBorder="1" applyAlignment="1">
      <alignment horizontal="right"/>
    </xf>
    <xf numFmtId="3" fontId="23" fillId="13" borderId="82" xfId="5445" applyNumberFormat="1" applyFont="1" applyFill="1" applyBorder="1" applyAlignment="1">
      <alignment horizontal="right"/>
    </xf>
    <xf numFmtId="3" fontId="26" fillId="13" borderId="0" xfId="5445" applyNumberFormat="1" applyFont="1" applyFill="1" applyBorder="1" applyAlignment="1">
      <alignment horizontal="left" vertical="top" wrapText="1"/>
    </xf>
    <xf numFmtId="0" fontId="0" fillId="0" borderId="0" xfId="0"/>
    <xf numFmtId="0" fontId="40" fillId="0" borderId="0" xfId="80"/>
    <xf numFmtId="0" fontId="26" fillId="13" borderId="0" xfId="5445" applyFont="1" applyFill="1" applyAlignment="1">
      <alignment horizontal="left" vertical="top" wrapText="1"/>
    </xf>
    <xf numFmtId="3" fontId="23" fillId="13" borderId="0" xfId="5445" applyNumberFormat="1" applyFont="1" applyFill="1"/>
    <xf numFmtId="3" fontId="23" fillId="13" borderId="0" xfId="5445" applyNumberFormat="1" applyFont="1" applyFill="1" applyBorder="1"/>
    <xf numFmtId="3" fontId="23" fillId="13" borderId="80" xfId="5445" applyNumberFormat="1" applyFont="1" applyFill="1" applyBorder="1"/>
    <xf numFmtId="3" fontId="10" fillId="13" borderId="0" xfId="5445" applyNumberFormat="1" applyFont="1" applyFill="1" applyBorder="1"/>
    <xf numFmtId="3" fontId="10" fillId="13" borderId="75" xfId="5445" applyNumberFormat="1" applyFont="1" applyFill="1" applyBorder="1"/>
    <xf numFmtId="3" fontId="10" fillId="13" borderId="53" xfId="5445" applyNumberFormat="1" applyFont="1" applyFill="1" applyBorder="1"/>
    <xf numFmtId="3" fontId="23" fillId="13" borderId="75" xfId="5445" applyNumberFormat="1" applyFont="1" applyFill="1" applyBorder="1"/>
    <xf numFmtId="3" fontId="23" fillId="13" borderId="53" xfId="5445" applyNumberFormat="1" applyFont="1" applyFill="1" applyBorder="1"/>
    <xf numFmtId="3" fontId="10" fillId="13" borderId="68" xfId="5445" applyNumberFormat="1" applyFont="1" applyFill="1" applyBorder="1"/>
    <xf numFmtId="0" fontId="10" fillId="13" borderId="0" xfId="5445" applyFont="1" applyFill="1"/>
    <xf numFmtId="0" fontId="10" fillId="13" borderId="0" xfId="5445" applyFont="1" applyFill="1" applyBorder="1"/>
    <xf numFmtId="0" fontId="23" fillId="13" borderId="0" xfId="5445" applyFont="1" applyFill="1" applyBorder="1"/>
    <xf numFmtId="0" fontId="23" fillId="13" borderId="0" xfId="6245" applyFont="1" applyFill="1" applyBorder="1"/>
    <xf numFmtId="0" fontId="34" fillId="13" borderId="0" xfId="6245" applyFont="1" applyFill="1" applyBorder="1"/>
    <xf numFmtId="3" fontId="23" fillId="13" borderId="81" xfId="5445" applyNumberFormat="1" applyFont="1" applyFill="1" applyBorder="1"/>
    <xf numFmtId="3" fontId="10" fillId="13" borderId="71" xfId="5445" applyNumberFormat="1" applyFont="1" applyFill="1" applyBorder="1"/>
    <xf numFmtId="3" fontId="10" fillId="13" borderId="58" xfId="5445" applyNumberFormat="1" applyFont="1" applyFill="1" applyBorder="1"/>
    <xf numFmtId="3" fontId="10" fillId="13" borderId="74" xfId="5445" applyNumberFormat="1" applyFont="1" applyFill="1" applyBorder="1"/>
    <xf numFmtId="3" fontId="10" fillId="13" borderId="73" xfId="5445" applyNumberFormat="1" applyFont="1" applyFill="1" applyBorder="1"/>
    <xf numFmtId="3" fontId="23" fillId="13" borderId="58" xfId="5445" applyNumberFormat="1" applyFont="1" applyFill="1" applyBorder="1"/>
    <xf numFmtId="3" fontId="23" fillId="13" borderId="66" xfId="5445" applyNumberFormat="1" applyFont="1" applyFill="1" applyBorder="1"/>
    <xf numFmtId="3" fontId="23" fillId="13" borderId="74" xfId="5445" applyNumberFormat="1" applyFont="1" applyFill="1" applyBorder="1"/>
    <xf numFmtId="3" fontId="23" fillId="13" borderId="73" xfId="5445" applyNumberFormat="1" applyFont="1" applyFill="1" applyBorder="1"/>
    <xf numFmtId="3" fontId="10" fillId="13" borderId="66" xfId="5445" applyNumberFormat="1" applyFont="1" applyFill="1" applyBorder="1"/>
    <xf numFmtId="3" fontId="10" fillId="13" borderId="65" xfId="5445" applyNumberFormat="1" applyFont="1" applyFill="1" applyBorder="1"/>
    <xf numFmtId="0" fontId="23" fillId="13" borderId="53" xfId="5445" applyFont="1" applyFill="1" applyBorder="1"/>
    <xf numFmtId="0" fontId="23" fillId="13" borderId="53" xfId="5445" applyFont="1" applyFill="1" applyBorder="1" applyAlignment="1">
      <alignment horizontal="center"/>
    </xf>
    <xf numFmtId="0" fontId="26" fillId="0" borderId="0" xfId="5445" applyFont="1" applyFill="1" applyAlignment="1">
      <alignment horizontal="left" vertical="top" wrapText="1"/>
    </xf>
    <xf numFmtId="0" fontId="26" fillId="13" borderId="0" xfId="6246" applyNumberFormat="1" applyFont="1" applyFill="1" applyAlignment="1">
      <alignment horizontal="left" vertical="top" wrapText="1"/>
    </xf>
    <xf numFmtId="167" fontId="23" fillId="13" borderId="53" xfId="5978" applyNumberFormat="1" applyFont="1" applyFill="1" applyBorder="1" applyAlignment="1">
      <alignment horizontal="center"/>
    </xf>
    <xf numFmtId="49" fontId="23" fillId="13" borderId="53" xfId="5978" applyNumberFormat="1" applyFont="1" applyFill="1" applyBorder="1" applyAlignment="1">
      <alignment horizontal="center"/>
    </xf>
    <xf numFmtId="0" fontId="23" fillId="0" borderId="58" xfId="5445" applyFont="1" applyFill="1" applyBorder="1" applyAlignment="1">
      <alignment horizontal="center"/>
    </xf>
    <xf numFmtId="0" fontId="23" fillId="0" borderId="53" xfId="5445" applyFont="1" applyFill="1" applyBorder="1" applyAlignment="1">
      <alignment horizontal="center"/>
    </xf>
    <xf numFmtId="0" fontId="34" fillId="2" borderId="0" xfId="6084" applyFont="1" applyFill="1" applyBorder="1" applyAlignment="1">
      <alignment horizontal="left"/>
    </xf>
    <xf numFmtId="0" fontId="115" fillId="2" borderId="0" xfId="6084" applyFont="1" applyFill="1"/>
    <xf numFmtId="0" fontId="23" fillId="2" borderId="53" xfId="5445" applyFont="1" applyFill="1" applyBorder="1"/>
    <xf numFmtId="0" fontId="23" fillId="2" borderId="97" xfId="5445" applyFont="1" applyFill="1" applyBorder="1" applyAlignment="1">
      <alignment horizontal="center"/>
    </xf>
    <xf numFmtId="0" fontId="23" fillId="2" borderId="58" xfId="5445" applyFont="1" applyFill="1" applyBorder="1" applyAlignment="1">
      <alignment horizontal="center"/>
    </xf>
    <xf numFmtId="0" fontId="23" fillId="2" borderId="53" xfId="5445" applyFont="1" applyFill="1" applyBorder="1" applyAlignment="1">
      <alignment horizontal="center"/>
    </xf>
    <xf numFmtId="0" fontId="23" fillId="2" borderId="53" xfId="5445" applyFont="1" applyFill="1" applyBorder="1" applyAlignment="1">
      <alignment horizontal="center" wrapText="1"/>
    </xf>
    <xf numFmtId="3" fontId="10" fillId="2" borderId="0" xfId="5445" applyNumberFormat="1" applyFont="1" applyFill="1" applyBorder="1"/>
    <xf numFmtId="3" fontId="10" fillId="2" borderId="97" xfId="5445" applyNumberFormat="1" applyFont="1" applyFill="1" applyBorder="1" applyAlignment="1">
      <alignment horizontal="right"/>
    </xf>
    <xf numFmtId="3" fontId="10" fillId="2" borderId="0" xfId="5445" applyNumberFormat="1" applyFont="1" applyFill="1" applyBorder="1" applyAlignment="1">
      <alignment horizontal="right"/>
    </xf>
    <xf numFmtId="3" fontId="10" fillId="2" borderId="95" xfId="5445" applyNumberFormat="1" applyFont="1" applyFill="1" applyBorder="1" applyAlignment="1">
      <alignment horizontal="right"/>
    </xf>
    <xf numFmtId="3" fontId="10" fillId="2" borderId="0" xfId="6084" applyNumberFormat="1" applyFont="1" applyFill="1" applyBorder="1" applyAlignment="1">
      <alignment horizontal="right"/>
    </xf>
    <xf numFmtId="3" fontId="10" fillId="2" borderId="96" xfId="6084" applyNumberFormat="1" applyFont="1" applyFill="1" applyBorder="1" applyAlignment="1">
      <alignment horizontal="right"/>
    </xf>
    <xf numFmtId="3" fontId="10" fillId="2" borderId="95" xfId="6084" applyNumberFormat="1" applyFont="1" applyFill="1" applyBorder="1" applyAlignment="1">
      <alignment horizontal="right"/>
    </xf>
    <xf numFmtId="3" fontId="10" fillId="2" borderId="0" xfId="6084" applyNumberFormat="1" applyFont="1" applyFill="1" applyAlignment="1">
      <alignment horizontal="right"/>
    </xf>
    <xf numFmtId="3" fontId="10" fillId="2" borderId="98" xfId="5445" applyNumberFormat="1" applyFont="1" applyFill="1" applyBorder="1" applyAlignment="1">
      <alignment horizontal="right"/>
    </xf>
    <xf numFmtId="3" fontId="10" fillId="2" borderId="78" xfId="5445" applyNumberFormat="1" applyFont="1" applyFill="1" applyBorder="1" applyAlignment="1">
      <alignment horizontal="right"/>
    </xf>
    <xf numFmtId="3" fontId="10" fillId="2" borderId="78" xfId="6084" applyNumberFormat="1" applyFont="1" applyFill="1" applyBorder="1" applyAlignment="1">
      <alignment horizontal="right"/>
    </xf>
    <xf numFmtId="3" fontId="23" fillId="2" borderId="53" xfId="5445" applyNumberFormat="1" applyFont="1" applyFill="1" applyBorder="1"/>
    <xf numFmtId="3" fontId="23" fillId="2" borderId="99" xfId="5445" applyNumberFormat="1" applyFont="1" applyFill="1" applyBorder="1" applyAlignment="1">
      <alignment horizontal="right"/>
    </xf>
    <xf numFmtId="3" fontId="23" fillId="2" borderId="53" xfId="5445" applyNumberFormat="1" applyFont="1" applyFill="1" applyBorder="1" applyAlignment="1">
      <alignment horizontal="right"/>
    </xf>
    <xf numFmtId="3" fontId="23" fillId="2" borderId="84" xfId="5445" applyNumberFormat="1" applyFont="1" applyFill="1" applyBorder="1" applyAlignment="1">
      <alignment horizontal="right"/>
    </xf>
    <xf numFmtId="3" fontId="23" fillId="2" borderId="53" xfId="6084" applyNumberFormat="1" applyFont="1" applyFill="1" applyBorder="1" applyAlignment="1">
      <alignment horizontal="right"/>
    </xf>
    <xf numFmtId="3" fontId="23" fillId="2" borderId="84" xfId="6084" applyNumberFormat="1" applyFont="1" applyFill="1" applyBorder="1" applyAlignment="1">
      <alignment horizontal="right"/>
    </xf>
    <xf numFmtId="3" fontId="23" fillId="2" borderId="1" xfId="5445" applyNumberFormat="1" applyFont="1" applyFill="1" applyBorder="1"/>
    <xf numFmtId="3" fontId="23" fillId="2" borderId="100" xfId="5445" applyNumberFormat="1" applyFont="1" applyFill="1" applyBorder="1" applyAlignment="1">
      <alignment horizontal="right"/>
    </xf>
    <xf numFmtId="3" fontId="23" fillId="2" borderId="1" xfId="5445" applyNumberFormat="1" applyFont="1" applyFill="1" applyBorder="1" applyAlignment="1">
      <alignment horizontal="right"/>
    </xf>
    <xf numFmtId="0" fontId="10" fillId="2" borderId="78" xfId="5445" applyFont="1" applyFill="1" applyBorder="1" applyAlignment="1">
      <alignment horizontal="right"/>
    </xf>
    <xf numFmtId="0" fontId="10" fillId="2" borderId="0" xfId="6084" applyFont="1" applyFill="1" applyAlignment="1">
      <alignment horizontal="right"/>
    </xf>
    <xf numFmtId="0" fontId="10" fillId="2" borderId="78" xfId="6084" applyFont="1" applyFill="1" applyBorder="1" applyAlignment="1">
      <alignment horizontal="right"/>
    </xf>
    <xf numFmtId="3" fontId="10" fillId="2" borderId="53" xfId="5445" applyNumberFormat="1" applyFont="1" applyFill="1" applyBorder="1"/>
    <xf numFmtId="3" fontId="10" fillId="2" borderId="99" xfId="5445" applyNumberFormat="1" applyFont="1" applyFill="1" applyBorder="1"/>
    <xf numFmtId="3" fontId="10" fillId="2" borderId="53" xfId="5445" applyNumberFormat="1" applyFont="1" applyFill="1" applyBorder="1" applyAlignment="1">
      <alignment horizontal="right"/>
    </xf>
    <xf numFmtId="3" fontId="10" fillId="2" borderId="84" xfId="5445" applyNumberFormat="1" applyFont="1" applyFill="1" applyBorder="1" applyAlignment="1">
      <alignment horizontal="right"/>
    </xf>
    <xf numFmtId="0" fontId="10" fillId="2" borderId="8" xfId="5445" applyFont="1" applyFill="1" applyBorder="1"/>
    <xf numFmtId="0" fontId="10" fillId="2" borderId="0" xfId="5445" applyFont="1" applyFill="1" applyAlignment="1">
      <alignment horizontal="right"/>
    </xf>
    <xf numFmtId="0" fontId="93" fillId="2" borderId="80" xfId="6084" applyFont="1" applyFill="1" applyBorder="1"/>
    <xf numFmtId="3" fontId="23" fillId="2" borderId="101" xfId="5445" applyNumberFormat="1" applyFont="1" applyFill="1" applyBorder="1" applyAlignment="1">
      <alignment horizontal="right"/>
    </xf>
    <xf numFmtId="3" fontId="23" fillId="2" borderId="80" xfId="5445" applyNumberFormat="1" applyFont="1" applyFill="1" applyBorder="1" applyAlignment="1">
      <alignment horizontal="right"/>
    </xf>
    <xf numFmtId="0" fontId="23" fillId="2" borderId="0" xfId="6084" applyFont="1" applyFill="1"/>
    <xf numFmtId="0" fontId="26" fillId="2" borderId="0" xfId="6084" applyFont="1" applyFill="1"/>
    <xf numFmtId="0" fontId="0" fillId="0" borderId="0" xfId="0"/>
    <xf numFmtId="0" fontId="34" fillId="2" borderId="0" xfId="5445" applyFont="1" applyFill="1" applyAlignment="1"/>
    <xf numFmtId="0" fontId="91" fillId="2" borderId="0" xfId="0" applyFont="1" applyFill="1"/>
    <xf numFmtId="0" fontId="91" fillId="2" borderId="0" xfId="0" applyFont="1" applyFill="1" applyBorder="1"/>
    <xf numFmtId="0" fontId="23" fillId="2" borderId="53" xfId="5445" applyFont="1" applyFill="1" applyBorder="1" applyAlignment="1"/>
    <xf numFmtId="0" fontId="93" fillId="2" borderId="53" xfId="0" applyFont="1" applyFill="1" applyBorder="1" applyAlignment="1"/>
    <xf numFmtId="0" fontId="23" fillId="2" borderId="0" xfId="5445" applyFont="1" applyFill="1" applyBorder="1"/>
    <xf numFmtId="0" fontId="93" fillId="2" borderId="0" xfId="0" applyFont="1" applyFill="1" applyAlignment="1"/>
    <xf numFmtId="0" fontId="23" fillId="2" borderId="1" xfId="5445" applyFont="1" applyFill="1" applyBorder="1"/>
    <xf numFmtId="0" fontId="93" fillId="2" borderId="0" xfId="0" applyFont="1" applyFill="1"/>
    <xf numFmtId="0" fontId="23" fillId="2" borderId="3" xfId="5445" applyFont="1" applyFill="1" applyBorder="1" applyAlignment="1">
      <alignment horizontal="center"/>
    </xf>
    <xf numFmtId="0" fontId="23" fillId="2" borderId="0" xfId="5445" applyFont="1" applyFill="1" applyBorder="1" applyAlignment="1">
      <alignment horizontal="center"/>
    </xf>
    <xf numFmtId="0" fontId="23" fillId="2" borderId="22" xfId="5445" applyFont="1" applyFill="1" applyBorder="1" applyAlignment="1">
      <alignment horizontal="center"/>
    </xf>
    <xf numFmtId="0" fontId="23" fillId="2" borderId="71" xfId="5445" applyFont="1" applyFill="1" applyBorder="1" applyAlignment="1">
      <alignment horizontal="center"/>
    </xf>
    <xf numFmtId="0" fontId="93" fillId="0" borderId="85" xfId="0" applyFont="1" applyBorder="1" applyAlignment="1" applyProtection="1">
      <alignment horizontal="center" wrapText="1" readingOrder="1"/>
      <protection locked="0"/>
    </xf>
    <xf numFmtId="0" fontId="2" fillId="0" borderId="106" xfId="0" applyFont="1" applyBorder="1" applyAlignment="1" applyProtection="1">
      <alignment horizontal="center" wrapText="1" readingOrder="1"/>
      <protection locked="0"/>
    </xf>
    <xf numFmtId="0" fontId="92" fillId="0" borderId="29" xfId="6352" applyNumberFormat="1" applyFont="1" applyFill="1" applyBorder="1" applyAlignment="1">
      <alignment horizontal="center" wrapText="1" readingOrder="1"/>
    </xf>
    <xf numFmtId="0" fontId="92" fillId="0" borderId="107" xfId="6352" applyNumberFormat="1" applyFont="1" applyFill="1" applyBorder="1" applyAlignment="1">
      <alignment horizontal="center" wrapText="1" readingOrder="1"/>
    </xf>
    <xf numFmtId="3" fontId="10" fillId="2" borderId="94" xfId="5445" applyNumberFormat="1" applyFont="1" applyFill="1" applyBorder="1"/>
    <xf numFmtId="0" fontId="88" fillId="2" borderId="94" xfId="0" applyFont="1" applyFill="1" applyBorder="1"/>
    <xf numFmtId="3" fontId="88" fillId="2" borderId="56" xfId="0" applyNumberFormat="1" applyFont="1" applyFill="1" applyBorder="1" applyAlignment="1">
      <alignment horizontal="right"/>
    </xf>
    <xf numFmtId="3" fontId="88" fillId="2" borderId="94" xfId="0" applyNumberFormat="1" applyFont="1" applyFill="1" applyBorder="1" applyAlignment="1">
      <alignment horizontal="right"/>
    </xf>
    <xf numFmtId="3" fontId="88" fillId="2" borderId="57" xfId="0" applyNumberFormat="1" applyFont="1" applyFill="1" applyBorder="1" applyAlignment="1">
      <alignment horizontal="right"/>
    </xf>
    <xf numFmtId="3" fontId="88" fillId="2" borderId="88" xfId="0" applyNumberFormat="1" applyFont="1" applyFill="1" applyBorder="1" applyAlignment="1">
      <alignment horizontal="right"/>
    </xf>
    <xf numFmtId="3" fontId="88" fillId="0" borderId="0" xfId="0" applyNumberFormat="1" applyFont="1" applyBorder="1" applyAlignment="1">
      <alignment horizontal="right"/>
    </xf>
    <xf numFmtId="3" fontId="88" fillId="0" borderId="57" xfId="0" applyNumberFormat="1" applyFont="1" applyBorder="1" applyAlignment="1">
      <alignment horizontal="right"/>
    </xf>
    <xf numFmtId="3" fontId="88" fillId="0" borderId="94" xfId="0" applyNumberFormat="1" applyFont="1" applyBorder="1" applyAlignment="1">
      <alignment horizontal="right"/>
    </xf>
    <xf numFmtId="3" fontId="88" fillId="0" borderId="56" xfId="0" applyNumberFormat="1" applyFont="1" applyBorder="1" applyAlignment="1">
      <alignment horizontal="right"/>
    </xf>
    <xf numFmtId="3" fontId="88" fillId="0" borderId="0" xfId="6353" applyNumberFormat="1" applyFont="1" applyAlignment="1" applyProtection="1">
      <alignment horizontal="right" readingOrder="1"/>
      <protection locked="0"/>
    </xf>
    <xf numFmtId="3" fontId="88" fillId="0" borderId="108" xfId="6353" applyNumberFormat="1" applyFont="1" applyBorder="1" applyAlignment="1" applyProtection="1">
      <alignment horizontal="right" readingOrder="1"/>
      <protection locked="0"/>
    </xf>
    <xf numFmtId="171" fontId="12" fillId="0" borderId="0" xfId="6352" applyNumberFormat="1" applyFont="1" applyFill="1" applyBorder="1" applyAlignment="1">
      <alignment horizontal="right" wrapText="1" readingOrder="1"/>
    </xf>
    <xf numFmtId="171" fontId="12" fillId="0" borderId="109" xfId="6352" applyNumberFormat="1" applyFont="1" applyFill="1" applyBorder="1" applyAlignment="1">
      <alignment horizontal="right" wrapText="1" readingOrder="1"/>
    </xf>
    <xf numFmtId="3" fontId="10" fillId="2" borderId="0" xfId="5445" applyNumberFormat="1" applyFont="1" applyFill="1" applyBorder="1"/>
    <xf numFmtId="0" fontId="88" fillId="2" borderId="0" xfId="0" applyFont="1" applyFill="1" applyBorder="1"/>
    <xf numFmtId="3" fontId="88" fillId="2" borderId="3" xfId="0" applyNumberFormat="1" applyFont="1" applyFill="1" applyBorder="1" applyAlignment="1">
      <alignment horizontal="right"/>
    </xf>
    <xf numFmtId="3" fontId="88" fillId="2" borderId="0" xfId="0" applyNumberFormat="1" applyFont="1" applyFill="1" applyBorder="1" applyAlignment="1">
      <alignment horizontal="right"/>
    </xf>
    <xf numFmtId="3" fontId="88" fillId="2" borderId="22" xfId="0" applyNumberFormat="1" applyFont="1" applyFill="1" applyBorder="1" applyAlignment="1">
      <alignment horizontal="right"/>
    </xf>
    <xf numFmtId="3" fontId="88" fillId="2" borderId="71" xfId="0" applyNumberFormat="1" applyFont="1" applyFill="1" applyBorder="1" applyAlignment="1">
      <alignment horizontal="right"/>
    </xf>
    <xf numFmtId="3" fontId="88" fillId="0" borderId="3" xfId="0" applyNumberFormat="1" applyFont="1" applyBorder="1" applyAlignment="1">
      <alignment horizontal="right"/>
    </xf>
    <xf numFmtId="3" fontId="88" fillId="0" borderId="22" xfId="0" applyNumberFormat="1" applyFont="1" applyBorder="1" applyAlignment="1">
      <alignment horizontal="right"/>
    </xf>
    <xf numFmtId="0" fontId="88" fillId="2" borderId="1" xfId="0" applyFont="1" applyFill="1" applyBorder="1"/>
    <xf numFmtId="3" fontId="88" fillId="2" borderId="6" xfId="0" applyNumberFormat="1" applyFont="1" applyFill="1" applyBorder="1" applyAlignment="1">
      <alignment horizontal="right"/>
    </xf>
    <xf numFmtId="3" fontId="88" fillId="2" borderId="1" xfId="0" applyNumberFormat="1" applyFont="1" applyFill="1" applyBorder="1" applyAlignment="1">
      <alignment horizontal="right"/>
    </xf>
    <xf numFmtId="3" fontId="88" fillId="2" borderId="42" xfId="0" applyNumberFormat="1" applyFont="1" applyFill="1" applyBorder="1" applyAlignment="1">
      <alignment horizontal="right"/>
    </xf>
    <xf numFmtId="3" fontId="88" fillId="2" borderId="83" xfId="0" applyNumberFormat="1" applyFont="1" applyFill="1" applyBorder="1" applyAlignment="1">
      <alignment horizontal="right"/>
    </xf>
    <xf numFmtId="3" fontId="88" fillId="0" borderId="1" xfId="0" applyNumberFormat="1" applyFont="1" applyBorder="1" applyAlignment="1">
      <alignment horizontal="right"/>
    </xf>
    <xf numFmtId="3" fontId="88" fillId="0" borderId="6" xfId="0" applyNumberFormat="1" applyFont="1" applyBorder="1" applyAlignment="1">
      <alignment horizontal="right"/>
    </xf>
    <xf numFmtId="3" fontId="88" fillId="0" borderId="42" xfId="0" applyNumberFormat="1" applyFont="1" applyBorder="1" applyAlignment="1">
      <alignment horizontal="right"/>
    </xf>
    <xf numFmtId="3" fontId="23" fillId="2" borderId="53" xfId="5445" applyNumberFormat="1" applyFont="1" applyFill="1" applyBorder="1"/>
    <xf numFmtId="0" fontId="88" fillId="2" borderId="53" xfId="0" applyFont="1" applyFill="1" applyBorder="1"/>
    <xf numFmtId="3" fontId="93" fillId="2" borderId="7" xfId="0" applyNumberFormat="1" applyFont="1" applyFill="1" applyBorder="1" applyAlignment="1">
      <alignment horizontal="right"/>
    </xf>
    <xf numFmtId="3" fontId="93" fillId="2" borderId="53" xfId="0" applyNumberFormat="1" applyFont="1" applyFill="1" applyBorder="1" applyAlignment="1">
      <alignment horizontal="right"/>
    </xf>
    <xf numFmtId="3" fontId="93" fillId="2" borderId="55" xfId="0" applyNumberFormat="1" applyFont="1" applyFill="1" applyBorder="1" applyAlignment="1">
      <alignment horizontal="right"/>
    </xf>
    <xf numFmtId="3" fontId="93" fillId="2" borderId="58" xfId="0" applyNumberFormat="1" applyFont="1" applyFill="1" applyBorder="1" applyAlignment="1">
      <alignment horizontal="right"/>
    </xf>
    <xf numFmtId="3" fontId="93" fillId="0" borderId="7" xfId="0" applyNumberFormat="1" applyFont="1" applyBorder="1" applyAlignment="1">
      <alignment horizontal="right"/>
    </xf>
    <xf numFmtId="3" fontId="93" fillId="0" borderId="53" xfId="0" applyNumberFormat="1" applyFont="1" applyBorder="1" applyAlignment="1">
      <alignment horizontal="right"/>
    </xf>
    <xf numFmtId="3" fontId="93" fillId="0" borderId="55" xfId="0" applyNumberFormat="1" applyFont="1" applyBorder="1" applyAlignment="1">
      <alignment horizontal="right"/>
    </xf>
    <xf numFmtId="3" fontId="93" fillId="0" borderId="1" xfId="0" applyNumberFormat="1" applyFont="1" applyBorder="1" applyAlignment="1">
      <alignment horizontal="right"/>
    </xf>
    <xf numFmtId="3" fontId="93" fillId="0" borderId="42" xfId="0" applyNumberFormat="1" applyFont="1" applyBorder="1" applyAlignment="1">
      <alignment horizontal="right"/>
    </xf>
    <xf numFmtId="3" fontId="93" fillId="0" borderId="6" xfId="0" applyNumberFormat="1" applyFont="1" applyBorder="1" applyAlignment="1">
      <alignment horizontal="right"/>
    </xf>
    <xf numFmtId="3" fontId="93" fillId="0" borderId="86" xfId="6353" applyNumberFormat="1" applyFont="1" applyBorder="1" applyAlignment="1" applyProtection="1">
      <alignment horizontal="right" readingOrder="1"/>
      <protection locked="0"/>
    </xf>
    <xf numFmtId="3" fontId="93" fillId="0" borderId="103" xfId="6353" applyNumberFormat="1" applyFont="1" applyBorder="1" applyAlignment="1" applyProtection="1">
      <alignment horizontal="right" readingOrder="1"/>
      <protection locked="0"/>
    </xf>
    <xf numFmtId="171" fontId="92" fillId="0" borderId="25" xfId="6352" applyNumberFormat="1" applyFont="1" applyFill="1" applyBorder="1" applyAlignment="1">
      <alignment horizontal="right" wrapText="1" readingOrder="1"/>
    </xf>
    <xf numFmtId="171" fontId="92" fillId="0" borderId="110" xfId="6352" applyNumberFormat="1" applyFont="1" applyFill="1" applyBorder="1" applyAlignment="1">
      <alignment horizontal="right" wrapText="1" readingOrder="1"/>
    </xf>
    <xf numFmtId="0" fontId="88" fillId="2" borderId="0" xfId="0" applyFont="1" applyFill="1"/>
    <xf numFmtId="0" fontId="12" fillId="0" borderId="0" xfId="6352" applyNumberFormat="1" applyFont="1" applyFill="1" applyBorder="1" applyAlignment="1">
      <alignment horizontal="right" wrapText="1" readingOrder="1"/>
    </xf>
    <xf numFmtId="0" fontId="12" fillId="0" borderId="109" xfId="6352" applyNumberFormat="1" applyFont="1" applyFill="1" applyBorder="1" applyAlignment="1">
      <alignment horizontal="right" wrapText="1" readingOrder="1"/>
    </xf>
    <xf numFmtId="3" fontId="10" fillId="2" borderId="53" xfId="5445" applyNumberFormat="1" applyFont="1" applyFill="1" applyBorder="1"/>
    <xf numFmtId="3" fontId="88" fillId="2" borderId="7" xfId="0" applyNumberFormat="1" applyFont="1" applyFill="1" applyBorder="1" applyAlignment="1">
      <alignment horizontal="right"/>
    </xf>
    <xf numFmtId="3" fontId="88" fillId="2" borderId="53" xfId="0" applyNumberFormat="1" applyFont="1" applyFill="1" applyBorder="1" applyAlignment="1">
      <alignment horizontal="right"/>
    </xf>
    <xf numFmtId="3" fontId="88" fillId="2" borderId="55" xfId="0" applyNumberFormat="1" applyFont="1" applyFill="1" applyBorder="1" applyAlignment="1">
      <alignment horizontal="right"/>
    </xf>
    <xf numFmtId="3" fontId="88" fillId="2" borderId="58" xfId="0" applyNumberFormat="1" applyFont="1" applyFill="1" applyBorder="1" applyAlignment="1">
      <alignment horizontal="right"/>
    </xf>
    <xf numFmtId="3" fontId="88" fillId="0" borderId="7" xfId="0" applyNumberFormat="1" applyFont="1" applyBorder="1" applyAlignment="1">
      <alignment horizontal="right"/>
    </xf>
    <xf numFmtId="3" fontId="88" fillId="0" borderId="53" xfId="0" applyNumberFormat="1" applyFont="1" applyBorder="1" applyAlignment="1">
      <alignment horizontal="right"/>
    </xf>
    <xf numFmtId="3" fontId="88" fillId="0" borderId="55" xfId="0" applyNumberFormat="1" applyFont="1" applyBorder="1" applyAlignment="1">
      <alignment horizontal="right"/>
    </xf>
    <xf numFmtId="3" fontId="88" fillId="0" borderId="86" xfId="6353" applyNumberFormat="1" applyFont="1" applyBorder="1" applyAlignment="1" applyProtection="1">
      <alignment horizontal="right" readingOrder="1"/>
      <protection locked="0"/>
    </xf>
    <xf numFmtId="3" fontId="88" fillId="0" borderId="103" xfId="6353" applyNumberFormat="1" applyFont="1" applyBorder="1" applyAlignment="1" applyProtection="1">
      <alignment horizontal="right" readingOrder="1"/>
      <protection locked="0"/>
    </xf>
    <xf numFmtId="171" fontId="12" fillId="0" borderId="25" xfId="6352" applyNumberFormat="1" applyFont="1" applyFill="1" applyBorder="1" applyAlignment="1">
      <alignment horizontal="right" wrapText="1" readingOrder="1"/>
    </xf>
    <xf numFmtId="171" fontId="12" fillId="0" borderId="110" xfId="6352" applyNumberFormat="1" applyFont="1" applyFill="1" applyBorder="1" applyAlignment="1">
      <alignment horizontal="right" wrapText="1" readingOrder="1"/>
    </xf>
    <xf numFmtId="3" fontId="93" fillId="0" borderId="0" xfId="6353" applyNumberFormat="1" applyFont="1" applyAlignment="1" applyProtection="1">
      <alignment horizontal="right" readingOrder="1"/>
      <protection locked="0"/>
    </xf>
    <xf numFmtId="3" fontId="93" fillId="0" borderId="108" xfId="6353" applyNumberFormat="1" applyFont="1" applyBorder="1" applyAlignment="1" applyProtection="1">
      <alignment horizontal="right" readingOrder="1"/>
      <protection locked="0"/>
    </xf>
    <xf numFmtId="0" fontId="92" fillId="0" borderId="0" xfId="6352" applyNumberFormat="1" applyFont="1" applyFill="1" applyBorder="1" applyAlignment="1">
      <alignment horizontal="right" wrapText="1" readingOrder="1"/>
    </xf>
    <xf numFmtId="0" fontId="92" fillId="0" borderId="109" xfId="6352" applyNumberFormat="1" applyFont="1" applyFill="1" applyBorder="1" applyAlignment="1">
      <alignment horizontal="right" wrapText="1" readingOrder="1"/>
    </xf>
    <xf numFmtId="3" fontId="23" fillId="2" borderId="80" xfId="5445" applyNumberFormat="1" applyFont="1" applyFill="1" applyBorder="1"/>
    <xf numFmtId="0" fontId="88" fillId="2" borderId="80" xfId="0" applyFont="1" applyFill="1" applyBorder="1"/>
    <xf numFmtId="3" fontId="93" fillId="2" borderId="111" xfId="0" applyNumberFormat="1" applyFont="1" applyFill="1" applyBorder="1" applyAlignment="1">
      <alignment horizontal="right"/>
    </xf>
    <xf numFmtId="3" fontId="93" fillId="2" borderId="80" xfId="0" applyNumberFormat="1" applyFont="1" applyFill="1" applyBorder="1" applyAlignment="1">
      <alignment horizontal="right"/>
    </xf>
    <xf numFmtId="3" fontId="93" fillId="2" borderId="112" xfId="0" applyNumberFormat="1" applyFont="1" applyFill="1" applyBorder="1" applyAlignment="1">
      <alignment horizontal="right"/>
    </xf>
    <xf numFmtId="3" fontId="93" fillId="2" borderId="81" xfId="0" applyNumberFormat="1" applyFont="1" applyFill="1" applyBorder="1" applyAlignment="1">
      <alignment horizontal="right"/>
    </xf>
    <xf numFmtId="3" fontId="93" fillId="0" borderId="111" xfId="0" applyNumberFormat="1" applyFont="1" applyBorder="1" applyAlignment="1">
      <alignment horizontal="right"/>
    </xf>
    <xf numFmtId="3" fontId="93" fillId="0" borderId="80" xfId="0" applyNumberFormat="1" applyFont="1" applyBorder="1" applyAlignment="1">
      <alignment horizontal="right"/>
    </xf>
    <xf numFmtId="3" fontId="93" fillId="0" borderId="112" xfId="0" applyNumberFormat="1" applyFont="1" applyBorder="1" applyAlignment="1">
      <alignment horizontal="right"/>
    </xf>
    <xf numFmtId="3" fontId="93" fillId="0" borderId="87" xfId="6353" applyNumberFormat="1" applyFont="1" applyBorder="1" applyAlignment="1" applyProtection="1">
      <alignment horizontal="right" readingOrder="1"/>
      <protection locked="0"/>
    </xf>
    <xf numFmtId="3" fontId="93" fillId="0" borderId="113" xfId="6353" applyNumberFormat="1" applyFont="1" applyBorder="1" applyAlignment="1" applyProtection="1">
      <alignment horizontal="right" readingOrder="1"/>
      <protection locked="0"/>
    </xf>
    <xf numFmtId="171" fontId="92" fillId="0" borderId="79" xfId="6352" applyNumberFormat="1" applyFont="1" applyFill="1" applyBorder="1" applyAlignment="1">
      <alignment horizontal="right" wrapText="1" readingOrder="1"/>
    </xf>
    <xf numFmtId="171" fontId="92" fillId="0" borderId="114" xfId="6352" applyNumberFormat="1" applyFont="1" applyFill="1" applyBorder="1" applyAlignment="1">
      <alignment horizontal="right" wrapText="1" readingOrder="1"/>
    </xf>
    <xf numFmtId="3" fontId="23" fillId="2" borderId="0" xfId="5445" applyNumberFormat="1" applyFont="1" applyFill="1" applyBorder="1"/>
    <xf numFmtId="0" fontId="26" fillId="2" borderId="0" xfId="5443" applyFont="1" applyFill="1" applyAlignment="1">
      <alignment horizontal="left" vertical="top" wrapText="1"/>
    </xf>
    <xf numFmtId="0" fontId="10" fillId="2" borderId="0" xfId="0" applyFont="1" applyFill="1"/>
    <xf numFmtId="0" fontId="26" fillId="2" borderId="0" xfId="0" applyFont="1" applyFill="1" applyAlignment="1">
      <alignment horizontal="left" vertical="top" wrapText="1"/>
    </xf>
    <xf numFmtId="0" fontId="41" fillId="2" borderId="0" xfId="22" applyNumberFormat="1" applyFont="1" applyFill="1" applyBorder="1" applyAlignment="1">
      <alignment horizontal="center" vertical="center"/>
    </xf>
    <xf numFmtId="0" fontId="41" fillId="2" borderId="0" xfId="6403" applyNumberFormat="1" applyFont="1" applyFill="1" applyBorder="1" applyAlignment="1">
      <alignment horizontal="center" vertical="center"/>
    </xf>
    <xf numFmtId="0" fontId="41" fillId="2" borderId="0" xfId="6404" applyNumberFormat="1" applyFont="1" applyFill="1" applyBorder="1" applyAlignment="1">
      <alignment horizontal="center" vertical="center"/>
    </xf>
    <xf numFmtId="0" fontId="41" fillId="2" borderId="0" xfId="6405" applyNumberFormat="1" applyFont="1" applyFill="1" applyBorder="1" applyAlignment="1">
      <alignment horizontal="center" vertical="center"/>
    </xf>
    <xf numFmtId="0" fontId="41" fillId="2" borderId="0" xfId="6406" applyNumberFormat="1" applyFont="1" applyFill="1" applyBorder="1" applyAlignment="1">
      <alignment horizontal="center" vertical="center"/>
    </xf>
    <xf numFmtId="0" fontId="41" fillId="2" borderId="0" xfId="6407" applyNumberFormat="1" applyFont="1" applyFill="1" applyBorder="1" applyAlignment="1">
      <alignment horizontal="center" vertical="center"/>
    </xf>
    <xf numFmtId="0" fontId="41" fillId="2" borderId="94" xfId="6407" applyNumberFormat="1" applyFont="1" applyFill="1" applyBorder="1" applyAlignment="1">
      <alignment horizontal="center" vertical="center"/>
    </xf>
    <xf numFmtId="164" fontId="0" fillId="2" borderId="0" xfId="0" applyNumberFormat="1" applyFont="1" applyFill="1"/>
    <xf numFmtId="0" fontId="9" fillId="2" borderId="0" xfId="0" applyFont="1" applyFill="1"/>
    <xf numFmtId="0" fontId="9" fillId="0" borderId="0" xfId="0" applyFont="1" applyAlignment="1">
      <alignment vertical="center"/>
    </xf>
    <xf numFmtId="1" fontId="0" fillId="2" borderId="0" xfId="0" applyNumberFormat="1" applyFont="1" applyFill="1" applyBorder="1" applyAlignment="1">
      <alignment horizontal="left"/>
    </xf>
    <xf numFmtId="1" fontId="0" fillId="2" borderId="0" xfId="0" applyNumberFormat="1" applyFont="1" applyFill="1" applyAlignment="1">
      <alignment horizontal="center"/>
    </xf>
    <xf numFmtId="1" fontId="0" fillId="2" borderId="0" xfId="0" applyNumberFormat="1" applyFont="1" applyFill="1" applyBorder="1" applyAlignment="1">
      <alignment horizontal="center"/>
    </xf>
    <xf numFmtId="164" fontId="41" fillId="2" borderId="0" xfId="22" applyNumberFormat="1" applyFont="1" applyFill="1" applyBorder="1" applyAlignment="1">
      <alignment horizontal="center" vertical="center"/>
    </xf>
    <xf numFmtId="164" fontId="41" fillId="2" borderId="0" xfId="6403" applyNumberFormat="1" applyFont="1" applyFill="1" applyBorder="1" applyAlignment="1">
      <alignment horizontal="center" vertical="center"/>
    </xf>
    <xf numFmtId="164" fontId="41" fillId="2" borderId="0" xfId="6404" applyNumberFormat="1" applyFont="1" applyFill="1" applyBorder="1" applyAlignment="1">
      <alignment horizontal="center" vertical="center"/>
    </xf>
    <xf numFmtId="164" fontId="41" fillId="2" borderId="0" xfId="6405" applyNumberFormat="1" applyFont="1" applyFill="1" applyBorder="1" applyAlignment="1">
      <alignment horizontal="center" vertical="center"/>
    </xf>
    <xf numFmtId="164" fontId="41" fillId="2" borderId="0" xfId="6406" applyNumberFormat="1" applyFont="1" applyFill="1" applyBorder="1" applyAlignment="1">
      <alignment horizontal="center" vertical="center"/>
    </xf>
    <xf numFmtId="164" fontId="41" fillId="2" borderId="94" xfId="6407" applyNumberFormat="1" applyFont="1" applyFill="1" applyBorder="1" applyAlignment="1">
      <alignment horizontal="center" vertical="center"/>
    </xf>
    <xf numFmtId="0" fontId="0" fillId="2" borderId="0" xfId="0" applyFont="1" applyFill="1" applyBorder="1" applyAlignment="1">
      <alignment horizontal="left"/>
    </xf>
    <xf numFmtId="0" fontId="21" fillId="2" borderId="53" xfId="0" applyFont="1" applyFill="1" applyBorder="1" applyAlignment="1">
      <alignment horizontal="center" vertical="center" wrapText="1"/>
    </xf>
    <xf numFmtId="164" fontId="15" fillId="2" borderId="22" xfId="4702" applyNumberFormat="1" applyFont="1" applyFill="1" applyBorder="1" applyAlignment="1">
      <alignment horizontal="center"/>
    </xf>
    <xf numFmtId="0" fontId="21" fillId="2" borderId="4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16" fillId="2" borderId="0" xfId="0" applyFont="1" applyFill="1"/>
    <xf numFmtId="0" fontId="0" fillId="2" borderId="0" xfId="0" applyFont="1" applyFill="1" applyAlignment="1">
      <alignment horizontal="left"/>
    </xf>
    <xf numFmtId="0" fontId="0" fillId="2" borderId="0" xfId="0" applyFont="1" applyFill="1"/>
    <xf numFmtId="164" fontId="15" fillId="2" borderId="0" xfId="4702" applyNumberFormat="1" applyFont="1" applyFill="1" applyBorder="1" applyAlignment="1">
      <alignment horizontal="center"/>
    </xf>
    <xf numFmtId="164" fontId="15" fillId="2" borderId="0" xfId="4702" applyNumberFormat="1" applyFont="1" applyFill="1" applyAlignment="1">
      <alignment horizontal="center"/>
    </xf>
    <xf numFmtId="1" fontId="20" fillId="2" borderId="0" xfId="0" applyNumberFormat="1" applyFont="1" applyFill="1" applyBorder="1" applyAlignment="1">
      <alignment horizontal="right"/>
    </xf>
    <xf numFmtId="1" fontId="20" fillId="2" borderId="0" xfId="0" applyNumberFormat="1" applyFont="1" applyFill="1" applyBorder="1" applyAlignment="1">
      <alignment horizontal="left"/>
    </xf>
    <xf numFmtId="0" fontId="2" fillId="2" borderId="0" xfId="0" applyFont="1" applyFill="1"/>
    <xf numFmtId="0" fontId="0" fillId="2" borderId="0" xfId="0" applyFill="1"/>
    <xf numFmtId="0" fontId="0" fillId="0" borderId="0" xfId="0"/>
    <xf numFmtId="0" fontId="0" fillId="2" borderId="1" xfId="0" applyFont="1" applyFill="1" applyBorder="1"/>
    <xf numFmtId="0" fontId="21" fillId="2" borderId="1" xfId="0" applyFont="1" applyFill="1" applyBorder="1" applyAlignment="1">
      <alignment horizontal="right"/>
    </xf>
    <xf numFmtId="0" fontId="21" fillId="2" borderId="0" xfId="0" applyFont="1" applyFill="1"/>
    <xf numFmtId="0" fontId="0" fillId="0" borderId="0" xfId="0"/>
    <xf numFmtId="0" fontId="88" fillId="0" borderId="0" xfId="0" applyFont="1"/>
    <xf numFmtId="0" fontId="88" fillId="0" borderId="1" xfId="0" applyFont="1" applyBorder="1"/>
    <xf numFmtId="0" fontId="88" fillId="0" borderId="94" xfId="0" applyFont="1" applyBorder="1"/>
    <xf numFmtId="3" fontId="88" fillId="0" borderId="94" xfId="0" applyNumberFormat="1" applyFont="1" applyBorder="1" applyAlignment="1">
      <alignment horizontal="right"/>
    </xf>
    <xf numFmtId="3" fontId="88" fillId="0" borderId="57" xfId="0" applyNumberFormat="1" applyFont="1" applyBorder="1" applyAlignment="1">
      <alignment horizontal="right"/>
    </xf>
    <xf numFmtId="3" fontId="88" fillId="0" borderId="56" xfId="0" applyNumberFormat="1" applyFont="1" applyBorder="1" applyAlignment="1">
      <alignment horizontal="right"/>
    </xf>
    <xf numFmtId="0" fontId="88" fillId="0" borderId="0" xfId="0" applyFont="1" applyBorder="1"/>
    <xf numFmtId="3" fontId="88" fillId="0" borderId="0" xfId="0" applyNumberFormat="1" applyFont="1" applyBorder="1" applyAlignment="1">
      <alignment horizontal="right"/>
    </xf>
    <xf numFmtId="3" fontId="88" fillId="0" borderId="22" xfId="0" applyNumberFormat="1" applyFont="1" applyBorder="1" applyAlignment="1">
      <alignment horizontal="right"/>
    </xf>
    <xf numFmtId="3" fontId="88" fillId="0" borderId="3" xfId="0" applyNumberFormat="1" applyFont="1" applyBorder="1" applyAlignment="1">
      <alignment horizontal="right"/>
    </xf>
    <xf numFmtId="3" fontId="88" fillId="0" borderId="1" xfId="0" applyNumberFormat="1" applyFont="1" applyBorder="1" applyAlignment="1">
      <alignment horizontal="right"/>
    </xf>
    <xf numFmtId="3" fontId="88" fillId="0" borderId="42" xfId="0" applyNumberFormat="1" applyFont="1" applyBorder="1" applyAlignment="1">
      <alignment horizontal="right"/>
    </xf>
    <xf numFmtId="3" fontId="88" fillId="0" borderId="6" xfId="0" applyNumberFormat="1" applyFont="1" applyBorder="1" applyAlignment="1">
      <alignment horizontal="right"/>
    </xf>
    <xf numFmtId="0" fontId="88" fillId="0" borderId="53" xfId="0" applyFont="1" applyBorder="1"/>
    <xf numFmtId="3" fontId="93" fillId="0" borderId="53" xfId="0" applyNumberFormat="1" applyFont="1" applyBorder="1" applyAlignment="1">
      <alignment horizontal="right"/>
    </xf>
    <xf numFmtId="3" fontId="93" fillId="0" borderId="55" xfId="0" applyNumberFormat="1" applyFont="1" applyBorder="1" applyAlignment="1">
      <alignment horizontal="right"/>
    </xf>
    <xf numFmtId="3" fontId="93" fillId="0" borderId="7" xfId="0" applyNumberFormat="1" applyFont="1" applyBorder="1" applyAlignment="1">
      <alignment horizontal="right"/>
    </xf>
    <xf numFmtId="3" fontId="88" fillId="0" borderId="53" xfId="0" applyNumberFormat="1" applyFont="1" applyBorder="1" applyAlignment="1">
      <alignment horizontal="right"/>
    </xf>
    <xf numFmtId="3" fontId="88" fillId="0" borderId="55" xfId="0" applyNumberFormat="1" applyFont="1" applyBorder="1" applyAlignment="1">
      <alignment horizontal="right"/>
    </xf>
    <xf numFmtId="3" fontId="88" fillId="0" borderId="7" xfId="0" applyNumberFormat="1" applyFont="1" applyBorder="1" applyAlignment="1">
      <alignment horizontal="right"/>
    </xf>
    <xf numFmtId="0" fontId="88" fillId="0" borderId="80" xfId="0" applyFont="1" applyBorder="1"/>
    <xf numFmtId="3" fontId="93" fillId="0" borderId="80" xfId="0" applyNumberFormat="1" applyFont="1" applyBorder="1" applyAlignment="1">
      <alignment horizontal="right"/>
    </xf>
    <xf numFmtId="3" fontId="93" fillId="0" borderId="112" xfId="0" applyNumberFormat="1" applyFont="1" applyBorder="1" applyAlignment="1">
      <alignment horizontal="right"/>
    </xf>
    <xf numFmtId="3" fontId="93" fillId="0" borderId="111" xfId="0" applyNumberFormat="1" applyFont="1" applyBorder="1" applyAlignment="1">
      <alignment horizontal="right"/>
    </xf>
    <xf numFmtId="0" fontId="91" fillId="0" borderId="0" xfId="0" applyFont="1"/>
    <xf numFmtId="3" fontId="10" fillId="0" borderId="56" xfId="5445" applyNumberFormat="1" applyFont="1" applyFill="1" applyBorder="1"/>
    <xf numFmtId="3" fontId="10" fillId="0" borderId="3" xfId="5445" applyNumberFormat="1" applyFont="1" applyFill="1" applyBorder="1"/>
    <xf numFmtId="3" fontId="23" fillId="0" borderId="7" xfId="5445" applyNumberFormat="1" applyFont="1" applyFill="1" applyBorder="1"/>
    <xf numFmtId="3" fontId="10" fillId="0" borderId="7" xfId="5445" applyNumberFormat="1" applyFont="1" applyFill="1" applyBorder="1"/>
    <xf numFmtId="3" fontId="23" fillId="0" borderId="111" xfId="5445" applyNumberFormat="1" applyFont="1" applyFill="1" applyBorder="1"/>
    <xf numFmtId="0" fontId="34" fillId="0" borderId="0" xfId="5445" applyFont="1" applyAlignment="1"/>
    <xf numFmtId="0" fontId="23" fillId="0" borderId="0" xfId="0" applyFont="1" applyAlignment="1" applyProtection="1">
      <alignment wrapText="1" readingOrder="1"/>
      <protection locked="0"/>
    </xf>
    <xf numFmtId="0" fontId="10" fillId="0" borderId="0" xfId="0" applyFont="1" applyAlignment="1" applyProtection="1">
      <alignment horizontal="right" wrapText="1" readingOrder="1"/>
      <protection locked="0"/>
    </xf>
    <xf numFmtId="0" fontId="23" fillId="0" borderId="3" xfId="5445" applyFont="1" applyBorder="1" applyAlignment="1">
      <alignment horizontal="center"/>
    </xf>
    <xf numFmtId="0" fontId="23" fillId="0" borderId="0" xfId="5445" applyFont="1" applyBorder="1" applyAlignment="1">
      <alignment horizontal="center"/>
    </xf>
    <xf numFmtId="0" fontId="23" fillId="0" borderId="22" xfId="5445" applyFont="1" applyBorder="1" applyAlignment="1">
      <alignment horizontal="center"/>
    </xf>
    <xf numFmtId="0" fontId="23" fillId="0" borderId="7" xfId="5445" applyFont="1" applyFill="1" applyBorder="1" applyAlignment="1"/>
    <xf numFmtId="0" fontId="93" fillId="0" borderId="53" xfId="0" applyFont="1" applyBorder="1" applyAlignment="1"/>
    <xf numFmtId="0" fontId="23" fillId="0" borderId="3" xfId="5445" applyFont="1" applyFill="1" applyBorder="1"/>
    <xf numFmtId="0" fontId="93" fillId="0" borderId="0" xfId="0" applyFont="1" applyAlignment="1"/>
    <xf numFmtId="0" fontId="23" fillId="0" borderId="6" xfId="5445" applyFont="1" applyFill="1" applyBorder="1"/>
    <xf numFmtId="0" fontId="93" fillId="0" borderId="0" xfId="0" applyFont="1"/>
    <xf numFmtId="0" fontId="0" fillId="0" borderId="0" xfId="0" applyAlignment="1">
      <alignment wrapText="1"/>
    </xf>
    <xf numFmtId="0" fontId="0" fillId="0" borderId="0" xfId="0"/>
    <xf numFmtId="0" fontId="56" fillId="0" borderId="0" xfId="6708" applyNumberFormat="1" applyFont="1" applyAlignment="1">
      <alignment horizontal="left" vertical="top"/>
    </xf>
    <xf numFmtId="0" fontId="56" fillId="0" borderId="0" xfId="6708" applyFont="1"/>
    <xf numFmtId="4" fontId="56" fillId="0" borderId="0" xfId="6708" applyNumberFormat="1" applyFont="1" applyAlignment="1">
      <alignment horizontal="right" vertical="top"/>
    </xf>
    <xf numFmtId="0" fontId="158" fillId="0" borderId="0" xfId="6708" applyFont="1" applyAlignment="1">
      <alignment horizontal="left" vertical="center"/>
    </xf>
    <xf numFmtId="0" fontId="56" fillId="0" borderId="0" xfId="6708" applyFont="1" applyAlignment="1">
      <alignment horizontal="left" vertical="top"/>
    </xf>
    <xf numFmtId="0" fontId="159" fillId="0" borderId="0" xfId="6708" applyFont="1" applyAlignment="1">
      <alignment horizontal="right" vertical="center"/>
    </xf>
    <xf numFmtId="166" fontId="56" fillId="0" borderId="0" xfId="6708" applyNumberFormat="1" applyFont="1" applyAlignment="1">
      <alignment horizontal="right" vertical="top"/>
    </xf>
    <xf numFmtId="0" fontId="41" fillId="0" borderId="0" xfId="6708"/>
    <xf numFmtId="0" fontId="159" fillId="0" borderId="0" xfId="6708" applyFont="1" applyAlignment="1">
      <alignment horizontal="left" vertical="center" wrapText="1"/>
    </xf>
    <xf numFmtId="0" fontId="38" fillId="2" borderId="0" xfId="6717" applyFill="1" applyBorder="1"/>
    <xf numFmtId="0" fontId="38" fillId="2" borderId="0" xfId="6717" applyFill="1" applyBorder="1" applyAlignment="1">
      <alignment horizontal="center" vertical="center"/>
    </xf>
    <xf numFmtId="0" fontId="160" fillId="2" borderId="0" xfId="6717" applyFont="1" applyFill="1" applyBorder="1"/>
    <xf numFmtId="0" fontId="160" fillId="2" borderId="0" xfId="6717" applyFont="1" applyFill="1" applyBorder="1" applyAlignment="1">
      <alignment horizontal="center" vertical="center"/>
    </xf>
    <xf numFmtId="0" fontId="23" fillId="2" borderId="0" xfId="6717" applyFont="1" applyFill="1" applyBorder="1" applyAlignment="1">
      <alignment horizontal="center" vertical="center"/>
    </xf>
    <xf numFmtId="4" fontId="23" fillId="2" borderId="136" xfId="6718" applyNumberFormat="1" applyFont="1" applyFill="1" applyBorder="1" applyAlignment="1">
      <alignment horizontal="right" vertical="center" wrapText="1" indent="1"/>
    </xf>
    <xf numFmtId="4" fontId="23" fillId="2" borderId="137" xfId="6718" applyNumberFormat="1" applyFont="1" applyFill="1" applyBorder="1" applyAlignment="1">
      <alignment horizontal="right" vertical="center" wrapText="1" indent="1"/>
    </xf>
    <xf numFmtId="4" fontId="23" fillId="2" borderId="138" xfId="6718" applyNumberFormat="1" applyFont="1" applyFill="1" applyBorder="1" applyAlignment="1">
      <alignment horizontal="right" vertical="center" wrapText="1" indent="1"/>
    </xf>
    <xf numFmtId="0" fontId="23" fillId="2" borderId="0" xfId="6717" applyFont="1" applyFill="1" applyBorder="1" applyAlignment="1">
      <alignment horizontal="center" vertical="center" wrapText="1"/>
    </xf>
    <xf numFmtId="0" fontId="23" fillId="2" borderId="136" xfId="6717" applyFont="1" applyFill="1" applyBorder="1" applyAlignment="1">
      <alignment horizontal="right" vertical="center" wrapText="1" indent="1"/>
    </xf>
    <xf numFmtId="0" fontId="23" fillId="2" borderId="137" xfId="6717" applyFont="1" applyFill="1" applyBorder="1" applyAlignment="1">
      <alignment horizontal="right" vertical="center" wrapText="1" indent="1"/>
    </xf>
    <xf numFmtId="0" fontId="23" fillId="2" borderId="138" xfId="6717" applyFont="1" applyFill="1" applyBorder="1" applyAlignment="1">
      <alignment horizontal="right" vertical="center" wrapText="1" indent="1"/>
    </xf>
    <xf numFmtId="0" fontId="23" fillId="2" borderId="136" xfId="6717" applyFont="1" applyFill="1" applyBorder="1" applyAlignment="1">
      <alignment horizontal="right"/>
    </xf>
    <xf numFmtId="0" fontId="23" fillId="2" borderId="137" xfId="6717" applyFont="1" applyFill="1" applyBorder="1" applyAlignment="1">
      <alignment horizontal="left"/>
    </xf>
    <xf numFmtId="0" fontId="161" fillId="2" borderId="0" xfId="6719" applyFont="1" applyFill="1" applyBorder="1" applyAlignment="1">
      <alignment horizontal="right" vertical="center"/>
    </xf>
    <xf numFmtId="178" fontId="10" fillId="2" borderId="136" xfId="6719" applyNumberFormat="1" applyFont="1" applyFill="1" applyBorder="1" applyAlignment="1">
      <alignment horizontal="right" vertical="center" indent="1"/>
    </xf>
    <xf numFmtId="178" fontId="10" fillId="2" borderId="137" xfId="6719" applyNumberFormat="1" applyFont="1" applyFill="1" applyBorder="1" applyAlignment="1">
      <alignment horizontal="right" vertical="center" indent="1"/>
    </xf>
    <xf numFmtId="178" fontId="10" fillId="2" borderId="138" xfId="6719" applyNumberFormat="1" applyFont="1" applyFill="1" applyBorder="1" applyAlignment="1">
      <alignment horizontal="right" vertical="center" indent="1"/>
    </xf>
    <xf numFmtId="0" fontId="23" fillId="2" borderId="71" xfId="6717" applyFont="1" applyFill="1" applyBorder="1" applyAlignment="1">
      <alignment horizontal="right"/>
    </xf>
    <xf numFmtId="0" fontId="23" fillId="2" borderId="0" xfId="6717" applyFont="1" applyFill="1" applyBorder="1" applyAlignment="1">
      <alignment horizontal="left"/>
    </xf>
    <xf numFmtId="177" fontId="10" fillId="2" borderId="0" xfId="6718" applyNumberFormat="1" applyFont="1" applyFill="1" applyBorder="1" applyAlignment="1">
      <alignment horizontal="right" vertical="center" wrapText="1" indent="1"/>
    </xf>
    <xf numFmtId="178" fontId="10" fillId="2" borderId="71" xfId="6719" applyNumberFormat="1" applyFont="1" applyFill="1" applyBorder="1" applyAlignment="1">
      <alignment horizontal="right" vertical="center" indent="1"/>
    </xf>
    <xf numFmtId="178" fontId="10" fillId="2" borderId="0" xfId="6719" applyNumberFormat="1" applyFont="1" applyFill="1" applyBorder="1" applyAlignment="1">
      <alignment horizontal="right" vertical="center" indent="1"/>
    </xf>
    <xf numFmtId="178" fontId="10" fillId="2" borderId="98" xfId="6719" applyNumberFormat="1" applyFont="1" applyFill="1" applyBorder="1" applyAlignment="1">
      <alignment horizontal="right" vertical="center" indent="1"/>
    </xf>
    <xf numFmtId="3" fontId="23" fillId="2" borderId="71" xfId="6717" applyNumberFormat="1" applyFont="1" applyFill="1" applyBorder="1" applyAlignment="1">
      <alignment horizontal="right" wrapText="1"/>
    </xf>
    <xf numFmtId="1" fontId="23" fillId="2" borderId="0" xfId="6717" applyNumberFormat="1" applyFont="1" applyFill="1" applyBorder="1" applyAlignment="1">
      <alignment horizontal="left" wrapText="1"/>
    </xf>
    <xf numFmtId="178" fontId="161" fillId="2" borderId="71" xfId="6719" applyNumberFormat="1" applyFont="1" applyFill="1" applyBorder="1" applyAlignment="1">
      <alignment horizontal="right" vertical="center" indent="1"/>
    </xf>
    <xf numFmtId="178" fontId="161" fillId="2" borderId="0" xfId="6719" applyNumberFormat="1" applyFont="1" applyFill="1" applyBorder="1" applyAlignment="1">
      <alignment horizontal="right" vertical="center" indent="1"/>
    </xf>
    <xf numFmtId="178" fontId="161" fillId="2" borderId="98" xfId="6719" applyNumberFormat="1" applyFont="1" applyFill="1" applyBorder="1" applyAlignment="1">
      <alignment horizontal="right" vertical="center" indent="1"/>
    </xf>
    <xf numFmtId="3" fontId="23" fillId="2" borderId="0" xfId="6717" applyNumberFormat="1" applyFont="1" applyFill="1" applyBorder="1" applyAlignment="1">
      <alignment horizontal="right" wrapText="1"/>
    </xf>
    <xf numFmtId="0" fontId="162" fillId="2" borderId="0" xfId="6717" applyFont="1" applyFill="1" applyBorder="1" applyAlignment="1">
      <alignment horizontal="left"/>
    </xf>
    <xf numFmtId="0" fontId="38" fillId="2" borderId="0" xfId="6717" applyFont="1" applyFill="1" applyBorder="1" applyAlignment="1">
      <alignment horizontal="center" vertical="center"/>
    </xf>
    <xf numFmtId="0" fontId="0" fillId="2" borderId="0" xfId="6717" applyFont="1" applyFill="1" applyBorder="1" applyAlignment="1">
      <alignment horizontal="left"/>
    </xf>
    <xf numFmtId="179" fontId="161" fillId="2" borderId="0" xfId="6717" applyNumberFormat="1" applyFont="1" applyFill="1" applyBorder="1" applyAlignment="1">
      <alignment horizontal="left" vertical="center"/>
    </xf>
    <xf numFmtId="0" fontId="10" fillId="2" borderId="0" xfId="6717" applyFont="1" applyFill="1" applyBorder="1" applyAlignment="1">
      <alignment horizontal="left"/>
    </xf>
    <xf numFmtId="0" fontId="10" fillId="2" borderId="0" xfId="6720" applyFont="1" applyFill="1"/>
    <xf numFmtId="0" fontId="10" fillId="2" borderId="0" xfId="6719" applyFont="1" applyFill="1" applyBorder="1" applyAlignment="1">
      <alignment horizontal="left"/>
    </xf>
    <xf numFmtId="0" fontId="0" fillId="2" borderId="0" xfId="6719" applyFont="1" applyFill="1" applyBorder="1" applyAlignment="1">
      <alignment horizontal="left"/>
    </xf>
    <xf numFmtId="0" fontId="0" fillId="0" borderId="0" xfId="0"/>
    <xf numFmtId="3" fontId="0" fillId="0" borderId="0" xfId="0" applyNumberFormat="1"/>
    <xf numFmtId="164" fontId="0" fillId="0" borderId="0" xfId="0" applyNumberFormat="1"/>
    <xf numFmtId="0" fontId="163" fillId="0" borderId="0" xfId="0" applyFont="1"/>
    <xf numFmtId="0" fontId="0" fillId="0" borderId="0" xfId="0"/>
    <xf numFmtId="164" fontId="10" fillId="2" borderId="136" xfId="6718" applyNumberFormat="1" applyFont="1" applyFill="1" applyBorder="1" applyAlignment="1">
      <alignment horizontal="right" vertical="center" wrapText="1" indent="1"/>
    </xf>
    <xf numFmtId="0" fontId="0" fillId="0" borderId="0" xfId="0"/>
    <xf numFmtId="3" fontId="164" fillId="0" borderId="0" xfId="0" applyNumberFormat="1" applyFont="1" applyAlignment="1">
      <alignment horizontal="right" vertical="top"/>
    </xf>
    <xf numFmtId="166" fontId="164" fillId="0" borderId="0" xfId="0" applyNumberFormat="1" applyFont="1" applyAlignment="1">
      <alignment horizontal="right" vertical="top"/>
    </xf>
    <xf numFmtId="0" fontId="164" fillId="0" borderId="0" xfId="0" applyNumberFormat="1" applyFont="1" applyAlignment="1">
      <alignment horizontal="left" vertical="top"/>
    </xf>
    <xf numFmtId="0" fontId="0" fillId="0" borderId="0" xfId="0"/>
    <xf numFmtId="0" fontId="27" fillId="0" borderId="0" xfId="10" applyFont="1" applyAlignment="1">
      <alignment horizontal="left"/>
    </xf>
    <xf numFmtId="167" fontId="165" fillId="13" borderId="0" xfId="13" applyNumberFormat="1" applyFont="1" applyFill="1" applyBorder="1"/>
    <xf numFmtId="0" fontId="165" fillId="13" borderId="0" xfId="13" applyNumberFormat="1" applyFont="1" applyFill="1" applyBorder="1"/>
    <xf numFmtId="167" fontId="27" fillId="13" borderId="0" xfId="13" applyNumberFormat="1" applyFont="1" applyFill="1" applyBorder="1" applyAlignment="1">
      <alignment horizontal="left"/>
    </xf>
    <xf numFmtId="167" fontId="27" fillId="13" borderId="0" xfId="13" applyNumberFormat="1" applyFont="1" applyFill="1" applyBorder="1"/>
    <xf numFmtId="167" fontId="26" fillId="13" borderId="0" xfId="13" applyNumberFormat="1" applyFont="1" applyFill="1" applyBorder="1" applyAlignment="1">
      <alignment horizontal="left"/>
    </xf>
    <xf numFmtId="167" fontId="26" fillId="13" borderId="0" xfId="13" applyNumberFormat="1" applyFont="1" applyFill="1" applyBorder="1" applyAlignment="1">
      <alignment horizontal="left" indent="2"/>
    </xf>
    <xf numFmtId="167" fontId="26" fillId="13" borderId="0" xfId="13" applyNumberFormat="1" applyFont="1" applyFill="1" applyBorder="1" applyAlignment="1"/>
    <xf numFmtId="167" fontId="166" fillId="13" borderId="0" xfId="13" applyNumberFormat="1" applyFont="1" applyFill="1" applyBorder="1" applyAlignment="1">
      <alignment horizontal="left"/>
    </xf>
    <xf numFmtId="167" fontId="166" fillId="13" borderId="0" xfId="13" applyNumberFormat="1" applyFont="1" applyFill="1" applyBorder="1"/>
    <xf numFmtId="0" fontId="26" fillId="13" borderId="13" xfId="0" applyFont="1" applyFill="1" applyBorder="1" applyAlignment="1">
      <alignment horizontal="center" vertical="center" wrapText="1"/>
    </xf>
    <xf numFmtId="0" fontId="26" fillId="13" borderId="141" xfId="0" applyFont="1" applyFill="1" applyBorder="1" applyAlignment="1">
      <alignment horizontal="center" vertical="center" wrapText="1"/>
    </xf>
    <xf numFmtId="3" fontId="27" fillId="13" borderId="3" xfId="13" applyNumberFormat="1" applyFont="1" applyFill="1" applyBorder="1"/>
    <xf numFmtId="166" fontId="27" fillId="13" borderId="22" xfId="13" applyNumberFormat="1" applyFont="1" applyFill="1" applyBorder="1"/>
    <xf numFmtId="3" fontId="26" fillId="13" borderId="3" xfId="13" applyNumberFormat="1" applyFont="1" applyFill="1" applyBorder="1"/>
    <xf numFmtId="166" fontId="26" fillId="13" borderId="22" xfId="13" applyNumberFormat="1" applyFont="1" applyFill="1" applyBorder="1"/>
    <xf numFmtId="3" fontId="26" fillId="13" borderId="22" xfId="13" applyNumberFormat="1" applyFont="1" applyFill="1" applyBorder="1"/>
    <xf numFmtId="3" fontId="27" fillId="13" borderId="22" xfId="13" applyNumberFormat="1" applyFont="1" applyFill="1" applyBorder="1"/>
    <xf numFmtId="3" fontId="166" fillId="13" borderId="3" xfId="13" applyNumberFormat="1" applyFont="1" applyFill="1" applyBorder="1"/>
    <xf numFmtId="166" fontId="166" fillId="13" borderId="22" xfId="13" applyNumberFormat="1" applyFont="1" applyFill="1" applyBorder="1"/>
    <xf numFmtId="3" fontId="166" fillId="13" borderId="22" xfId="13" applyNumberFormat="1" applyFont="1" applyFill="1" applyBorder="1"/>
    <xf numFmtId="0" fontId="0" fillId="0" borderId="0" xfId="0"/>
    <xf numFmtId="0" fontId="0" fillId="0" borderId="0" xfId="0" applyAlignment="1">
      <alignment horizontal="center"/>
    </xf>
    <xf numFmtId="0" fontId="20" fillId="8" borderId="0" xfId="0" applyFont="1" applyFill="1" applyAlignment="1">
      <alignment horizontal="center"/>
    </xf>
    <xf numFmtId="0" fontId="20" fillId="8" borderId="22" xfId="0" applyFont="1" applyFill="1" applyBorder="1" applyAlignment="1">
      <alignment horizontal="center"/>
    </xf>
    <xf numFmtId="0" fontId="26" fillId="0" borderId="0" xfId="10" applyFont="1"/>
    <xf numFmtId="0" fontId="27" fillId="0" borderId="0" xfId="10" applyFont="1" applyFill="1" applyAlignment="1"/>
    <xf numFmtId="0" fontId="27" fillId="0" borderId="0" xfId="10" applyFont="1"/>
    <xf numFmtId="0" fontId="52" fillId="0" borderId="52" xfId="10" applyFont="1" applyBorder="1"/>
    <xf numFmtId="0" fontId="52" fillId="0" borderId="52" xfId="10" applyFont="1" applyBorder="1" applyAlignment="1">
      <alignment horizontal="center" vertical="center" wrapText="1"/>
    </xf>
    <xf numFmtId="0" fontId="52" fillId="0" borderId="1" xfId="10" applyFont="1" applyBorder="1"/>
    <xf numFmtId="0" fontId="52" fillId="0" borderId="1" xfId="10" applyFont="1" applyBorder="1" applyAlignment="1">
      <alignment horizontal="center" vertical="center" wrapText="1"/>
    </xf>
    <xf numFmtId="0" fontId="52" fillId="0" borderId="1" xfId="10" applyFont="1" applyFill="1" applyBorder="1" applyAlignment="1">
      <alignment horizontal="center" vertical="center" wrapText="1"/>
    </xf>
    <xf numFmtId="0" fontId="58" fillId="0" borderId="0" xfId="10" applyFont="1"/>
    <xf numFmtId="0" fontId="52" fillId="0" borderId="0" xfId="10" applyNumberFormat="1" applyFont="1" applyBorder="1" applyAlignment="1">
      <alignment horizontal="left" indent="2"/>
    </xf>
    <xf numFmtId="166" fontId="52" fillId="0" borderId="0" xfId="10" applyNumberFormat="1" applyFont="1" applyFill="1" applyBorder="1" applyAlignment="1">
      <alignment horizontal="center"/>
    </xf>
    <xf numFmtId="170" fontId="52" fillId="0" borderId="0" xfId="10" applyNumberFormat="1" applyFont="1" applyFill="1" applyBorder="1" applyAlignment="1">
      <alignment horizontal="center"/>
    </xf>
    <xf numFmtId="0" fontId="58" fillId="0" borderId="0" xfId="10" applyFont="1" applyBorder="1"/>
    <xf numFmtId="166" fontId="58" fillId="0" borderId="0" xfId="10" applyNumberFormat="1" applyFont="1" applyBorder="1"/>
    <xf numFmtId="166" fontId="58" fillId="0" borderId="0" xfId="10" applyNumberFormat="1" applyFont="1"/>
    <xf numFmtId="0" fontId="52" fillId="0" borderId="0" xfId="10" quotePrefix="1" applyFont="1" applyBorder="1" applyAlignment="1">
      <alignment horizontal="left" vertical="center" wrapText="1" indent="1"/>
    </xf>
    <xf numFmtId="0" fontId="53" fillId="0" borderId="0" xfId="28" applyFont="1" applyAlignment="1">
      <alignment vertical="top"/>
    </xf>
    <xf numFmtId="3" fontId="53" fillId="0" borderId="0" xfId="28" applyNumberFormat="1" applyFont="1" applyAlignment="1" applyProtection="1">
      <alignment horizontal="right" vertical="center"/>
    </xf>
    <xf numFmtId="166" fontId="53" fillId="0" borderId="0" xfId="28" applyNumberFormat="1" applyFont="1" applyAlignment="1" applyProtection="1">
      <alignment horizontal="right" vertical="center"/>
    </xf>
    <xf numFmtId="166" fontId="10" fillId="0" borderId="0" xfId="10" applyNumberFormat="1"/>
    <xf numFmtId="0" fontId="26" fillId="0" borderId="0" xfId="10" applyFont="1" applyAlignment="1">
      <alignment horizontal="right"/>
    </xf>
    <xf numFmtId="3" fontId="52" fillId="0" borderId="0" xfId="28" applyNumberFormat="1" applyFont="1" applyAlignment="1" applyProtection="1">
      <alignment horizontal="right" vertical="center"/>
    </xf>
    <xf numFmtId="166" fontId="52" fillId="0" borderId="0" xfId="28" applyNumberFormat="1" applyFont="1" applyAlignment="1" applyProtection="1">
      <alignment horizontal="right" vertical="center"/>
    </xf>
    <xf numFmtId="166" fontId="10" fillId="0" borderId="0" xfId="10" applyNumberFormat="1" applyFont="1"/>
    <xf numFmtId="0" fontId="26" fillId="0" borderId="0" xfId="10" applyFont="1" applyBorder="1"/>
    <xf numFmtId="0" fontId="52" fillId="0" borderId="0" xfId="10" applyFont="1" applyFill="1" applyAlignment="1">
      <alignment vertical="center" wrapText="1"/>
    </xf>
    <xf numFmtId="0" fontId="52" fillId="0" borderId="0" xfId="67" applyFont="1"/>
    <xf numFmtId="164" fontId="52" fillId="0" borderId="0" xfId="28" applyNumberFormat="1" applyFont="1" applyAlignment="1">
      <alignment horizontal="center"/>
    </xf>
    <xf numFmtId="0" fontId="164" fillId="0" borderId="0" xfId="0" applyFont="1"/>
    <xf numFmtId="0" fontId="164" fillId="0" borderId="0" xfId="0" applyFont="1" applyAlignment="1">
      <alignment horizontal="left" vertical="top"/>
    </xf>
    <xf numFmtId="0" fontId="46" fillId="0" borderId="0" xfId="0" applyFont="1" applyAlignment="1">
      <alignment horizontal="left"/>
    </xf>
    <xf numFmtId="0" fontId="46" fillId="0" borderId="0" xfId="0" applyFont="1"/>
    <xf numFmtId="0" fontId="46" fillId="0" borderId="0" xfId="6721" applyFont="1"/>
    <xf numFmtId="0" fontId="46" fillId="0" borderId="0" xfId="0" quotePrefix="1" applyFont="1" applyAlignment="1">
      <alignment horizontal="left"/>
    </xf>
    <xf numFmtId="0" fontId="46" fillId="0" borderId="0" xfId="6721" applyFont="1" applyAlignment="1">
      <alignment horizontal="left"/>
    </xf>
    <xf numFmtId="0" fontId="46" fillId="0" borderId="0" xfId="6722" applyFont="1"/>
    <xf numFmtId="9" fontId="46" fillId="0" borderId="0" xfId="24" applyFont="1"/>
    <xf numFmtId="0" fontId="167" fillId="0" borderId="0" xfId="6723" applyFont="1"/>
    <xf numFmtId="0" fontId="46" fillId="0" borderId="0" xfId="6723" applyFont="1"/>
    <xf numFmtId="164" fontId="46" fillId="0" borderId="0" xfId="24" applyNumberFormat="1" applyFont="1"/>
    <xf numFmtId="180" fontId="20" fillId="2" borderId="0" xfId="8" applyNumberFormat="1" applyFont="1" applyFill="1" applyBorder="1" applyAlignment="1">
      <alignment vertical="center"/>
    </xf>
    <xf numFmtId="0" fontId="20" fillId="2" borderId="0" xfId="6725" applyFont="1" applyFill="1"/>
    <xf numFmtId="167" fontId="10" fillId="2" borderId="0" xfId="13" applyNumberFormat="1" applyFont="1" applyFill="1"/>
    <xf numFmtId="0" fontId="161" fillId="2" borderId="0" xfId="6724" applyFont="1" applyFill="1" applyAlignment="1">
      <alignment horizontal="right"/>
    </xf>
    <xf numFmtId="9" fontId="46" fillId="0" borderId="0" xfId="6" applyNumberFormat="1" applyFont="1"/>
    <xf numFmtId="0" fontId="17" fillId="0" borderId="0" xfId="6" applyFont="1" applyAlignment="1"/>
    <xf numFmtId="0" fontId="46" fillId="0" borderId="0" xfId="6726" applyFont="1"/>
    <xf numFmtId="0" fontId="46" fillId="0" borderId="0" xfId="6" quotePrefix="1" applyFont="1" applyFill="1" applyAlignment="1">
      <alignment horizontal="left"/>
    </xf>
    <xf numFmtId="0" fontId="46" fillId="0" borderId="0" xfId="6726" applyFont="1" applyFill="1"/>
    <xf numFmtId="0" fontId="46" fillId="0" borderId="0" xfId="0" quotePrefix="1" applyFont="1" applyFill="1" applyAlignment="1">
      <alignment horizontal="left"/>
    </xf>
    <xf numFmtId="9" fontId="46" fillId="0" borderId="0" xfId="18" applyFont="1"/>
    <xf numFmtId="0" fontId="0" fillId="0" borderId="0" xfId="0"/>
    <xf numFmtId="0" fontId="0"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0" fillId="2" borderId="20" xfId="0" applyFont="1" applyFill="1" applyBorder="1" applyAlignment="1">
      <alignment horizontal="center" vertical="center"/>
    </xf>
    <xf numFmtId="0" fontId="21" fillId="2" borderId="54" xfId="0" applyFont="1" applyFill="1" applyBorder="1" applyAlignment="1">
      <alignment horizontal="center" vertical="center"/>
    </xf>
    <xf numFmtId="183" fontId="0" fillId="0" borderId="0" xfId="0" applyNumberFormat="1"/>
    <xf numFmtId="0" fontId="23" fillId="0" borderId="22" xfId="5445" applyFont="1" applyBorder="1" applyAlignment="1">
      <alignment vertical="center"/>
    </xf>
    <xf numFmtId="0" fontId="23" fillId="0" borderId="0" xfId="5445" applyFont="1" applyBorder="1" applyAlignment="1">
      <alignment vertical="center"/>
    </xf>
    <xf numFmtId="3" fontId="23" fillId="0" borderId="54" xfId="5445" applyNumberFormat="1" applyFont="1" applyFill="1" applyBorder="1" applyAlignment="1">
      <alignment horizontal="center" vertical="center"/>
    </xf>
    <xf numFmtId="49" fontId="23" fillId="0" borderId="54" xfId="5982" applyNumberFormat="1" applyFont="1" applyFill="1" applyBorder="1" applyAlignment="1">
      <alignment horizontal="center" vertical="center"/>
    </xf>
    <xf numFmtId="3" fontId="23" fillId="0" borderId="54" xfId="5445" quotePrefix="1" applyNumberFormat="1" applyFont="1" applyFill="1" applyBorder="1" applyAlignment="1">
      <alignment horizontal="center" vertical="center"/>
    </xf>
    <xf numFmtId="0" fontId="23" fillId="0" borderId="22" xfId="5445" applyFont="1" applyBorder="1" applyAlignment="1">
      <alignment wrapText="1"/>
    </xf>
    <xf numFmtId="167" fontId="23" fillId="0" borderId="54" xfId="5982" applyNumberFormat="1" applyFont="1" applyBorder="1" applyAlignment="1">
      <alignment horizontal="center" wrapText="1"/>
    </xf>
    <xf numFmtId="167" fontId="23" fillId="0" borderId="54" xfId="5982" applyNumberFormat="1" applyFont="1" applyFill="1" applyBorder="1" applyAlignment="1">
      <alignment horizontal="center" wrapText="1"/>
    </xf>
    <xf numFmtId="0" fontId="23" fillId="0" borderId="54" xfId="5445" applyFont="1" applyFill="1" applyBorder="1" applyAlignment="1">
      <alignment horizontal="center" wrapText="1"/>
    </xf>
    <xf numFmtId="3" fontId="23" fillId="0" borderId="0" xfId="0" applyNumberFormat="1" applyFont="1" applyBorder="1" applyAlignment="1"/>
    <xf numFmtId="3" fontId="10" fillId="0" borderId="0" xfId="0" applyNumberFormat="1" applyFont="1" applyBorder="1" applyAlignment="1">
      <alignment horizontal="right"/>
    </xf>
    <xf numFmtId="0" fontId="9" fillId="0" borderId="0" xfId="0" applyFont="1" applyBorder="1"/>
    <xf numFmtId="3" fontId="23" fillId="0" borderId="0" xfId="5445" applyNumberFormat="1" applyFont="1" applyFill="1" applyBorder="1" applyAlignment="1"/>
    <xf numFmtId="3" fontId="10" fillId="0" borderId="0" xfId="5445" applyNumberFormat="1" applyFont="1" applyFill="1" applyBorder="1"/>
    <xf numFmtId="3" fontId="10" fillId="0" borderId="0" xfId="6727" applyNumberFormat="1" applyFont="1" applyFill="1" applyBorder="1" applyAlignment="1" applyProtection="1">
      <alignment horizontal="right" wrapText="1" readingOrder="1"/>
      <protection locked="0"/>
    </xf>
    <xf numFmtId="0" fontId="10" fillId="0" borderId="0" xfId="5445" applyFont="1" applyFill="1" applyBorder="1" applyAlignment="1">
      <alignment horizontal="right"/>
    </xf>
    <xf numFmtId="3" fontId="10" fillId="0" borderId="0" xfId="5445" applyNumberFormat="1" applyFont="1" applyFill="1" applyBorder="1" applyAlignment="1"/>
    <xf numFmtId="0" fontId="0" fillId="0" borderId="0" xfId="0"/>
    <xf numFmtId="0" fontId="92" fillId="90" borderId="27" xfId="6737" applyFont="1" applyFill="1" applyBorder="1" applyAlignment="1">
      <alignment horizontal="center" wrapText="1"/>
    </xf>
    <xf numFmtId="0" fontId="12" fillId="90" borderId="0" xfId="6734" applyFill="1"/>
    <xf numFmtId="0" fontId="12" fillId="90" borderId="0" xfId="6734" applyFill="1" applyAlignment="1"/>
    <xf numFmtId="0" fontId="12" fillId="90" borderId="0" xfId="6737" applyFont="1" applyFill="1" applyAlignment="1"/>
    <xf numFmtId="0" fontId="12" fillId="90" borderId="29" xfId="6734" applyFill="1" applyBorder="1" applyAlignment="1">
      <alignment horizontal="center" wrapText="1"/>
    </xf>
    <xf numFmtId="1" fontId="12" fillId="90" borderId="0" xfId="6734" applyNumberFormat="1" applyFill="1" applyAlignment="1">
      <alignment horizontal="center"/>
    </xf>
    <xf numFmtId="0" fontId="92" fillId="90" borderId="29" xfId="6606" applyFont="1" applyFill="1" applyBorder="1" applyAlignment="1"/>
    <xf numFmtId="1" fontId="12" fillId="90" borderId="29" xfId="6734" applyNumberFormat="1" applyFill="1" applyBorder="1" applyAlignment="1">
      <alignment horizontal="center"/>
    </xf>
    <xf numFmtId="0" fontId="12" fillId="90" borderId="0" xfId="6738" applyFill="1"/>
    <xf numFmtId="1" fontId="12" fillId="90" borderId="0" xfId="6738" applyNumberFormat="1" applyFill="1" applyAlignment="1">
      <alignment horizontal="center"/>
    </xf>
    <xf numFmtId="1" fontId="12" fillId="90" borderId="29" xfId="6738" applyNumberFormat="1" applyFill="1" applyBorder="1" applyAlignment="1">
      <alignment horizontal="center"/>
    </xf>
    <xf numFmtId="0" fontId="52" fillId="0" borderId="0" xfId="0" applyFont="1" applyAlignment="1">
      <alignment vertical="center"/>
    </xf>
    <xf numFmtId="0" fontId="52" fillId="0" borderId="0" xfId="0" applyFont="1" applyAlignment="1">
      <alignment horizontal="right" vertical="center" wrapText="1"/>
    </xf>
    <xf numFmtId="0" fontId="53" fillId="0" borderId="0" xfId="0" applyFont="1" applyAlignment="1">
      <alignment horizontal="left" vertical="center" wrapText="1"/>
    </xf>
    <xf numFmtId="0" fontId="52" fillId="0" borderId="0" xfId="0" applyFont="1" applyAlignment="1">
      <alignment horizontal="center" vertical="center"/>
    </xf>
    <xf numFmtId="0" fontId="57" fillId="0" borderId="0" xfId="0" applyFont="1" applyAlignment="1">
      <alignment horizontal="left" vertical="center" wrapText="1"/>
    </xf>
    <xf numFmtId="0" fontId="52" fillId="0" borderId="52" xfId="10" applyFont="1" applyBorder="1" applyAlignment="1">
      <alignment horizontal="center" vertical="center" wrapText="1"/>
    </xf>
    <xf numFmtId="0" fontId="52" fillId="0" borderId="1" xfId="10" applyFont="1" applyBorder="1" applyAlignment="1">
      <alignment horizontal="center" vertical="center" wrapText="1"/>
    </xf>
    <xf numFmtId="0" fontId="52" fillId="0" borderId="0" xfId="10" applyFont="1" applyAlignment="1">
      <alignment horizontal="left" vertical="center"/>
    </xf>
    <xf numFmtId="2" fontId="20" fillId="2" borderId="143" xfId="0" applyNumberFormat="1" applyFont="1" applyFill="1" applyBorder="1" applyAlignment="1"/>
    <xf numFmtId="0" fontId="37" fillId="2" borderId="54" xfId="0" applyFont="1" applyFill="1" applyBorder="1" applyAlignment="1">
      <alignment vertical="top" wrapText="1"/>
    </xf>
    <xf numFmtId="0" fontId="37" fillId="2" borderId="54" xfId="0" applyFont="1" applyFill="1" applyBorder="1" applyAlignment="1">
      <alignment horizontal="left" vertical="top" wrapText="1"/>
    </xf>
    <xf numFmtId="17" fontId="19" fillId="2" borderId="54" xfId="0" quotePrefix="1" applyNumberFormat="1" applyFont="1" applyFill="1" applyBorder="1"/>
    <xf numFmtId="184" fontId="19" fillId="2" borderId="54" xfId="0" applyNumberFormat="1" applyFont="1" applyFill="1" applyBorder="1"/>
    <xf numFmtId="0" fontId="0" fillId="0" borderId="0" xfId="0"/>
    <xf numFmtId="0" fontId="45" fillId="2" borderId="0" xfId="0" applyFont="1" applyFill="1"/>
    <xf numFmtId="0" fontId="0" fillId="2" borderId="7" xfId="0" applyFont="1" applyFill="1" applyBorder="1"/>
    <xf numFmtId="167" fontId="15" fillId="2" borderId="54" xfId="6739" applyNumberFormat="1" applyFont="1" applyFill="1" applyBorder="1"/>
    <xf numFmtId="0" fontId="21" fillId="2" borderId="0" xfId="0" applyFont="1" applyFill="1"/>
    <xf numFmtId="180" fontId="172" fillId="2" borderId="54" xfId="6739" applyNumberFormat="1" applyFont="1" applyFill="1" applyBorder="1" applyAlignment="1">
      <alignment horizontal="center" wrapText="1"/>
    </xf>
    <xf numFmtId="0" fontId="21" fillId="2" borderId="54" xfId="0" applyFont="1" applyFill="1" applyBorder="1" applyAlignment="1">
      <alignment horizontal="center" wrapText="1"/>
    </xf>
    <xf numFmtId="167" fontId="172" fillId="2" borderId="54" xfId="6739" applyNumberFormat="1" applyFont="1" applyFill="1" applyBorder="1" applyAlignment="1">
      <alignment horizontal="center" wrapText="1"/>
    </xf>
    <xf numFmtId="0" fontId="0" fillId="2" borderId="54" xfId="0" applyFont="1" applyFill="1" applyBorder="1"/>
    <xf numFmtId="17" fontId="19" fillId="2" borderId="54" xfId="0" quotePrefix="1" applyNumberFormat="1" applyFont="1" applyFill="1" applyBorder="1"/>
    <xf numFmtId="184" fontId="19" fillId="2" borderId="54" xfId="0" applyNumberFormat="1" applyFont="1" applyFill="1" applyBorder="1"/>
    <xf numFmtId="164" fontId="50" fillId="2" borderId="54" xfId="0" applyNumberFormat="1" applyFont="1" applyFill="1" applyBorder="1"/>
    <xf numFmtId="0" fontId="10" fillId="2" borderId="0" xfId="0" applyFont="1" applyFill="1"/>
    <xf numFmtId="49" fontId="2" fillId="2" borderId="144" xfId="0" applyNumberFormat="1" applyFont="1" applyFill="1" applyBorder="1" applyAlignment="1">
      <alignment horizontal="left" wrapText="1"/>
    </xf>
    <xf numFmtId="2" fontId="23" fillId="91" borderId="0" xfId="0" applyNumberFormat="1" applyFont="1" applyFill="1" applyBorder="1" applyAlignment="1">
      <alignment horizontal="center" wrapText="1"/>
    </xf>
    <xf numFmtId="167" fontId="94" fillId="2" borderId="0" xfId="8" applyNumberFormat="1" applyFont="1" applyFill="1" applyBorder="1" applyAlignment="1">
      <alignment horizontal="right"/>
    </xf>
    <xf numFmtId="164" fontId="94" fillId="2" borderId="0" xfId="24" applyNumberFormat="1" applyFont="1" applyFill="1" applyBorder="1" applyAlignment="1">
      <alignment horizontal="right"/>
    </xf>
    <xf numFmtId="0" fontId="94" fillId="2" borderId="0" xfId="12" applyFont="1" applyFill="1" applyBorder="1" applyAlignment="1">
      <alignment horizontal="right"/>
    </xf>
    <xf numFmtId="167" fontId="94" fillId="2" borderId="3" xfId="8" applyNumberFormat="1" applyFont="1" applyFill="1" applyBorder="1" applyAlignment="1">
      <alignment horizontal="right"/>
    </xf>
    <xf numFmtId="0" fontId="94" fillId="2" borderId="22" xfId="12" applyFont="1" applyFill="1" applyBorder="1" applyAlignment="1">
      <alignment horizontal="right"/>
    </xf>
    <xf numFmtId="0" fontId="94" fillId="2" borderId="98" xfId="12" applyFont="1" applyFill="1" applyBorder="1"/>
    <xf numFmtId="167" fontId="94" fillId="2" borderId="12" xfId="8" applyNumberFormat="1" applyFont="1" applyFill="1" applyBorder="1" applyAlignment="1">
      <alignment horizontal="right"/>
    </xf>
    <xf numFmtId="164" fontId="94" fillId="2" borderId="12" xfId="24" applyNumberFormat="1" applyFont="1" applyFill="1" applyBorder="1" applyAlignment="1">
      <alignment horizontal="right"/>
    </xf>
    <xf numFmtId="0" fontId="94" fillId="2" borderId="12" xfId="12" applyFont="1" applyFill="1" applyBorder="1" applyAlignment="1">
      <alignment horizontal="right"/>
    </xf>
    <xf numFmtId="167" fontId="94" fillId="2" borderId="13" xfId="8" applyNumberFormat="1" applyFont="1" applyFill="1" applyBorder="1" applyAlignment="1">
      <alignment horizontal="right"/>
    </xf>
    <xf numFmtId="0" fontId="94" fillId="2" borderId="141" xfId="12" applyFont="1" applyFill="1" applyBorder="1" applyAlignment="1">
      <alignment horizontal="right"/>
    </xf>
    <xf numFmtId="0" fontId="94" fillId="2" borderId="140" xfId="12" applyFont="1" applyFill="1" applyBorder="1"/>
    <xf numFmtId="164" fontId="0" fillId="2" borderId="54" xfId="0" applyNumberFormat="1" applyFont="1" applyFill="1" applyBorder="1"/>
    <xf numFmtId="0" fontId="0" fillId="0" borderId="0" xfId="0"/>
    <xf numFmtId="0" fontId="0" fillId="0" borderId="0" xfId="0" applyAlignment="1">
      <alignment horizontal="center" wrapText="1"/>
    </xf>
    <xf numFmtId="0" fontId="53" fillId="0" borderId="0" xfId="7139" applyFont="1" applyAlignment="1">
      <alignment horizontal="center"/>
    </xf>
    <xf numFmtId="166" fontId="52" fillId="0" borderId="0" xfId="10" applyNumberFormat="1" applyFont="1"/>
    <xf numFmtId="166" fontId="10" fillId="0" borderId="0" xfId="7139" applyNumberFormat="1" applyFont="1"/>
    <xf numFmtId="0" fontId="52" fillId="0" borderId="0" xfId="7139" applyFont="1" applyAlignment="1">
      <alignment horizontal="center"/>
    </xf>
    <xf numFmtId="0" fontId="52" fillId="13" borderId="0" xfId="28" applyFont="1" applyFill="1"/>
    <xf numFmtId="0" fontId="10" fillId="0" borderId="0" xfId="7139" applyFont="1"/>
    <xf numFmtId="0" fontId="171" fillId="0" borderId="0" xfId="7139"/>
    <xf numFmtId="0" fontId="173" fillId="0" borderId="0" xfId="6939" applyFont="1" applyAlignment="1" applyProtection="1">
      <alignment horizontal="left" vertical="center"/>
    </xf>
    <xf numFmtId="0" fontId="27" fillId="13" borderId="94" xfId="10" applyFont="1" applyFill="1" applyBorder="1" applyAlignment="1" applyProtection="1">
      <alignment horizontal="center" vertical="center"/>
      <protection hidden="1"/>
    </xf>
    <xf numFmtId="1" fontId="26" fillId="13" borderId="1" xfId="7728" applyNumberFormat="1" applyFont="1" applyFill="1" applyBorder="1" applyAlignment="1" applyProtection="1">
      <alignment horizontal="center" vertical="center" wrapText="1"/>
      <protection hidden="1"/>
    </xf>
    <xf numFmtId="1" fontId="26" fillId="13" borderId="1" xfId="10" applyNumberFormat="1" applyFont="1" applyFill="1" applyBorder="1" applyAlignment="1" applyProtection="1">
      <alignment horizontal="center" vertical="center" wrapText="1"/>
      <protection hidden="1"/>
    </xf>
    <xf numFmtId="0" fontId="176" fillId="13" borderId="0" xfId="10" applyFont="1" applyFill="1" applyProtection="1">
      <protection hidden="1"/>
    </xf>
    <xf numFmtId="0" fontId="176" fillId="13" borderId="0" xfId="10" applyNumberFormat="1" applyFont="1" applyFill="1" applyAlignment="1" applyProtection="1">
      <alignment horizontal="left"/>
      <protection hidden="1"/>
    </xf>
    <xf numFmtId="1" fontId="27" fillId="13" borderId="0" xfId="7730" applyNumberFormat="1" applyFont="1" applyFill="1" applyBorder="1" applyProtection="1">
      <protection hidden="1"/>
    </xf>
    <xf numFmtId="3" fontId="27" fillId="13" borderId="0" xfId="7140" applyNumberFormat="1" applyFont="1" applyFill="1" applyBorder="1" applyAlignment="1" applyProtection="1">
      <alignment horizontal="right" vertical="center"/>
      <protection hidden="1"/>
    </xf>
    <xf numFmtId="166" fontId="27" fillId="13" borderId="0" xfId="27" applyNumberFormat="1" applyFont="1" applyFill="1" applyBorder="1" applyAlignment="1" applyProtection="1">
      <alignment horizontal="right"/>
      <protection hidden="1"/>
    </xf>
    <xf numFmtId="166" fontId="27" fillId="13" borderId="0" xfId="7140" applyNumberFormat="1" applyFont="1" applyFill="1" applyBorder="1" applyAlignment="1" applyProtection="1">
      <alignment horizontal="right" vertical="center"/>
      <protection hidden="1"/>
    </xf>
    <xf numFmtId="164" fontId="27" fillId="13" borderId="0" xfId="7140" applyNumberFormat="1" applyFont="1" applyFill="1" applyBorder="1" applyAlignment="1" applyProtection="1">
      <alignment horizontal="right" vertical="center"/>
      <protection hidden="1"/>
    </xf>
    <xf numFmtId="0" fontId="27" fillId="13" borderId="148" xfId="10" applyFont="1" applyFill="1" applyBorder="1" applyProtection="1">
      <protection hidden="1"/>
    </xf>
    <xf numFmtId="0" fontId="27" fillId="13" borderId="148" xfId="10" applyFont="1" applyFill="1" applyBorder="1" applyAlignment="1" applyProtection="1">
      <alignment horizontal="left"/>
      <protection hidden="1"/>
    </xf>
    <xf numFmtId="0" fontId="27" fillId="13" borderId="148" xfId="28" applyFont="1" applyFill="1" applyBorder="1" applyAlignment="1" applyProtection="1">
      <alignment vertical="center"/>
      <protection hidden="1"/>
    </xf>
    <xf numFmtId="3" fontId="27" fillId="13" borderId="148" xfId="27" applyNumberFormat="1" applyFont="1" applyFill="1" applyBorder="1" applyAlignment="1" applyProtection="1">
      <alignment horizontal="right"/>
      <protection hidden="1"/>
    </xf>
    <xf numFmtId="166" fontId="27" fillId="13" borderId="148" xfId="27" applyNumberFormat="1" applyFont="1" applyFill="1" applyBorder="1" applyAlignment="1" applyProtection="1">
      <alignment horizontal="right"/>
      <protection hidden="1"/>
    </xf>
    <xf numFmtId="164" fontId="27" fillId="13" borderId="148" xfId="27" applyNumberFormat="1" applyFont="1" applyFill="1" applyBorder="1" applyAlignment="1" applyProtection="1">
      <alignment horizontal="right"/>
      <protection hidden="1"/>
    </xf>
    <xf numFmtId="0" fontId="27" fillId="0" borderId="148" xfId="10" applyFont="1" applyBorder="1"/>
    <xf numFmtId="164" fontId="27" fillId="13" borderId="148" xfId="7730" applyNumberFormat="1" applyFont="1" applyFill="1" applyBorder="1" applyProtection="1">
      <protection hidden="1"/>
    </xf>
    <xf numFmtId="0" fontId="27" fillId="13" borderId="148" xfId="7731" applyFont="1" applyFill="1" applyBorder="1" applyProtection="1">
      <protection hidden="1"/>
    </xf>
    <xf numFmtId="0" fontId="26" fillId="13" borderId="148" xfId="10" applyFont="1" applyFill="1" applyBorder="1" applyProtection="1">
      <protection hidden="1"/>
    </xf>
    <xf numFmtId="0" fontId="26" fillId="13" borderId="148" xfId="10" applyFont="1" applyFill="1" applyBorder="1" applyAlignment="1" applyProtection="1">
      <alignment horizontal="left"/>
      <protection hidden="1"/>
    </xf>
    <xf numFmtId="170" fontId="26" fillId="13" borderId="148" xfId="28" applyNumberFormat="1" applyFont="1" applyFill="1" applyBorder="1" applyAlignment="1" applyProtection="1">
      <alignment horizontal="left" vertical="center"/>
      <protection hidden="1"/>
    </xf>
    <xf numFmtId="3" fontId="26" fillId="13" borderId="148" xfId="27" applyNumberFormat="1" applyFont="1" applyFill="1" applyBorder="1" applyAlignment="1" applyProtection="1">
      <alignment horizontal="right"/>
      <protection hidden="1"/>
    </xf>
    <xf numFmtId="166" fontId="26" fillId="13" borderId="148" xfId="27" applyNumberFormat="1" applyFont="1" applyFill="1" applyBorder="1" applyAlignment="1" applyProtection="1">
      <alignment horizontal="right"/>
      <protection hidden="1"/>
    </xf>
    <xf numFmtId="164" fontId="26" fillId="13" borderId="148" xfId="27" applyNumberFormat="1" applyFont="1" applyFill="1" applyBorder="1" applyAlignment="1" applyProtection="1">
      <alignment horizontal="right"/>
      <protection hidden="1"/>
    </xf>
    <xf numFmtId="170" fontId="26" fillId="13" borderId="148" xfId="28" applyNumberFormat="1" applyFont="1" applyFill="1" applyBorder="1" applyAlignment="1" applyProtection="1">
      <alignment horizontal="left"/>
      <protection hidden="1"/>
    </xf>
    <xf numFmtId="0" fontId="26" fillId="13" borderId="148" xfId="28" applyFont="1" applyFill="1" applyBorder="1" applyProtection="1">
      <protection hidden="1"/>
    </xf>
    <xf numFmtId="0" fontId="26" fillId="13" borderId="94" xfId="10" applyFont="1" applyFill="1" applyBorder="1" applyProtection="1">
      <protection hidden="1"/>
    </xf>
    <xf numFmtId="0" fontId="26" fillId="13" borderId="1" xfId="10" applyFont="1" applyFill="1" applyBorder="1" applyProtection="1">
      <protection hidden="1"/>
    </xf>
    <xf numFmtId="0" fontId="26" fillId="13" borderId="0" xfId="10" applyFont="1" applyFill="1" applyProtection="1">
      <protection hidden="1"/>
    </xf>
    <xf numFmtId="1" fontId="27" fillId="13" borderId="148" xfId="10" applyNumberFormat="1" applyFont="1" applyFill="1" applyBorder="1" applyAlignment="1" applyProtection="1">
      <alignment horizontal="left" vertical="center" wrapText="1"/>
      <protection hidden="1"/>
    </xf>
    <xf numFmtId="164" fontId="27" fillId="13" borderId="148" xfId="10" applyNumberFormat="1" applyFont="1" applyFill="1" applyBorder="1" applyAlignment="1" applyProtection="1">
      <alignment horizontal="left"/>
      <protection hidden="1"/>
    </xf>
    <xf numFmtId="0" fontId="26" fillId="13" borderId="0" xfId="10" applyFont="1" applyFill="1" applyBorder="1" applyProtection="1">
      <protection hidden="1"/>
    </xf>
    <xf numFmtId="3" fontId="26" fillId="13" borderId="0" xfId="27" applyNumberFormat="1" applyFont="1" applyFill="1" applyBorder="1" applyAlignment="1" applyProtection="1">
      <alignment horizontal="right"/>
      <protection hidden="1"/>
    </xf>
    <xf numFmtId="166" fontId="26" fillId="13" borderId="0" xfId="27" applyNumberFormat="1" applyFont="1" applyFill="1" applyBorder="1" applyAlignment="1" applyProtection="1">
      <alignment horizontal="right"/>
      <protection hidden="1"/>
    </xf>
    <xf numFmtId="44" fontId="26" fillId="13" borderId="0" xfId="27" applyFont="1" applyFill="1" applyBorder="1" applyProtection="1">
      <protection hidden="1"/>
    </xf>
    <xf numFmtId="0" fontId="26" fillId="13" borderId="0" xfId="27" applyNumberFormat="1" applyFont="1" applyFill="1" applyProtection="1">
      <protection hidden="1"/>
    </xf>
    <xf numFmtId="0" fontId="26" fillId="13" borderId="0" xfId="10" applyNumberFormat="1" applyFont="1" applyFill="1" applyProtection="1">
      <protection hidden="1"/>
    </xf>
    <xf numFmtId="0" fontId="166" fillId="13" borderId="0" xfId="10" applyFont="1" applyFill="1" applyAlignment="1" applyProtection="1">
      <alignment horizontal="right"/>
      <protection hidden="1"/>
    </xf>
    <xf numFmtId="0" fontId="26" fillId="0" borderId="0" xfId="10" applyFont="1" applyAlignment="1" applyProtection="1">
      <alignment vertical="center"/>
    </xf>
    <xf numFmtId="3" fontId="26" fillId="13" borderId="0" xfId="7728" applyNumberFormat="1" applyFont="1" applyFill="1" applyAlignment="1" applyProtection="1">
      <alignment vertical="center" wrapText="1"/>
      <protection hidden="1"/>
    </xf>
    <xf numFmtId="0" fontId="31" fillId="0" borderId="148" xfId="6939" applyFont="1" applyBorder="1" applyAlignment="1" applyProtection="1">
      <alignment horizontal="left" vertical="center"/>
    </xf>
    <xf numFmtId="0" fontId="26" fillId="0" borderId="148" xfId="10" applyFont="1" applyBorder="1" applyAlignment="1" applyProtection="1">
      <alignment horizontal="left" vertical="center"/>
    </xf>
    <xf numFmtId="3" fontId="26" fillId="13" borderId="148" xfId="10" applyNumberFormat="1" applyFont="1" applyFill="1" applyBorder="1" applyProtection="1">
      <protection hidden="1"/>
    </xf>
    <xf numFmtId="44" fontId="26" fillId="13" borderId="0" xfId="27" applyFont="1" applyFill="1" applyBorder="1" applyAlignment="1" applyProtection="1">
      <protection hidden="1"/>
    </xf>
    <xf numFmtId="3" fontId="26" fillId="13" borderId="0" xfId="10" applyNumberFormat="1" applyFont="1" applyFill="1" applyAlignment="1" applyProtection="1">
      <protection hidden="1"/>
    </xf>
    <xf numFmtId="1" fontId="26" fillId="13" borderId="2" xfId="10" applyNumberFormat="1" applyFont="1" applyFill="1" applyBorder="1" applyAlignment="1" applyProtection="1">
      <alignment horizontal="center" vertical="center" wrapText="1"/>
      <protection hidden="1"/>
    </xf>
    <xf numFmtId="3" fontId="27" fillId="13" borderId="0" xfId="27" applyNumberFormat="1" applyFont="1" applyFill="1" applyBorder="1" applyAlignment="1" applyProtection="1">
      <alignment horizontal="right"/>
      <protection hidden="1"/>
    </xf>
    <xf numFmtId="0" fontId="27" fillId="13" borderId="94" xfId="10" applyFont="1" applyFill="1" applyBorder="1" applyAlignment="1" applyProtection="1">
      <alignment vertical="center"/>
      <protection hidden="1"/>
    </xf>
    <xf numFmtId="0" fontId="27" fillId="13" borderId="1" xfId="10" applyFont="1" applyFill="1" applyBorder="1" applyAlignment="1" applyProtection="1">
      <alignment vertical="center"/>
      <protection hidden="1"/>
    </xf>
    <xf numFmtId="1" fontId="26" fillId="13" borderId="0" xfId="10" applyNumberFormat="1" applyFont="1" applyFill="1" applyBorder="1" applyAlignment="1" applyProtection="1">
      <alignment horizontal="center" wrapText="1"/>
      <protection hidden="1"/>
    </xf>
    <xf numFmtId="164" fontId="26" fillId="13" borderId="0" xfId="10" applyNumberFormat="1" applyFont="1" applyFill="1" applyProtection="1">
      <protection hidden="1"/>
    </xf>
    <xf numFmtId="0" fontId="26" fillId="13" borderId="94" xfId="17" applyFont="1" applyFill="1" applyBorder="1" applyAlignment="1" applyProtection="1">
      <alignment vertical="center"/>
      <protection hidden="1"/>
    </xf>
    <xf numFmtId="1" fontId="26" fillId="13" borderId="2" xfId="17" applyNumberFormat="1" applyFont="1" applyFill="1" applyBorder="1" applyAlignment="1" applyProtection="1">
      <alignment horizontal="center" vertical="center" wrapText="1"/>
      <protection hidden="1"/>
    </xf>
    <xf numFmtId="0" fontId="27" fillId="13" borderId="1" xfId="17" applyFont="1" applyFill="1" applyBorder="1" applyAlignment="1" applyProtection="1">
      <alignment vertical="center"/>
      <protection hidden="1"/>
    </xf>
    <xf numFmtId="1" fontId="27" fillId="13" borderId="0" xfId="10" applyNumberFormat="1" applyFont="1" applyFill="1" applyBorder="1" applyAlignment="1" applyProtection="1">
      <alignment horizontal="center" wrapText="1"/>
      <protection hidden="1"/>
    </xf>
    <xf numFmtId="166" fontId="26" fillId="13" borderId="0" xfId="7140" applyNumberFormat="1" applyFont="1" applyFill="1" applyBorder="1" applyAlignment="1" applyProtection="1">
      <alignment horizontal="right" vertical="center"/>
      <protection hidden="1"/>
    </xf>
    <xf numFmtId="0" fontId="26" fillId="13" borderId="94" xfId="10" applyFont="1" applyFill="1" applyBorder="1" applyAlignment="1" applyProtection="1">
      <alignment horizontal="center" vertical="center"/>
      <protection hidden="1"/>
    </xf>
    <xf numFmtId="0" fontId="26" fillId="13" borderId="1" xfId="10" applyFont="1" applyFill="1" applyBorder="1" applyAlignment="1" applyProtection="1">
      <alignment vertical="center" wrapText="1"/>
      <protection hidden="1"/>
    </xf>
    <xf numFmtId="0" fontId="26" fillId="13" borderId="1" xfId="10" applyFont="1" applyFill="1" applyBorder="1" applyAlignment="1" applyProtection="1">
      <alignment horizontal="center" vertical="center" wrapText="1"/>
      <protection hidden="1"/>
    </xf>
    <xf numFmtId="0" fontId="26" fillId="13" borderId="1" xfId="10" applyFont="1" applyFill="1" applyBorder="1" applyAlignment="1" applyProtection="1">
      <alignment horizontal="center" vertical="center"/>
      <protection hidden="1"/>
    </xf>
    <xf numFmtId="0" fontId="27" fillId="13" borderId="0" xfId="10" applyFont="1" applyFill="1" applyProtection="1">
      <protection hidden="1"/>
    </xf>
    <xf numFmtId="1" fontId="27" fillId="13" borderId="0" xfId="10" applyNumberFormat="1" applyFont="1" applyFill="1" applyBorder="1" applyAlignment="1" applyProtection="1">
      <alignment horizontal="left" vertical="center" wrapText="1"/>
      <protection hidden="1"/>
    </xf>
    <xf numFmtId="0" fontId="27" fillId="13" borderId="0" xfId="10" applyFont="1" applyFill="1" applyAlignment="1" applyProtection="1">
      <alignment horizontal="left"/>
      <protection hidden="1"/>
    </xf>
    <xf numFmtId="164" fontId="27" fillId="13" borderId="0" xfId="10" applyNumberFormat="1" applyFont="1" applyFill="1" applyBorder="1" applyAlignment="1" applyProtection="1">
      <alignment horizontal="left"/>
      <protection hidden="1"/>
    </xf>
    <xf numFmtId="0" fontId="26" fillId="13" borderId="0" xfId="10" applyFont="1" applyFill="1" applyAlignment="1" applyProtection="1">
      <alignment horizontal="left"/>
      <protection hidden="1"/>
    </xf>
    <xf numFmtId="0" fontId="27" fillId="13" borderId="0" xfId="28" applyFont="1" applyFill="1" applyBorder="1" applyAlignment="1" applyProtection="1">
      <alignment vertical="center"/>
      <protection hidden="1"/>
    </xf>
    <xf numFmtId="164" fontId="27" fillId="13" borderId="0" xfId="7730" applyNumberFormat="1" applyFont="1" applyFill="1" applyBorder="1" applyProtection="1">
      <protection hidden="1"/>
    </xf>
    <xf numFmtId="0" fontId="27" fillId="13" borderId="0" xfId="7731" applyFont="1" applyFill="1" applyBorder="1" applyProtection="1">
      <protection hidden="1"/>
    </xf>
    <xf numFmtId="170" fontId="26" fillId="13" borderId="0" xfId="28" applyNumberFormat="1" applyFont="1" applyFill="1" applyBorder="1" applyAlignment="1" applyProtection="1">
      <alignment horizontal="left" vertical="center"/>
      <protection hidden="1"/>
    </xf>
    <xf numFmtId="170" fontId="26" fillId="13" borderId="0" xfId="28" applyNumberFormat="1" applyFont="1" applyFill="1" applyBorder="1" applyAlignment="1" applyProtection="1">
      <alignment horizontal="left"/>
      <protection hidden="1"/>
    </xf>
    <xf numFmtId="0" fontId="26" fillId="13" borderId="0" xfId="28" applyFont="1" applyFill="1" applyBorder="1" applyProtection="1">
      <protection hidden="1"/>
    </xf>
    <xf numFmtId="0" fontId="27" fillId="13" borderId="0" xfId="10" applyFont="1" applyFill="1" applyBorder="1" applyProtection="1">
      <protection hidden="1"/>
    </xf>
    <xf numFmtId="0" fontId="27" fillId="13" borderId="0" xfId="10" applyFont="1" applyFill="1" applyBorder="1" applyAlignment="1" applyProtection="1">
      <alignment horizontal="left"/>
      <protection hidden="1"/>
    </xf>
    <xf numFmtId="0" fontId="26" fillId="13" borderId="0" xfId="27" applyNumberFormat="1" applyFont="1" applyFill="1" applyBorder="1" applyProtection="1">
      <protection hidden="1"/>
    </xf>
    <xf numFmtId="3" fontId="26" fillId="13" borderId="0" xfId="10" applyNumberFormat="1" applyFont="1" applyFill="1" applyBorder="1" applyAlignment="1" applyProtection="1">
      <alignment horizontal="right"/>
      <protection hidden="1"/>
    </xf>
    <xf numFmtId="3" fontId="31" fillId="13" borderId="0" xfId="6939" applyNumberFormat="1" applyFont="1" applyFill="1" applyAlignment="1" applyProtection="1">
      <alignment horizontal="left"/>
      <protection hidden="1"/>
    </xf>
    <xf numFmtId="3" fontId="26" fillId="13" borderId="0" xfId="10" applyNumberFormat="1" applyFont="1" applyFill="1" applyAlignment="1" applyProtection="1">
      <alignment horizontal="left"/>
      <protection hidden="1"/>
    </xf>
    <xf numFmtId="0" fontId="31" fillId="0" borderId="0" xfId="6939" applyFont="1" applyAlignment="1" applyProtection="1">
      <alignment horizontal="left" vertical="center"/>
    </xf>
    <xf numFmtId="0" fontId="26" fillId="0" borderId="0" xfId="10" applyFont="1" applyAlignment="1" applyProtection="1">
      <alignment horizontal="left" vertical="center"/>
    </xf>
    <xf numFmtId="3" fontId="26" fillId="13" borderId="0" xfId="10" applyNumberFormat="1" applyFont="1" applyFill="1" applyProtection="1">
      <protection hidden="1"/>
    </xf>
    <xf numFmtId="3" fontId="26" fillId="2" borderId="0" xfId="10" applyNumberFormat="1" applyFont="1" applyFill="1" applyAlignment="1" applyProtection="1">
      <alignment wrapText="1"/>
      <protection hidden="1"/>
    </xf>
    <xf numFmtId="3" fontId="26" fillId="13" borderId="0" xfId="17" applyNumberFormat="1" applyFont="1" applyFill="1" applyAlignment="1" applyProtection="1">
      <alignment wrapText="1"/>
      <protection hidden="1"/>
    </xf>
    <xf numFmtId="0" fontId="26" fillId="13" borderId="0" xfId="17" applyFont="1" applyFill="1" applyProtection="1">
      <protection hidden="1"/>
    </xf>
    <xf numFmtId="3" fontId="26" fillId="13" borderId="0" xfId="17" applyNumberFormat="1" applyFont="1" applyFill="1" applyAlignment="1" applyProtection="1">
      <protection hidden="1"/>
    </xf>
    <xf numFmtId="0" fontId="177" fillId="0" borderId="0" xfId="6939" applyFont="1" applyAlignment="1" applyProtection="1">
      <alignment horizontal="left" vertical="center"/>
    </xf>
    <xf numFmtId="0" fontId="35" fillId="0" borderId="0" xfId="10" applyFont="1" applyAlignment="1">
      <alignment horizontal="left" vertical="center"/>
    </xf>
    <xf numFmtId="0" fontId="35" fillId="0" borderId="0" xfId="10" applyFont="1" applyAlignment="1">
      <alignment wrapText="1"/>
    </xf>
    <xf numFmtId="44" fontId="35" fillId="2" borderId="0" xfId="27" applyFont="1" applyFill="1" applyBorder="1" applyAlignment="1" applyProtection="1">
      <protection hidden="1"/>
    </xf>
    <xf numFmtId="0" fontId="35" fillId="2" borderId="0" xfId="10" applyFont="1" applyFill="1" applyProtection="1">
      <protection hidden="1"/>
    </xf>
    <xf numFmtId="3" fontId="35" fillId="13" borderId="0" xfId="10" applyNumberFormat="1" applyFont="1" applyFill="1" applyAlignment="1" applyProtection="1">
      <protection hidden="1"/>
    </xf>
    <xf numFmtId="0" fontId="35" fillId="13" borderId="0" xfId="10" applyFont="1" applyFill="1" applyProtection="1">
      <protection hidden="1"/>
    </xf>
    <xf numFmtId="0" fontId="0" fillId="0" borderId="0" xfId="0" applyAlignment="1">
      <alignment wrapText="1"/>
    </xf>
    <xf numFmtId="0" fontId="0" fillId="0" borderId="0" xfId="0"/>
    <xf numFmtId="0" fontId="18" fillId="0" borderId="0" xfId="7"/>
    <xf numFmtId="0" fontId="92" fillId="90" borderId="27" xfId="6737" applyFont="1" applyFill="1" applyBorder="1" applyAlignment="1">
      <alignment horizontal="center" wrapText="1"/>
    </xf>
    <xf numFmtId="1" fontId="12" fillId="90" borderId="0" xfId="17" applyNumberFormat="1" applyFont="1" applyFill="1" applyAlignment="1">
      <alignment horizontal="center"/>
    </xf>
    <xf numFmtId="0" fontId="12" fillId="90" borderId="0" xfId="17" applyFont="1" applyFill="1" applyAlignment="1"/>
    <xf numFmtId="1" fontId="12" fillId="90" borderId="29" xfId="17" applyNumberFormat="1" applyFont="1" applyFill="1" applyBorder="1" applyAlignment="1">
      <alignment horizontal="center"/>
    </xf>
    <xf numFmtId="9" fontId="115" fillId="93" borderId="149" xfId="0" applyNumberFormat="1" applyFont="1" applyFill="1" applyBorder="1" applyAlignment="1">
      <alignment horizontal="left" vertical="center" wrapText="1" indent="1"/>
    </xf>
    <xf numFmtId="8" fontId="115" fillId="93" borderId="149" xfId="0" applyNumberFormat="1" applyFont="1" applyFill="1" applyBorder="1" applyAlignment="1">
      <alignment horizontal="left" vertical="center" wrapText="1" indent="1"/>
    </xf>
    <xf numFmtId="0" fontId="181" fillId="93" borderId="149" xfId="0" applyFont="1" applyFill="1" applyBorder="1" applyAlignment="1">
      <alignment horizontal="left" vertical="center" wrapText="1" indent="1"/>
    </xf>
    <xf numFmtId="177" fontId="179" fillId="93" borderId="149" xfId="0" applyNumberFormat="1" applyFont="1" applyFill="1" applyBorder="1" applyAlignment="1">
      <alignment horizontal="left" vertical="center" wrapText="1" indent="1"/>
    </xf>
    <xf numFmtId="0" fontId="0" fillId="0" borderId="0" xfId="0" applyAlignment="1">
      <alignment horizontal="left"/>
    </xf>
    <xf numFmtId="9" fontId="178" fillId="93" borderId="149" xfId="0" applyNumberFormat="1" applyFont="1" applyFill="1" applyBorder="1" applyAlignment="1">
      <alignment horizontal="left" vertical="center" wrapText="1" indent="1"/>
    </xf>
    <xf numFmtId="0" fontId="178" fillId="93" borderId="149" xfId="0" applyFont="1" applyFill="1" applyBorder="1" applyAlignment="1">
      <alignment horizontal="left" vertical="center" wrapText="1" indent="1"/>
    </xf>
    <xf numFmtId="8" fontId="178" fillId="93" borderId="149" xfId="0" applyNumberFormat="1" applyFont="1" applyFill="1" applyBorder="1" applyAlignment="1">
      <alignment horizontal="left" vertical="center" wrapText="1" indent="1"/>
    </xf>
    <xf numFmtId="0" fontId="179" fillId="92" borderId="149" xfId="0" applyFont="1" applyFill="1" applyBorder="1" applyAlignment="1">
      <alignment horizontal="left" vertical="center" wrapText="1" indent="1"/>
    </xf>
    <xf numFmtId="0" fontId="12" fillId="90" borderId="0" xfId="7780" applyFont="1" applyFill="1" applyAlignment="1"/>
    <xf numFmtId="1" fontId="12" fillId="90" borderId="29" xfId="7780" applyNumberFormat="1" applyFont="1" applyFill="1" applyBorder="1" applyAlignment="1">
      <alignment horizontal="center"/>
    </xf>
    <xf numFmtId="1" fontId="12" fillId="90" borderId="0" xfId="7780" applyNumberFormat="1" applyFont="1" applyFill="1" applyAlignment="1">
      <alignment horizontal="center"/>
    </xf>
    <xf numFmtId="0" fontId="0" fillId="0" borderId="0" xfId="0"/>
    <xf numFmtId="2" fontId="9" fillId="0" borderId="0" xfId="0" applyNumberFormat="1" applyFont="1"/>
    <xf numFmtId="0" fontId="0" fillId="0" borderId="0" xfId="0"/>
    <xf numFmtId="0" fontId="158" fillId="95" borderId="0" xfId="6086" applyFont="1" applyFill="1" applyBorder="1" applyAlignment="1">
      <alignment horizontal="left"/>
    </xf>
    <xf numFmtId="0" fontId="158" fillId="95" borderId="0" xfId="6086" applyFont="1" applyFill="1" applyBorder="1"/>
    <xf numFmtId="0" fontId="10" fillId="95" borderId="0" xfId="6086" applyFill="1" applyBorder="1"/>
    <xf numFmtId="0" fontId="10" fillId="95" borderId="12" xfId="6086" applyFill="1" applyBorder="1"/>
    <xf numFmtId="0" fontId="183" fillId="96" borderId="0" xfId="6086" applyFont="1" applyFill="1" applyBorder="1" applyAlignment="1">
      <alignment horizontal="left"/>
    </xf>
    <xf numFmtId="0" fontId="23" fillId="96" borderId="20" xfId="6086" applyFont="1" applyFill="1" applyBorder="1" applyAlignment="1">
      <alignment horizontal="right"/>
    </xf>
    <xf numFmtId="0" fontId="23" fillId="96" borderId="137" xfId="6086" applyFont="1" applyFill="1" applyBorder="1" applyAlignment="1">
      <alignment horizontal="right"/>
    </xf>
    <xf numFmtId="0" fontId="23" fillId="96" borderId="0" xfId="6086" applyFont="1" applyFill="1" applyBorder="1" applyAlignment="1">
      <alignment horizontal="right"/>
    </xf>
    <xf numFmtId="0" fontId="23" fillId="96" borderId="0" xfId="6086" applyFont="1" applyFill="1" applyBorder="1"/>
    <xf numFmtId="0" fontId="23" fillId="96" borderId="23" xfId="6086" applyFont="1" applyFill="1" applyBorder="1" applyAlignment="1">
      <alignment horizontal="right"/>
    </xf>
    <xf numFmtId="0" fontId="23" fillId="96" borderId="1" xfId="6086" applyFont="1" applyFill="1" applyBorder="1" applyAlignment="1">
      <alignment horizontal="right"/>
    </xf>
    <xf numFmtId="0" fontId="10" fillId="0" borderId="0" xfId="6086"/>
    <xf numFmtId="3" fontId="10" fillId="97" borderId="20" xfId="6086" applyNumberFormat="1" applyFill="1" applyBorder="1" applyAlignment="1">
      <alignment horizontal="right"/>
    </xf>
    <xf numFmtId="3" fontId="10" fillId="2" borderId="0" xfId="6086" applyNumberFormat="1" applyFill="1" applyBorder="1" applyAlignment="1">
      <alignment horizontal="right"/>
    </xf>
    <xf numFmtId="3" fontId="10" fillId="98" borderId="0" xfId="6086" applyNumberFormat="1" applyFill="1" applyBorder="1" applyAlignment="1">
      <alignment horizontal="right"/>
    </xf>
    <xf numFmtId="3" fontId="10" fillId="12" borderId="0" xfId="6086" applyNumberFormat="1" applyFill="1" applyBorder="1" applyAlignment="1">
      <alignment horizontal="right"/>
    </xf>
    <xf numFmtId="0" fontId="10" fillId="96" borderId="12" xfId="6086" applyFont="1" applyFill="1" applyBorder="1" applyAlignment="1">
      <alignment horizontal="left" wrapText="1" indent="1"/>
    </xf>
    <xf numFmtId="3" fontId="10" fillId="2" borderId="21" xfId="6086" applyNumberFormat="1" applyFill="1" applyBorder="1" applyAlignment="1">
      <alignment horizontal="right"/>
    </xf>
    <xf numFmtId="4" fontId="10" fillId="2" borderId="12" xfId="6086" applyNumberFormat="1" applyFill="1" applyBorder="1" applyAlignment="1">
      <alignment horizontal="right"/>
    </xf>
    <xf numFmtId="0" fontId="26" fillId="0" borderId="0" xfId="6086" applyFont="1" applyBorder="1" applyAlignment="1"/>
    <xf numFmtId="164" fontId="26" fillId="0" borderId="0" xfId="6086" applyNumberFormat="1" applyFont="1" applyBorder="1" applyAlignment="1"/>
    <xf numFmtId="0" fontId="26" fillId="0" borderId="0" xfId="6086" applyFont="1" applyAlignment="1"/>
    <xf numFmtId="0" fontId="166" fillId="0" borderId="0" xfId="6086" applyFont="1" applyAlignment="1"/>
    <xf numFmtId="0" fontId="166" fillId="0" borderId="0" xfId="6086" applyFont="1" applyBorder="1" applyAlignment="1"/>
    <xf numFmtId="0" fontId="10" fillId="0" borderId="0" xfId="6086" applyBorder="1"/>
    <xf numFmtId="0" fontId="23" fillId="96" borderId="54" xfId="6086" applyFont="1" applyFill="1" applyBorder="1" applyAlignment="1">
      <alignment horizontal="right"/>
    </xf>
    <xf numFmtId="180" fontId="88" fillId="13" borderId="20" xfId="6086" applyNumberFormat="1" applyFont="1" applyFill="1" applyBorder="1" applyAlignment="1">
      <alignment horizontal="right"/>
    </xf>
    <xf numFmtId="180" fontId="88" fillId="99" borderId="54" xfId="6086" applyNumberFormat="1" applyFont="1" applyFill="1" applyBorder="1" applyAlignment="1">
      <alignment horizontal="right"/>
    </xf>
    <xf numFmtId="180" fontId="88" fillId="95" borderId="20" xfId="6086" applyNumberFormat="1" applyFont="1" applyFill="1" applyBorder="1" applyAlignment="1">
      <alignment horizontal="right"/>
    </xf>
    <xf numFmtId="180" fontId="88" fillId="95" borderId="19" xfId="6086" applyNumberFormat="1" applyFont="1" applyFill="1" applyBorder="1" applyAlignment="1">
      <alignment horizontal="right"/>
    </xf>
    <xf numFmtId="180" fontId="88" fillId="13" borderId="19" xfId="6086" applyNumberFormat="1" applyFont="1" applyFill="1" applyBorder="1" applyAlignment="1">
      <alignment horizontal="right"/>
    </xf>
    <xf numFmtId="0" fontId="10" fillId="0" borderId="23" xfId="6086" applyBorder="1" applyAlignment="1">
      <alignment horizontal="right"/>
    </xf>
    <xf numFmtId="0" fontId="0" fillId="0" borderId="0" xfId="0"/>
    <xf numFmtId="0" fontId="41" fillId="0" borderId="0" xfId="7820"/>
    <xf numFmtId="0" fontId="184" fillId="0" borderId="0" xfId="7820" applyFont="1" applyAlignment="1">
      <alignment horizontal="left" vertical="center"/>
    </xf>
    <xf numFmtId="0" fontId="185" fillId="0" borderId="0" xfId="7820" applyFont="1"/>
    <xf numFmtId="0" fontId="185" fillId="0" borderId="0" xfId="7820" applyFont="1" applyAlignment="1">
      <alignment horizontal="left" vertical="top"/>
    </xf>
    <xf numFmtId="0" fontId="186" fillId="0" borderId="0" xfId="7820" applyFont="1" applyAlignment="1">
      <alignment horizontal="right" vertical="center"/>
    </xf>
    <xf numFmtId="0" fontId="186" fillId="0" borderId="0" xfId="7820" applyFont="1" applyAlignment="1">
      <alignment horizontal="left" vertical="center" wrapText="1"/>
    </xf>
    <xf numFmtId="0" fontId="185" fillId="0" borderId="0" xfId="7820" applyNumberFormat="1" applyFont="1" applyAlignment="1">
      <alignment horizontal="left" vertical="top"/>
    </xf>
    <xf numFmtId="3" fontId="185" fillId="0" borderId="0" xfId="7820" applyNumberFormat="1" applyFont="1" applyAlignment="1">
      <alignment horizontal="right" vertical="top"/>
    </xf>
    <xf numFmtId="166" fontId="185" fillId="0" borderId="0" xfId="7820" applyNumberFormat="1" applyFont="1" applyAlignment="1">
      <alignment horizontal="right" vertical="top"/>
    </xf>
    <xf numFmtId="166" fontId="0" fillId="0" borderId="0" xfId="0" applyNumberFormat="1"/>
    <xf numFmtId="0" fontId="184" fillId="0" borderId="0" xfId="0" applyFont="1" applyAlignment="1">
      <alignment horizontal="left" vertical="center"/>
    </xf>
    <xf numFmtId="0" fontId="185" fillId="0" borderId="0" xfId="0" applyFont="1"/>
    <xf numFmtId="0" fontId="185" fillId="0" borderId="0" xfId="0" applyFont="1" applyAlignment="1">
      <alignment horizontal="left" vertical="top"/>
    </xf>
    <xf numFmtId="0" fontId="186" fillId="0" borderId="0" xfId="0" applyFont="1" applyAlignment="1">
      <alignment horizontal="left" vertical="center" wrapText="1"/>
    </xf>
    <xf numFmtId="0" fontId="186" fillId="0" borderId="0" xfId="0" applyFont="1" applyAlignment="1">
      <alignment horizontal="right" vertical="center"/>
    </xf>
    <xf numFmtId="0" fontId="185" fillId="0" borderId="0" xfId="0" applyNumberFormat="1" applyFont="1" applyAlignment="1">
      <alignment horizontal="left" vertical="top"/>
    </xf>
    <xf numFmtId="3" fontId="185" fillId="0" borderId="0" xfId="0" applyNumberFormat="1" applyFont="1" applyAlignment="1">
      <alignment horizontal="right" vertical="top"/>
    </xf>
    <xf numFmtId="166" fontId="185" fillId="0" borderId="0" xfId="0" applyNumberFormat="1" applyFont="1" applyAlignment="1">
      <alignment horizontal="right" vertical="top"/>
    </xf>
    <xf numFmtId="0" fontId="23" fillId="0" borderId="0" xfId="7820" applyFont="1" applyAlignment="1">
      <alignment horizontal="left" vertical="center" wrapText="1"/>
    </xf>
    <xf numFmtId="166" fontId="185" fillId="0" borderId="0" xfId="7820" applyNumberFormat="1" applyFont="1" applyAlignment="1">
      <alignment horizontal="left" vertical="top"/>
    </xf>
    <xf numFmtId="0" fontId="185" fillId="0" borderId="0" xfId="7820" applyNumberFormat="1" applyFont="1" applyAlignment="1">
      <alignment horizontal="right" vertical="top"/>
    </xf>
    <xf numFmtId="3" fontId="10" fillId="0" borderId="0" xfId="7820" applyNumberFormat="1" applyFont="1" applyAlignment="1">
      <alignment horizontal="right" vertical="top"/>
    </xf>
    <xf numFmtId="9" fontId="0" fillId="0" borderId="0" xfId="0" applyNumberFormat="1"/>
    <xf numFmtId="0" fontId="0" fillId="0" borderId="0" xfId="0" applyAlignment="1">
      <alignment wrapText="1"/>
    </xf>
    <xf numFmtId="0" fontId="0" fillId="0" borderId="0" xfId="0"/>
    <xf numFmtId="0" fontId="186" fillId="0" borderId="0" xfId="7821" applyFont="1" applyAlignment="1">
      <alignment horizontal="right" vertical="center"/>
    </xf>
    <xf numFmtId="3" fontId="185" fillId="0" borderId="0" xfId="7821" applyNumberFormat="1" applyFont="1" applyAlignment="1">
      <alignment horizontal="right" vertical="top"/>
    </xf>
    <xf numFmtId="166" fontId="185" fillId="0" borderId="0" xfId="7821" applyNumberFormat="1" applyFont="1" applyAlignment="1">
      <alignment horizontal="right" vertical="top"/>
    </xf>
    <xf numFmtId="0" fontId="41" fillId="0" borderId="0" xfId="7822"/>
    <xf numFmtId="0" fontId="184" fillId="0" borderId="0" xfId="7822" applyFont="1" applyAlignment="1">
      <alignment horizontal="left" vertical="center"/>
    </xf>
    <xf numFmtId="0" fontId="185" fillId="0" borderId="0" xfId="7822" applyFont="1"/>
    <xf numFmtId="0" fontId="185" fillId="0" borderId="0" xfId="7822" applyFont="1" applyAlignment="1">
      <alignment horizontal="left" vertical="top"/>
    </xf>
    <xf numFmtId="0" fontId="186" fillId="0" borderId="0" xfId="7822" applyFont="1" applyAlignment="1">
      <alignment horizontal="right" vertical="center"/>
    </xf>
    <xf numFmtId="0" fontId="186" fillId="0" borderId="0" xfId="7822" applyFont="1" applyAlignment="1">
      <alignment horizontal="left" vertical="center" wrapText="1"/>
    </xf>
    <xf numFmtId="0" fontId="185" fillId="0" borderId="0" xfId="7822" applyNumberFormat="1" applyFont="1" applyAlignment="1">
      <alignment horizontal="left" vertical="top"/>
    </xf>
    <xf numFmtId="3" fontId="185" fillId="0" borderId="0" xfId="7822" applyNumberFormat="1" applyFont="1" applyAlignment="1">
      <alignment horizontal="right" vertical="top"/>
    </xf>
    <xf numFmtId="166" fontId="185" fillId="0" borderId="0" xfId="7822" applyNumberFormat="1" applyFont="1" applyAlignment="1">
      <alignment horizontal="right" vertical="top"/>
    </xf>
    <xf numFmtId="0" fontId="46" fillId="0" borderId="0" xfId="6722" applyFont="1" applyFill="1"/>
    <xf numFmtId="0" fontId="0" fillId="0" borderId="0" xfId="0"/>
    <xf numFmtId="0" fontId="0" fillId="0" borderId="0" xfId="0"/>
    <xf numFmtId="0" fontId="47" fillId="0" borderId="0" xfId="6086" applyFont="1"/>
    <xf numFmtId="0" fontId="49" fillId="0" borderId="0" xfId="6086" applyFont="1"/>
    <xf numFmtId="0" fontId="0" fillId="0" borderId="0" xfId="0" quotePrefix="1" applyAlignment="1"/>
    <xf numFmtId="0" fontId="0" fillId="0" borderId="0" xfId="0"/>
    <xf numFmtId="0" fontId="187" fillId="0" borderId="121" xfId="22" applyFont="1" applyBorder="1" applyAlignment="1">
      <alignment horizontal="center" wrapText="1"/>
    </xf>
    <xf numFmtId="0" fontId="187" fillId="0" borderId="155" xfId="22" applyFont="1" applyBorder="1" applyAlignment="1">
      <alignment horizontal="center" wrapText="1"/>
    </xf>
    <xf numFmtId="0" fontId="187" fillId="0" borderId="34" xfId="22" applyFont="1" applyBorder="1" applyAlignment="1">
      <alignment horizontal="left" vertical="top" wrapText="1"/>
    </xf>
    <xf numFmtId="0" fontId="187" fillId="0" borderId="37" xfId="22" applyFont="1" applyBorder="1" applyAlignment="1">
      <alignment horizontal="left" vertical="top" wrapText="1"/>
    </xf>
    <xf numFmtId="0" fontId="187" fillId="0" borderId="154" xfId="22" applyFont="1" applyBorder="1" applyAlignment="1">
      <alignment horizontal="center" wrapText="1"/>
    </xf>
    <xf numFmtId="0" fontId="187" fillId="0" borderId="33" xfId="22" applyFont="1" applyBorder="1" applyAlignment="1">
      <alignment horizontal="center" wrapText="1"/>
    </xf>
    <xf numFmtId="0" fontId="187" fillId="0" borderId="32" xfId="7827" applyFont="1" applyBorder="1" applyAlignment="1">
      <alignment horizontal="center" wrapText="1"/>
    </xf>
    <xf numFmtId="0" fontId="187" fillId="0" borderId="153" xfId="7827" applyFont="1" applyBorder="1" applyAlignment="1">
      <alignment horizontal="center" wrapText="1"/>
    </xf>
    <xf numFmtId="0" fontId="10" fillId="0" borderId="0" xfId="16"/>
    <xf numFmtId="0" fontId="187" fillId="0" borderId="41" xfId="7827" applyFont="1" applyBorder="1" applyAlignment="1">
      <alignment horizontal="left" vertical="top" wrapText="1"/>
    </xf>
    <xf numFmtId="0" fontId="185" fillId="0" borderId="0" xfId="22" applyFont="1" applyBorder="1" applyAlignment="1">
      <alignment horizontal="center" vertical="center"/>
    </xf>
    <xf numFmtId="0" fontId="185" fillId="0" borderId="31" xfId="22" applyFont="1" applyBorder="1" applyAlignment="1">
      <alignment horizontal="center" vertical="center"/>
    </xf>
    <xf numFmtId="0" fontId="187" fillId="0" borderId="32" xfId="22" applyFont="1" applyBorder="1" applyAlignment="1">
      <alignment horizontal="center" wrapText="1"/>
    </xf>
    <xf numFmtId="0" fontId="187" fillId="0" borderId="41" xfId="22" applyFont="1" applyBorder="1" applyAlignment="1">
      <alignment horizontal="left" vertical="top" wrapText="1"/>
    </xf>
    <xf numFmtId="0" fontId="187" fillId="0" borderId="0" xfId="22" applyFont="1" applyFill="1" applyBorder="1" applyAlignment="1">
      <alignment horizontal="center" wrapText="1"/>
    </xf>
    <xf numFmtId="0" fontId="43" fillId="0" borderId="0" xfId="22" applyFont="1" applyBorder="1" applyAlignment="1">
      <alignment vertical="center" wrapText="1"/>
    </xf>
    <xf numFmtId="0" fontId="185" fillId="0" borderId="0" xfId="22" applyFont="1" applyBorder="1" applyAlignment="1">
      <alignment vertical="center"/>
    </xf>
    <xf numFmtId="0" fontId="187" fillId="0" borderId="0" xfId="22" applyFont="1" applyFill="1" applyBorder="1" applyAlignment="1">
      <alignment horizontal="left" vertical="top"/>
    </xf>
    <xf numFmtId="182" fontId="187" fillId="0" borderId="38" xfId="22" applyNumberFormat="1" applyFont="1" applyBorder="1" applyAlignment="1">
      <alignment horizontal="right" vertical="top"/>
    </xf>
    <xf numFmtId="0" fontId="0" fillId="0" borderId="0" xfId="0"/>
    <xf numFmtId="0" fontId="0" fillId="0" borderId="0" xfId="0" applyAlignment="1">
      <alignment horizontal="center"/>
    </xf>
    <xf numFmtId="0" fontId="0" fillId="2" borderId="3" xfId="0" applyFill="1" applyBorder="1"/>
    <xf numFmtId="167" fontId="0" fillId="2" borderId="3" xfId="0" applyNumberFormat="1" applyFill="1" applyBorder="1"/>
    <xf numFmtId="0" fontId="0" fillId="0" borderId="0" xfId="0"/>
    <xf numFmtId="164" fontId="10" fillId="2" borderId="0" xfId="6718" applyNumberFormat="1" applyFont="1" applyFill="1" applyBorder="1" applyAlignment="1">
      <alignment horizontal="right" vertical="center" wrapText="1" indent="1"/>
    </xf>
    <xf numFmtId="3" fontId="18" fillId="2" borderId="0" xfId="7" applyNumberFormat="1" applyFill="1" applyBorder="1" applyAlignment="1">
      <alignment horizontal="left"/>
    </xf>
    <xf numFmtId="0" fontId="161" fillId="2" borderId="0" xfId="6719" applyFont="1" applyFill="1" applyBorder="1" applyAlignment="1">
      <alignment horizontal="right" vertical="center"/>
    </xf>
    <xf numFmtId="177" fontId="10" fillId="2" borderId="0" xfId="6718" applyNumberFormat="1" applyFont="1" applyFill="1" applyBorder="1" applyAlignment="1">
      <alignment horizontal="right" vertical="center" wrapText="1" indent="1"/>
    </xf>
    <xf numFmtId="3" fontId="23" fillId="2" borderId="71" xfId="6717" applyNumberFormat="1" applyFont="1" applyFill="1" applyBorder="1" applyAlignment="1">
      <alignment horizontal="right" wrapText="1"/>
    </xf>
    <xf numFmtId="1" fontId="23" fillId="2" borderId="0" xfId="6717" applyNumberFormat="1" applyFont="1" applyFill="1" applyBorder="1" applyAlignment="1">
      <alignment horizontal="left" wrapText="1"/>
    </xf>
    <xf numFmtId="3" fontId="23" fillId="2" borderId="0" xfId="6717" applyNumberFormat="1" applyFont="1" applyFill="1" applyBorder="1" applyAlignment="1">
      <alignment horizontal="right" wrapText="1"/>
    </xf>
    <xf numFmtId="178" fontId="161" fillId="2" borderId="0" xfId="6719" applyNumberFormat="1" applyFont="1" applyFill="1" applyBorder="1" applyAlignment="1">
      <alignment horizontal="right" vertical="center" indent="1"/>
    </xf>
    <xf numFmtId="178" fontId="161" fillId="2" borderId="71" xfId="6719" applyNumberFormat="1" applyFont="1" applyFill="1" applyBorder="1" applyAlignment="1">
      <alignment horizontal="right" vertical="center" indent="1"/>
    </xf>
    <xf numFmtId="178" fontId="161" fillId="2" borderId="98" xfId="6719" applyNumberFormat="1" applyFont="1" applyFill="1" applyBorder="1" applyAlignment="1">
      <alignment horizontal="right" vertical="center" indent="1"/>
    </xf>
    <xf numFmtId="0" fontId="23" fillId="96" borderId="94" xfId="8283" applyFont="1" applyFill="1" applyBorder="1" applyAlignment="1">
      <alignment wrapText="1"/>
    </xf>
    <xf numFmtId="3" fontId="185" fillId="0" borderId="5" xfId="8283" applyNumberFormat="1" applyFill="1" applyBorder="1" applyAlignment="1">
      <alignment horizontal="right"/>
    </xf>
    <xf numFmtId="3" fontId="10" fillId="0" borderId="136" xfId="8283" applyNumberFormat="1" applyFont="1" applyBorder="1" applyAlignment="1">
      <alignment horizontal="right" vertical="center"/>
    </xf>
    <xf numFmtId="3" fontId="10" fillId="0" borderId="137" xfId="8283" applyNumberFormat="1" applyFont="1" applyBorder="1" applyAlignment="1">
      <alignment horizontal="right" vertical="center"/>
    </xf>
    <xf numFmtId="0" fontId="23" fillId="96" borderId="0" xfId="8010" applyFont="1" applyFill="1" applyBorder="1" applyAlignment="1">
      <alignment wrapText="1"/>
    </xf>
    <xf numFmtId="3" fontId="185" fillId="0" borderId="3" xfId="8010" applyNumberFormat="1" applyFill="1" applyBorder="1" applyAlignment="1">
      <alignment horizontal="right"/>
    </xf>
    <xf numFmtId="3" fontId="10" fillId="100" borderId="0" xfId="8742" applyNumberFormat="1" applyFont="1" applyFill="1" applyAlignment="1">
      <alignment horizontal="right" vertical="center"/>
    </xf>
    <xf numFmtId="3" fontId="10" fillId="0" borderId="71" xfId="8742" applyNumberFormat="1" applyFont="1" applyBorder="1" applyAlignment="1">
      <alignment horizontal="right" vertical="center"/>
    </xf>
    <xf numFmtId="3" fontId="10" fillId="0" borderId="0" xfId="8742" applyNumberFormat="1" applyFont="1" applyAlignment="1">
      <alignment horizontal="right" vertical="center"/>
    </xf>
    <xf numFmtId="3" fontId="185" fillId="0" borderId="3" xfId="8743" applyNumberFormat="1" applyBorder="1" applyAlignment="1">
      <alignment horizontal="right"/>
    </xf>
    <xf numFmtId="3" fontId="185" fillId="0" borderId="3" xfId="8744" applyNumberFormat="1" applyBorder="1" applyAlignment="1">
      <alignment horizontal="right"/>
    </xf>
    <xf numFmtId="0" fontId="18" fillId="95" borderId="12" xfId="7" applyFill="1" applyBorder="1"/>
    <xf numFmtId="3" fontId="10" fillId="100" borderId="0" xfId="8745" applyNumberFormat="1" applyFont="1" applyFill="1" applyAlignment="1">
      <alignment horizontal="right" vertical="center"/>
    </xf>
    <xf numFmtId="3" fontId="10" fillId="0" borderId="71" xfId="8745" applyNumberFormat="1" applyFont="1" applyBorder="1" applyAlignment="1">
      <alignment horizontal="right" vertical="center"/>
    </xf>
    <xf numFmtId="3" fontId="10" fillId="0" borderId="0" xfId="8745" applyNumberFormat="1" applyFont="1" applyAlignment="1">
      <alignment horizontal="right" vertical="center"/>
    </xf>
    <xf numFmtId="0" fontId="18" fillId="2" borderId="0" xfId="7" applyFill="1"/>
    <xf numFmtId="3" fontId="9" fillId="0" borderId="0" xfId="0" applyNumberFormat="1" applyFont="1" applyBorder="1"/>
    <xf numFmtId="0" fontId="0" fillId="0" borderId="0" xfId="0" applyAlignment="1">
      <alignment wrapText="1"/>
    </xf>
    <xf numFmtId="0" fontId="0" fillId="0" borderId="0" xfId="0"/>
    <xf numFmtId="0" fontId="0" fillId="0" borderId="0" xfId="0" applyAlignment="1">
      <alignment wrapText="1"/>
    </xf>
    <xf numFmtId="0" fontId="0" fillId="0" borderId="0" xfId="0" applyAlignment="1">
      <alignment wrapText="1"/>
    </xf>
    <xf numFmtId="0" fontId="0" fillId="0" borderId="0" xfId="0"/>
    <xf numFmtId="0" fontId="0" fillId="0" borderId="0" xfId="0" applyFont="1" applyFill="1" applyAlignment="1">
      <alignment horizontal="center"/>
    </xf>
    <xf numFmtId="0" fontId="0" fillId="0" borderId="0" xfId="0"/>
    <xf numFmtId="17" fontId="0" fillId="0" borderId="0" xfId="0" applyNumberFormat="1"/>
    <xf numFmtId="0" fontId="21" fillId="0" borderId="0" xfId="0" applyNumberFormat="1" applyFont="1"/>
    <xf numFmtId="0" fontId="0" fillId="0" borderId="0" xfId="0" applyNumberFormat="1"/>
    <xf numFmtId="0" fontId="0" fillId="0" borderId="0" xfId="0" applyNumberFormat="1" applyAlignment="1">
      <alignment wrapText="1"/>
    </xf>
    <xf numFmtId="0" fontId="21" fillId="0" borderId="156" xfId="0" applyNumberFormat="1" applyFont="1" applyBorder="1" applyAlignment="1">
      <alignment wrapText="1"/>
    </xf>
    <xf numFmtId="0" fontId="21" fillId="0" borderId="147" xfId="0" applyNumberFormat="1" applyFont="1" applyBorder="1" applyAlignment="1">
      <alignment wrapText="1"/>
    </xf>
    <xf numFmtId="0" fontId="21" fillId="0" borderId="157" xfId="0" applyNumberFormat="1" applyFont="1" applyBorder="1" applyAlignment="1">
      <alignment horizontal="center" wrapText="1"/>
    </xf>
    <xf numFmtId="0" fontId="21" fillId="0" borderId="158" xfId="0" applyNumberFormat="1" applyFont="1" applyBorder="1" applyAlignment="1">
      <alignment horizontal="center" wrapText="1"/>
    </xf>
    <xf numFmtId="0" fontId="21" fillId="0" borderId="159" xfId="0" applyNumberFormat="1" applyFont="1" applyBorder="1"/>
    <xf numFmtId="0" fontId="189" fillId="93" borderId="160" xfId="0" applyFont="1" applyFill="1" applyBorder="1" applyAlignment="1">
      <alignment vertical="center" wrapText="1"/>
    </xf>
    <xf numFmtId="1" fontId="189" fillId="93" borderId="160" xfId="0" applyNumberFormat="1" applyFont="1" applyFill="1" applyBorder="1" applyAlignment="1">
      <alignment vertical="center" wrapText="1"/>
    </xf>
    <xf numFmtId="0" fontId="0" fillId="0" borderId="161" xfId="0" applyNumberFormat="1" applyBorder="1"/>
    <xf numFmtId="0" fontId="0" fillId="0" borderId="162" xfId="0" applyNumberFormat="1" applyBorder="1"/>
    <xf numFmtId="0" fontId="0" fillId="0" borderId="42" xfId="0" applyNumberFormat="1" applyBorder="1"/>
    <xf numFmtId="0" fontId="21" fillId="0" borderId="163" xfId="0" applyNumberFormat="1" applyFont="1" applyBorder="1"/>
    <xf numFmtId="0" fontId="0" fillId="0" borderId="164" xfId="0" applyNumberFormat="1" applyBorder="1"/>
    <xf numFmtId="0" fontId="0" fillId="0" borderId="165" xfId="0" applyNumberFormat="1" applyBorder="1"/>
    <xf numFmtId="0" fontId="0" fillId="0" borderId="55" xfId="0" applyNumberFormat="1" applyBorder="1"/>
    <xf numFmtId="0" fontId="21" fillId="0" borderId="166" xfId="0" applyNumberFormat="1" applyFont="1" applyBorder="1"/>
    <xf numFmtId="0" fontId="0" fillId="0" borderId="167" xfId="0" applyNumberFormat="1" applyBorder="1"/>
    <xf numFmtId="0" fontId="0" fillId="0" borderId="168" xfId="0" applyNumberFormat="1" applyBorder="1"/>
    <xf numFmtId="0" fontId="0" fillId="0" borderId="169" xfId="0" applyNumberFormat="1" applyBorder="1"/>
    <xf numFmtId="0" fontId="21" fillId="0" borderId="156" xfId="0" applyNumberFormat="1" applyFont="1" applyBorder="1"/>
    <xf numFmtId="0" fontId="0" fillId="0" borderId="157" xfId="0" applyNumberFormat="1" applyBorder="1"/>
    <xf numFmtId="1" fontId="0" fillId="0" borderId="157" xfId="0" applyNumberFormat="1" applyBorder="1"/>
    <xf numFmtId="0" fontId="44" fillId="0" borderId="157" xfId="0" applyNumberFormat="1" applyFont="1" applyBorder="1"/>
    <xf numFmtId="0" fontId="9" fillId="0" borderId="157" xfId="0" applyNumberFormat="1" applyFont="1" applyBorder="1"/>
    <xf numFmtId="0" fontId="0" fillId="0" borderId="71" xfId="0" applyNumberFormat="1" applyFill="1" applyBorder="1"/>
    <xf numFmtId="0" fontId="21" fillId="0" borderId="81" xfId="0" applyNumberFormat="1" applyFont="1" applyBorder="1" applyAlignment="1">
      <alignment wrapText="1"/>
    </xf>
    <xf numFmtId="0" fontId="21" fillId="0" borderId="139" xfId="0" applyNumberFormat="1" applyFont="1" applyBorder="1" applyAlignment="1">
      <alignment wrapText="1"/>
    </xf>
    <xf numFmtId="0" fontId="21" fillId="0" borderId="111" xfId="0" applyNumberFormat="1" applyFont="1" applyBorder="1" applyAlignment="1">
      <alignment horizontal="center" wrapText="1"/>
    </xf>
    <xf numFmtId="0" fontId="21" fillId="0" borderId="112" xfId="0" applyNumberFormat="1" applyFont="1" applyBorder="1" applyAlignment="1">
      <alignment horizontal="center" wrapText="1"/>
    </xf>
    <xf numFmtId="0" fontId="0" fillId="0" borderId="6" xfId="0" applyNumberFormat="1" applyBorder="1"/>
    <xf numFmtId="0" fontId="0" fillId="0" borderId="7" xfId="0" applyNumberFormat="1" applyBorder="1"/>
    <xf numFmtId="0" fontId="0" fillId="0" borderId="5" xfId="0" applyNumberFormat="1" applyBorder="1"/>
    <xf numFmtId="0" fontId="21" fillId="0" borderId="81" xfId="0" applyNumberFormat="1" applyFont="1" applyBorder="1"/>
    <xf numFmtId="0" fontId="0" fillId="0" borderId="111" xfId="0" applyNumberFormat="1" applyBorder="1"/>
    <xf numFmtId="0" fontId="0" fillId="0" borderId="158" xfId="0" applyNumberFormat="1" applyBorder="1"/>
    <xf numFmtId="0" fontId="0" fillId="0" borderId="112" xfId="0" applyNumberFormat="1" applyBorder="1"/>
    <xf numFmtId="0" fontId="21" fillId="0" borderId="170" xfId="0" applyNumberFormat="1" applyFont="1" applyBorder="1" applyAlignment="1">
      <alignment horizontal="center" wrapText="1"/>
    </xf>
    <xf numFmtId="0" fontId="21" fillId="0" borderId="171" xfId="0" applyNumberFormat="1" applyFont="1" applyBorder="1" applyAlignment="1">
      <alignment horizontal="center" wrapText="1"/>
    </xf>
    <xf numFmtId="0" fontId="0" fillId="0" borderId="83" xfId="0" applyNumberFormat="1" applyFont="1" applyBorder="1"/>
    <xf numFmtId="1" fontId="0" fillId="0" borderId="58" xfId="0" applyNumberFormat="1" applyFont="1" applyBorder="1"/>
    <xf numFmtId="0" fontId="0" fillId="0" borderId="58" xfId="0" applyNumberFormat="1" applyFont="1" applyBorder="1"/>
    <xf numFmtId="0" fontId="21" fillId="0" borderId="172" xfId="0" applyNumberFormat="1" applyFont="1" applyBorder="1"/>
    <xf numFmtId="0" fontId="0" fillId="0" borderId="173" xfId="0" applyNumberFormat="1" applyBorder="1"/>
    <xf numFmtId="0" fontId="0" fillId="0" borderId="174" xfId="0" applyNumberFormat="1" applyBorder="1"/>
    <xf numFmtId="0" fontId="0" fillId="0" borderId="175" xfId="0" applyNumberFormat="1" applyBorder="1"/>
    <xf numFmtId="0" fontId="0" fillId="0" borderId="18" xfId="0" applyNumberFormat="1" applyBorder="1"/>
    <xf numFmtId="0" fontId="0" fillId="0" borderId="0" xfId="0" applyNumberFormat="1" applyFill="1" applyBorder="1"/>
    <xf numFmtId="0" fontId="0" fillId="101" borderId="0" xfId="0" applyNumberFormat="1" applyFill="1"/>
    <xf numFmtId="0" fontId="0" fillId="101" borderId="0" xfId="0" applyNumberFormat="1" applyFill="1" applyBorder="1"/>
    <xf numFmtId="0" fontId="0" fillId="0" borderId="88" xfId="0" applyNumberFormat="1" applyFont="1" applyBorder="1"/>
    <xf numFmtId="0" fontId="21" fillId="0" borderId="139" xfId="0" applyNumberFormat="1" applyFont="1" applyBorder="1"/>
    <xf numFmtId="0" fontId="21" fillId="0" borderId="176" xfId="0" applyNumberFormat="1" applyFont="1" applyBorder="1"/>
    <xf numFmtId="0" fontId="9" fillId="0" borderId="164" xfId="0" applyNumberFormat="1" applyFont="1" applyBorder="1"/>
    <xf numFmtId="0" fontId="44" fillId="0" borderId="0" xfId="0" applyNumberFormat="1" applyFont="1"/>
    <xf numFmtId="0" fontId="9" fillId="0" borderId="161" xfId="0" applyNumberFormat="1" applyFont="1" applyBorder="1"/>
    <xf numFmtId="0" fontId="21" fillId="0" borderId="0" xfId="0" applyNumberFormat="1" applyFont="1" applyFill="1" applyBorder="1"/>
    <xf numFmtId="0" fontId="9" fillId="0" borderId="71" xfId="0" applyNumberFormat="1" applyFont="1" applyFill="1" applyBorder="1"/>
    <xf numFmtId="0" fontId="21" fillId="0" borderId="0" xfId="0" applyNumberFormat="1" applyFont="1" applyBorder="1"/>
    <xf numFmtId="0" fontId="0" fillId="0" borderId="0" xfId="0" applyNumberFormat="1" applyBorder="1"/>
    <xf numFmtId="0" fontId="0" fillId="0" borderId="0" xfId="0" applyNumberFormat="1" applyFill="1" applyBorder="1" applyAlignment="1">
      <alignment wrapText="1"/>
    </xf>
    <xf numFmtId="0" fontId="21" fillId="0" borderId="159" xfId="0" applyNumberFormat="1" applyFont="1" applyBorder="1" applyAlignment="1">
      <alignment wrapText="1"/>
    </xf>
    <xf numFmtId="0" fontId="0" fillId="0" borderId="83" xfId="0" applyNumberFormat="1" applyFont="1" applyBorder="1" applyAlignment="1">
      <alignment wrapText="1"/>
    </xf>
    <xf numFmtId="0" fontId="0" fillId="0" borderId="161" xfId="0" applyNumberFormat="1" applyBorder="1" applyAlignment="1">
      <alignment wrapText="1"/>
    </xf>
    <xf numFmtId="0" fontId="0" fillId="0" borderId="162" xfId="0" applyNumberFormat="1" applyBorder="1" applyAlignment="1">
      <alignment wrapText="1"/>
    </xf>
    <xf numFmtId="0" fontId="0" fillId="0" borderId="42" xfId="0" applyNumberFormat="1" applyBorder="1" applyAlignment="1">
      <alignment wrapText="1"/>
    </xf>
    <xf numFmtId="0" fontId="21" fillId="0" borderId="163" xfId="0" applyNumberFormat="1" applyFont="1" applyBorder="1" applyAlignment="1">
      <alignment wrapText="1"/>
    </xf>
    <xf numFmtId="0" fontId="0" fillId="0" borderId="58" xfId="0" applyNumberFormat="1" applyFont="1" applyBorder="1" applyAlignment="1">
      <alignment wrapText="1"/>
    </xf>
    <xf numFmtId="0" fontId="0" fillId="0" borderId="164" xfId="0" applyNumberFormat="1" applyBorder="1" applyAlignment="1">
      <alignment wrapText="1"/>
    </xf>
    <xf numFmtId="0" fontId="0" fillId="0" borderId="165" xfId="0" applyNumberFormat="1" applyBorder="1" applyAlignment="1">
      <alignment wrapText="1"/>
    </xf>
    <xf numFmtId="0" fontId="0" fillId="0" borderId="55" xfId="0" applyNumberFormat="1" applyBorder="1" applyAlignment="1">
      <alignment wrapText="1"/>
    </xf>
    <xf numFmtId="0" fontId="21" fillId="0" borderId="166" xfId="0" applyNumberFormat="1" applyFont="1" applyBorder="1" applyAlignment="1">
      <alignment wrapText="1"/>
    </xf>
    <xf numFmtId="0" fontId="0" fillId="0" borderId="88" xfId="0" applyNumberFormat="1" applyFont="1" applyBorder="1" applyAlignment="1">
      <alignment wrapText="1"/>
    </xf>
    <xf numFmtId="0" fontId="0" fillId="0" borderId="167" xfId="0" applyNumberFormat="1" applyBorder="1" applyAlignment="1">
      <alignment wrapText="1"/>
    </xf>
    <xf numFmtId="0" fontId="0" fillId="0" borderId="168" xfId="0" applyNumberFormat="1" applyBorder="1" applyAlignment="1">
      <alignment wrapText="1"/>
    </xf>
    <xf numFmtId="0" fontId="0" fillId="0" borderId="169" xfId="0" applyNumberFormat="1" applyBorder="1" applyAlignment="1">
      <alignment wrapText="1"/>
    </xf>
    <xf numFmtId="0" fontId="9" fillId="0" borderId="157" xfId="0" applyNumberFormat="1" applyFont="1" applyBorder="1" applyAlignment="1">
      <alignment wrapText="1"/>
    </xf>
    <xf numFmtId="0" fontId="21" fillId="0" borderId="81" xfId="0" applyNumberFormat="1" applyFont="1" applyBorder="1" applyAlignment="1"/>
    <xf numFmtId="0" fontId="0" fillId="0" borderId="0" xfId="0" applyNumberFormat="1" applyFill="1" applyBorder="1" applyAlignment="1"/>
    <xf numFmtId="0" fontId="0" fillId="0" borderId="6" xfId="0" applyNumberFormat="1" applyBorder="1" applyAlignment="1">
      <alignment wrapText="1"/>
    </xf>
    <xf numFmtId="0" fontId="0" fillId="0" borderId="7" xfId="0" applyNumberFormat="1" applyBorder="1" applyAlignment="1">
      <alignment wrapText="1"/>
    </xf>
    <xf numFmtId="0" fontId="0" fillId="0" borderId="5" xfId="0" applyNumberFormat="1" applyBorder="1" applyAlignment="1">
      <alignment wrapText="1"/>
    </xf>
    <xf numFmtId="0" fontId="0" fillId="0" borderId="157" xfId="0" applyNumberFormat="1" applyBorder="1" applyAlignment="1">
      <alignment wrapText="1"/>
    </xf>
    <xf numFmtId="0" fontId="0" fillId="0" borderId="111" xfId="0" applyNumberFormat="1" applyBorder="1" applyAlignment="1">
      <alignment wrapText="1"/>
    </xf>
    <xf numFmtId="0" fontId="0" fillId="0" borderId="158" xfId="0" applyNumberFormat="1" applyBorder="1" applyAlignment="1">
      <alignment wrapText="1"/>
    </xf>
    <xf numFmtId="0" fontId="0" fillId="0" borderId="112" xfId="0" applyNumberFormat="1" applyBorder="1" applyAlignment="1">
      <alignment wrapText="1"/>
    </xf>
    <xf numFmtId="0" fontId="0" fillId="101" borderId="0" xfId="0" applyFill="1" applyAlignment="1">
      <alignment wrapText="1"/>
    </xf>
    <xf numFmtId="0" fontId="21" fillId="0" borderId="172" xfId="0" applyNumberFormat="1" applyFont="1" applyBorder="1" applyAlignment="1">
      <alignment wrapText="1"/>
    </xf>
    <xf numFmtId="0" fontId="0" fillId="0" borderId="173" xfId="0" applyNumberFormat="1" applyBorder="1" applyAlignment="1">
      <alignment wrapText="1"/>
    </xf>
    <xf numFmtId="0" fontId="0" fillId="0" borderId="174" xfId="0" applyNumberFormat="1" applyBorder="1" applyAlignment="1">
      <alignment wrapText="1"/>
    </xf>
    <xf numFmtId="0" fontId="0" fillId="0" borderId="175" xfId="0" applyNumberFormat="1" applyBorder="1" applyAlignment="1">
      <alignment wrapText="1"/>
    </xf>
    <xf numFmtId="0" fontId="0" fillId="0" borderId="18" xfId="0" applyNumberFormat="1" applyBorder="1" applyAlignment="1">
      <alignment wrapText="1"/>
    </xf>
    <xf numFmtId="0" fontId="9" fillId="0" borderId="167" xfId="0" applyNumberFormat="1" applyFont="1" applyBorder="1"/>
    <xf numFmtId="0" fontId="21" fillId="0" borderId="147" xfId="0" applyNumberFormat="1" applyFont="1" applyBorder="1" applyAlignment="1"/>
    <xf numFmtId="0" fontId="21" fillId="0" borderId="157" xfId="0" applyNumberFormat="1" applyFont="1" applyBorder="1" applyAlignment="1">
      <alignment horizontal="center"/>
    </xf>
    <xf numFmtId="0" fontId="21" fillId="0" borderId="158" xfId="0" applyNumberFormat="1" applyFont="1" applyBorder="1" applyAlignment="1">
      <alignment horizontal="center"/>
    </xf>
    <xf numFmtId="0" fontId="21" fillId="0" borderId="159" xfId="0" applyNumberFormat="1" applyFont="1" applyBorder="1" applyAlignment="1"/>
    <xf numFmtId="0" fontId="0" fillId="0" borderId="83" xfId="0" applyNumberFormat="1" applyFont="1" applyBorder="1" applyAlignment="1"/>
    <xf numFmtId="0" fontId="0" fillId="0" borderId="161" xfId="0" applyNumberFormat="1" applyBorder="1" applyAlignment="1"/>
    <xf numFmtId="0" fontId="0" fillId="0" borderId="162" xfId="0" applyNumberFormat="1" applyBorder="1" applyAlignment="1"/>
    <xf numFmtId="0" fontId="0" fillId="0" borderId="42" xfId="0" applyNumberFormat="1" applyBorder="1" applyAlignment="1"/>
    <xf numFmtId="0" fontId="21" fillId="0" borderId="163" xfId="0" applyNumberFormat="1" applyFont="1" applyBorder="1" applyAlignment="1"/>
    <xf numFmtId="0" fontId="0" fillId="0" borderId="58" xfId="0" applyNumberFormat="1" applyFont="1" applyBorder="1" applyAlignment="1"/>
    <xf numFmtId="0" fontId="0" fillId="0" borderId="164" xfId="0" applyNumberFormat="1" applyBorder="1" applyAlignment="1"/>
    <xf numFmtId="0" fontId="0" fillId="0" borderId="165" xfId="0" applyNumberFormat="1" applyBorder="1" applyAlignment="1"/>
    <xf numFmtId="0" fontId="0" fillId="0" borderId="55" xfId="0" applyNumberFormat="1" applyBorder="1" applyAlignment="1"/>
    <xf numFmtId="0" fontId="21" fillId="0" borderId="166" xfId="0" applyNumberFormat="1" applyFont="1" applyBorder="1" applyAlignment="1"/>
    <xf numFmtId="0" fontId="0" fillId="0" borderId="88" xfId="0" applyNumberFormat="1" applyFont="1" applyBorder="1" applyAlignment="1"/>
    <xf numFmtId="0" fontId="0" fillId="0" borderId="167" xfId="0" applyNumberFormat="1" applyBorder="1" applyAlignment="1"/>
    <xf numFmtId="0" fontId="0" fillId="0" borderId="168" xfId="0" applyNumberFormat="1" applyBorder="1" applyAlignment="1"/>
    <xf numFmtId="0" fontId="0" fillId="0" borderId="169" xfId="0" applyNumberFormat="1" applyBorder="1" applyAlignment="1"/>
    <xf numFmtId="0" fontId="21" fillId="0" borderId="156" xfId="0" applyNumberFormat="1" applyFont="1" applyBorder="1" applyAlignment="1"/>
    <xf numFmtId="0" fontId="9" fillId="0" borderId="157" xfId="0" applyNumberFormat="1" applyFont="1" applyBorder="1" applyAlignment="1"/>
    <xf numFmtId="0" fontId="0" fillId="0" borderId="0" xfId="0" applyNumberFormat="1" applyAlignment="1"/>
    <xf numFmtId="0" fontId="21" fillId="0" borderId="139" xfId="0" applyNumberFormat="1" applyFont="1" applyBorder="1" applyAlignment="1"/>
    <xf numFmtId="0" fontId="21" fillId="0" borderId="111" xfId="0" applyNumberFormat="1" applyFont="1" applyBorder="1" applyAlignment="1">
      <alignment horizontal="center"/>
    </xf>
    <xf numFmtId="0" fontId="21" fillId="0" borderId="112" xfId="0" applyNumberFormat="1" applyFont="1" applyBorder="1" applyAlignment="1">
      <alignment horizontal="center"/>
    </xf>
    <xf numFmtId="0" fontId="0" fillId="0" borderId="6" xfId="0" applyNumberFormat="1" applyBorder="1" applyAlignment="1"/>
    <xf numFmtId="0" fontId="0" fillId="0" borderId="7" xfId="0" applyNumberFormat="1" applyBorder="1" applyAlignment="1"/>
    <xf numFmtId="0" fontId="0" fillId="0" borderId="5" xfId="0" applyNumberFormat="1" applyBorder="1" applyAlignment="1"/>
    <xf numFmtId="0" fontId="0" fillId="0" borderId="157" xfId="0" applyNumberFormat="1" applyBorder="1" applyAlignment="1"/>
    <xf numFmtId="0" fontId="0" fillId="0" borderId="111" xfId="0" applyNumberFormat="1" applyBorder="1" applyAlignment="1"/>
    <xf numFmtId="0" fontId="0" fillId="0" borderId="158" xfId="0" applyNumberFormat="1" applyBorder="1" applyAlignment="1"/>
    <xf numFmtId="0" fontId="0" fillId="0" borderId="112" xfId="0" applyNumberFormat="1" applyBorder="1" applyAlignment="1"/>
    <xf numFmtId="0" fontId="21" fillId="0" borderId="170" xfId="0" applyNumberFormat="1" applyFont="1" applyBorder="1" applyAlignment="1">
      <alignment horizontal="center"/>
    </xf>
    <xf numFmtId="0" fontId="21" fillId="0" borderId="171" xfId="0" applyNumberFormat="1" applyFont="1" applyBorder="1" applyAlignment="1">
      <alignment horizontal="center"/>
    </xf>
    <xf numFmtId="0" fontId="21" fillId="0" borderId="172" xfId="0" applyNumberFormat="1" applyFont="1" applyBorder="1" applyAlignment="1"/>
    <xf numFmtId="0" fontId="0" fillId="0" borderId="173" xfId="0" applyNumberFormat="1" applyBorder="1" applyAlignment="1"/>
    <xf numFmtId="0" fontId="0" fillId="0" borderId="174" xfId="0" applyNumberFormat="1" applyBorder="1" applyAlignment="1"/>
    <xf numFmtId="0" fontId="0" fillId="0" borderId="175" xfId="0" applyNumberFormat="1" applyBorder="1" applyAlignment="1"/>
    <xf numFmtId="0" fontId="0" fillId="101" borderId="0" xfId="0" applyFill="1"/>
    <xf numFmtId="0" fontId="0" fillId="0" borderId="0" xfId="0" applyNumberFormat="1" applyFont="1" applyBorder="1"/>
    <xf numFmtId="0" fontId="21" fillId="0" borderId="0" xfId="0" applyNumberFormat="1" applyFont="1" applyBorder="1" applyAlignment="1">
      <alignment wrapText="1"/>
    </xf>
    <xf numFmtId="0" fontId="0" fillId="0" borderId="0" xfId="0" applyNumberFormat="1" applyBorder="1" applyAlignment="1">
      <alignment wrapText="1"/>
    </xf>
    <xf numFmtId="0" fontId="21" fillId="0" borderId="0" xfId="0" applyNumberFormat="1" applyFont="1" applyBorder="1" applyAlignment="1"/>
    <xf numFmtId="0" fontId="0" fillId="0" borderId="0" xfId="0" applyNumberFormat="1" applyBorder="1" applyAlignment="1"/>
    <xf numFmtId="0" fontId="21" fillId="0" borderId="146" xfId="0" applyNumberFormat="1" applyFont="1" applyBorder="1" applyAlignment="1">
      <alignment horizontal="center" wrapText="1"/>
    </xf>
    <xf numFmtId="0" fontId="21" fillId="0" borderId="145" xfId="0" applyNumberFormat="1" applyFont="1" applyBorder="1" applyAlignment="1">
      <alignment horizontal="center" wrapText="1"/>
    </xf>
    <xf numFmtId="0" fontId="21" fillId="0" borderId="83" xfId="0" applyNumberFormat="1" applyFont="1" applyBorder="1" applyAlignment="1">
      <alignment wrapText="1"/>
    </xf>
    <xf numFmtId="0" fontId="0" fillId="0" borderId="177" xfId="0" applyNumberFormat="1" applyFont="1" applyBorder="1" applyAlignment="1">
      <alignment wrapText="1"/>
    </xf>
    <xf numFmtId="0" fontId="0" fillId="0" borderId="178" xfId="0" applyNumberFormat="1" applyFont="1" applyBorder="1" applyAlignment="1">
      <alignment wrapText="1"/>
    </xf>
    <xf numFmtId="0" fontId="0" fillId="0" borderId="177" xfId="0" applyNumberFormat="1" applyBorder="1" applyAlignment="1">
      <alignment wrapText="1"/>
    </xf>
    <xf numFmtId="0" fontId="0" fillId="0" borderId="179" xfId="0" applyNumberFormat="1" applyBorder="1" applyAlignment="1">
      <alignment wrapText="1"/>
    </xf>
    <xf numFmtId="0" fontId="0" fillId="0" borderId="180" xfId="0" applyNumberFormat="1" applyFont="1" applyBorder="1" applyAlignment="1">
      <alignment wrapText="1"/>
    </xf>
    <xf numFmtId="0" fontId="0" fillId="0" borderId="179" xfId="0" applyNumberFormat="1" applyFont="1" applyBorder="1" applyAlignment="1">
      <alignment wrapText="1"/>
    </xf>
    <xf numFmtId="0" fontId="21" fillId="0" borderId="58" xfId="0" applyNumberFormat="1" applyFont="1" applyBorder="1" applyAlignment="1">
      <alignment wrapText="1"/>
    </xf>
    <xf numFmtId="0" fontId="0" fillId="0" borderId="164" xfId="0" applyNumberFormat="1" applyFont="1" applyBorder="1" applyAlignment="1">
      <alignment wrapText="1"/>
    </xf>
    <xf numFmtId="0" fontId="0" fillId="0" borderId="7" xfId="0" applyNumberFormat="1" applyFont="1" applyBorder="1" applyAlignment="1">
      <alignment wrapText="1"/>
    </xf>
    <xf numFmtId="0" fontId="0" fillId="0" borderId="165" xfId="0" applyNumberFormat="1" applyFont="1" applyBorder="1" applyAlignment="1">
      <alignment wrapText="1"/>
    </xf>
    <xf numFmtId="0" fontId="0" fillId="0" borderId="55" xfId="0" applyNumberFormat="1" applyFont="1" applyBorder="1" applyAlignment="1">
      <alignment wrapText="1"/>
    </xf>
    <xf numFmtId="0" fontId="21" fillId="0" borderId="88" xfId="0" applyNumberFormat="1" applyFont="1" applyBorder="1" applyAlignment="1">
      <alignment wrapText="1"/>
    </xf>
    <xf numFmtId="0" fontId="9" fillId="0" borderId="181" xfId="0" applyNumberFormat="1" applyFont="1" applyBorder="1" applyAlignment="1">
      <alignment wrapText="1"/>
    </xf>
    <xf numFmtId="0" fontId="0" fillId="0" borderId="18" xfId="0" applyNumberFormat="1" applyBorder="1" applyAlignment="1"/>
    <xf numFmtId="0" fontId="0" fillId="0" borderId="0" xfId="0" applyAlignment="1">
      <alignment wrapText="1"/>
    </xf>
    <xf numFmtId="0" fontId="0" fillId="0" borderId="0" xfId="0"/>
    <xf numFmtId="0" fontId="0" fillId="10" borderId="0" xfId="0" applyFill="1" applyAlignment="1">
      <alignment wrapText="1"/>
    </xf>
    <xf numFmtId="0" fontId="0" fillId="10" borderId="0" xfId="0" applyNumberFormat="1" applyFill="1"/>
    <xf numFmtId="0" fontId="21" fillId="10" borderId="156" xfId="0" applyNumberFormat="1" applyFont="1" applyFill="1" applyBorder="1" applyAlignment="1">
      <alignment wrapText="1"/>
    </xf>
    <xf numFmtId="0" fontId="0" fillId="10" borderId="0" xfId="0" applyNumberFormat="1" applyFill="1" applyBorder="1" applyAlignment="1">
      <alignment wrapText="1"/>
    </xf>
    <xf numFmtId="0" fontId="21" fillId="10" borderId="147" xfId="0" applyNumberFormat="1" applyFont="1" applyFill="1" applyBorder="1" applyAlignment="1">
      <alignment wrapText="1"/>
    </xf>
    <xf numFmtId="0" fontId="21" fillId="10" borderId="157" xfId="0" applyNumberFormat="1" applyFont="1" applyFill="1" applyBorder="1" applyAlignment="1">
      <alignment horizontal="center" wrapText="1"/>
    </xf>
    <xf numFmtId="0" fontId="21" fillId="10" borderId="158" xfId="0" applyNumberFormat="1" applyFont="1" applyFill="1" applyBorder="1" applyAlignment="1">
      <alignment horizontal="center" wrapText="1"/>
    </xf>
    <xf numFmtId="0" fontId="21" fillId="10" borderId="159" xfId="0" applyNumberFormat="1" applyFont="1" applyFill="1" applyBorder="1" applyAlignment="1">
      <alignment wrapText="1"/>
    </xf>
    <xf numFmtId="0" fontId="0" fillId="10" borderId="83" xfId="0" applyNumberFormat="1" applyFont="1" applyFill="1" applyBorder="1"/>
    <xf numFmtId="1" fontId="0" fillId="10" borderId="58" xfId="0" applyNumberFormat="1" applyFont="1" applyFill="1" applyBorder="1"/>
    <xf numFmtId="0" fontId="0" fillId="10" borderId="83" xfId="0" applyNumberFormat="1" applyFont="1" applyFill="1" applyBorder="1" applyAlignment="1">
      <alignment wrapText="1"/>
    </xf>
    <xf numFmtId="0" fontId="0" fillId="10" borderId="161" xfId="0" applyNumberFormat="1" applyFill="1" applyBorder="1" applyAlignment="1">
      <alignment wrapText="1"/>
    </xf>
    <xf numFmtId="0" fontId="0" fillId="10" borderId="162" xfId="0" applyNumberFormat="1" applyFill="1" applyBorder="1" applyAlignment="1">
      <alignment wrapText="1"/>
    </xf>
    <xf numFmtId="0" fontId="0" fillId="10" borderId="42" xfId="0" applyNumberFormat="1" applyFill="1" applyBorder="1" applyAlignment="1">
      <alignment wrapText="1"/>
    </xf>
    <xf numFmtId="0" fontId="21" fillId="10" borderId="163" xfId="0" applyNumberFormat="1" applyFont="1" applyFill="1" applyBorder="1" applyAlignment="1">
      <alignment wrapText="1"/>
    </xf>
    <xf numFmtId="0" fontId="0" fillId="10" borderId="58" xfId="0" applyNumberFormat="1" applyFont="1" applyFill="1" applyBorder="1" applyAlignment="1">
      <alignment wrapText="1"/>
    </xf>
    <xf numFmtId="0" fontId="0" fillId="10" borderId="164" xfId="0" applyNumberFormat="1" applyFill="1" applyBorder="1" applyAlignment="1">
      <alignment wrapText="1"/>
    </xf>
    <xf numFmtId="0" fontId="0" fillId="10" borderId="165" xfId="0" applyNumberFormat="1" applyFill="1" applyBorder="1" applyAlignment="1">
      <alignment wrapText="1"/>
    </xf>
    <xf numFmtId="0" fontId="0" fillId="10" borderId="55" xfId="0" applyNumberFormat="1" applyFill="1" applyBorder="1" applyAlignment="1">
      <alignment wrapText="1"/>
    </xf>
    <xf numFmtId="0" fontId="21" fillId="10" borderId="166" xfId="0" applyNumberFormat="1" applyFont="1" applyFill="1" applyBorder="1" applyAlignment="1">
      <alignment wrapText="1"/>
    </xf>
    <xf numFmtId="0" fontId="0" fillId="10" borderId="88" xfId="0" applyNumberFormat="1" applyFont="1" applyFill="1" applyBorder="1" applyAlignment="1">
      <alignment wrapText="1"/>
    </xf>
    <xf numFmtId="0" fontId="0" fillId="10" borderId="167" xfId="0" applyNumberFormat="1" applyFill="1" applyBorder="1" applyAlignment="1">
      <alignment wrapText="1"/>
    </xf>
    <xf numFmtId="0" fontId="0" fillId="10" borderId="168" xfId="0" applyNumberFormat="1" applyFill="1" applyBorder="1" applyAlignment="1">
      <alignment wrapText="1"/>
    </xf>
    <xf numFmtId="0" fontId="0" fillId="10" borderId="169" xfId="0" applyNumberFormat="1" applyFill="1" applyBorder="1" applyAlignment="1">
      <alignment wrapText="1"/>
    </xf>
    <xf numFmtId="0" fontId="0" fillId="10" borderId="157" xfId="0" applyNumberFormat="1" applyFill="1" applyBorder="1"/>
    <xf numFmtId="0" fontId="21" fillId="10" borderId="81" xfId="0" applyNumberFormat="1" applyFont="1" applyFill="1" applyBorder="1"/>
    <xf numFmtId="0" fontId="9" fillId="10" borderId="157" xfId="0" applyNumberFormat="1" applyFont="1" applyFill="1" applyBorder="1" applyAlignment="1">
      <alignment wrapText="1"/>
    </xf>
    <xf numFmtId="0" fontId="44" fillId="10" borderId="157" xfId="0" applyNumberFormat="1" applyFont="1" applyFill="1" applyBorder="1" applyAlignment="1">
      <alignment wrapText="1"/>
    </xf>
    <xf numFmtId="0" fontId="0" fillId="10" borderId="0" xfId="0" applyNumberFormat="1" applyFill="1" applyAlignment="1">
      <alignment wrapText="1"/>
    </xf>
    <xf numFmtId="0" fontId="44" fillId="10" borderId="0" xfId="0" applyNumberFormat="1" applyFont="1" applyFill="1" applyAlignment="1"/>
    <xf numFmtId="0" fontId="0" fillId="10" borderId="0" xfId="0" applyFill="1" applyAlignment="1"/>
    <xf numFmtId="0" fontId="21" fillId="10" borderId="81" xfId="0" applyNumberFormat="1" applyFont="1" applyFill="1" applyBorder="1" applyAlignment="1"/>
    <xf numFmtId="0" fontId="0" fillId="10" borderId="0" xfId="0" applyNumberFormat="1" applyFill="1" applyBorder="1" applyAlignment="1"/>
    <xf numFmtId="0" fontId="21" fillId="10" borderId="139" xfId="0" applyNumberFormat="1" applyFont="1" applyFill="1" applyBorder="1" applyAlignment="1">
      <alignment wrapText="1"/>
    </xf>
    <xf numFmtId="0" fontId="21" fillId="10" borderId="111" xfId="0" applyNumberFormat="1" applyFont="1" applyFill="1" applyBorder="1" applyAlignment="1">
      <alignment horizontal="center" wrapText="1"/>
    </xf>
    <xf numFmtId="0" fontId="21" fillId="10" borderId="112" xfId="0" applyNumberFormat="1" applyFont="1" applyFill="1" applyBorder="1" applyAlignment="1">
      <alignment horizontal="center" wrapText="1"/>
    </xf>
    <xf numFmtId="0" fontId="0" fillId="10" borderId="6" xfId="0" applyNumberFormat="1" applyFill="1" applyBorder="1" applyAlignment="1">
      <alignment wrapText="1"/>
    </xf>
    <xf numFmtId="0" fontId="0" fillId="10" borderId="7" xfId="0" applyNumberFormat="1" applyFill="1" applyBorder="1" applyAlignment="1">
      <alignment wrapText="1"/>
    </xf>
    <xf numFmtId="0" fontId="0" fillId="10" borderId="5" xfId="0" applyNumberFormat="1" applyFill="1" applyBorder="1" applyAlignment="1">
      <alignment wrapText="1"/>
    </xf>
    <xf numFmtId="0" fontId="0" fillId="10" borderId="157" xfId="0" applyNumberFormat="1" applyFill="1" applyBorder="1" applyAlignment="1">
      <alignment wrapText="1"/>
    </xf>
    <xf numFmtId="0" fontId="0" fillId="10" borderId="111" xfId="0" applyNumberFormat="1" applyFill="1" applyBorder="1" applyAlignment="1">
      <alignment wrapText="1"/>
    </xf>
    <xf numFmtId="0" fontId="0" fillId="10" borderId="158" xfId="0" applyNumberFormat="1" applyFill="1" applyBorder="1" applyAlignment="1">
      <alignment wrapText="1"/>
    </xf>
    <xf numFmtId="0" fontId="0" fillId="10" borderId="112" xfId="0" applyNumberFormat="1" applyFill="1" applyBorder="1" applyAlignment="1">
      <alignment wrapText="1"/>
    </xf>
    <xf numFmtId="0" fontId="21" fillId="10" borderId="170" xfId="0" applyNumberFormat="1" applyFont="1" applyFill="1" applyBorder="1" applyAlignment="1">
      <alignment horizontal="center" wrapText="1"/>
    </xf>
    <xf numFmtId="0" fontId="21" fillId="10" borderId="171" xfId="0" applyNumberFormat="1" applyFont="1" applyFill="1" applyBorder="1" applyAlignment="1">
      <alignment horizontal="center" wrapText="1"/>
    </xf>
    <xf numFmtId="0" fontId="21" fillId="10" borderId="172" xfId="0" applyNumberFormat="1" applyFont="1" applyFill="1" applyBorder="1" applyAlignment="1">
      <alignment wrapText="1"/>
    </xf>
    <xf numFmtId="0" fontId="0" fillId="10" borderId="173" xfId="0" applyNumberFormat="1" applyFill="1" applyBorder="1" applyAlignment="1">
      <alignment wrapText="1"/>
    </xf>
    <xf numFmtId="0" fontId="0" fillId="10" borderId="174" xfId="0" applyNumberFormat="1" applyFill="1" applyBorder="1" applyAlignment="1">
      <alignment wrapText="1"/>
    </xf>
    <xf numFmtId="0" fontId="0" fillId="10" borderId="175" xfId="0" applyNumberFormat="1" applyFill="1" applyBorder="1" applyAlignment="1">
      <alignment wrapText="1"/>
    </xf>
    <xf numFmtId="0" fontId="0" fillId="10" borderId="18" xfId="0" applyNumberFormat="1" applyFill="1" applyBorder="1" applyAlignment="1">
      <alignment wrapText="1"/>
    </xf>
    <xf numFmtId="0" fontId="44" fillId="10" borderId="167" xfId="0" applyNumberFormat="1" applyFont="1" applyFill="1" applyBorder="1" applyAlignment="1">
      <alignment wrapText="1"/>
    </xf>
    <xf numFmtId="0" fontId="0" fillId="0" borderId="0" xfId="0"/>
    <xf numFmtId="185" fontId="0" fillId="0" borderId="0" xfId="0" applyNumberFormat="1" applyAlignment="1">
      <alignment horizontal="right"/>
    </xf>
    <xf numFmtId="9" fontId="15" fillId="0" borderId="0" xfId="24" applyFont="1" applyAlignment="1">
      <alignment horizontal="right"/>
    </xf>
    <xf numFmtId="0" fontId="30" fillId="0" borderId="0" xfId="8748"/>
    <xf numFmtId="0" fontId="23" fillId="2" borderId="0" xfId="8748" applyFont="1" applyFill="1"/>
    <xf numFmtId="3" fontId="10" fillId="2" borderId="182" xfId="8748" applyNumberFormat="1" applyFont="1" applyFill="1" applyBorder="1"/>
    <xf numFmtId="164" fontId="10" fillId="2" borderId="11" xfId="8748" applyNumberFormat="1" applyFont="1" applyFill="1" applyBorder="1"/>
    <xf numFmtId="164" fontId="10" fillId="2" borderId="183" xfId="8748" applyNumberFormat="1" applyFont="1" applyFill="1" applyBorder="1"/>
    <xf numFmtId="0" fontId="10" fillId="2" borderId="23" xfId="8748" applyFont="1" applyFill="1" applyBorder="1"/>
    <xf numFmtId="184" fontId="19" fillId="102" borderId="54" xfId="0" applyNumberFormat="1" applyFont="1" applyFill="1" applyBorder="1"/>
    <xf numFmtId="184" fontId="20" fillId="2" borderId="54" xfId="8754" applyNumberFormat="1" applyFont="1" applyFill="1" applyBorder="1"/>
    <xf numFmtId="0" fontId="0" fillId="0" borderId="0" xfId="0"/>
    <xf numFmtId="0" fontId="0" fillId="0" borderId="0" xfId="0" applyAlignment="1">
      <alignment horizontal="center" wrapText="1"/>
    </xf>
    <xf numFmtId="1" fontId="0" fillId="0" borderId="184" xfId="0" applyNumberFormat="1" applyBorder="1"/>
    <xf numFmtId="3" fontId="0" fillId="0" borderId="0" xfId="0" applyNumberFormat="1" applyAlignment="1"/>
    <xf numFmtId="164" fontId="0" fillId="0" borderId="0" xfId="0" applyNumberFormat="1" applyAlignment="1"/>
    <xf numFmtId="0" fontId="9" fillId="0" borderId="0" xfId="17" applyFont="1" applyAlignment="1"/>
    <xf numFmtId="0" fontId="9" fillId="0" borderId="0" xfId="17" applyFont="1" applyAlignment="1">
      <alignment horizontal="left" indent="1"/>
    </xf>
    <xf numFmtId="0" fontId="18" fillId="0" borderId="0" xfId="7" applyAlignment="1">
      <alignment wrapText="1"/>
    </xf>
    <xf numFmtId="0" fontId="0" fillId="0" borderId="0" xfId="0" applyAlignment="1">
      <alignment wrapText="1"/>
    </xf>
    <xf numFmtId="0" fontId="0" fillId="0" borderId="0" xfId="0" applyAlignment="1">
      <alignment horizontal="left" wrapText="1"/>
    </xf>
    <xf numFmtId="0" fontId="0" fillId="0" borderId="0" xfId="0"/>
    <xf numFmtId="0" fontId="0" fillId="0" borderId="0" xfId="0" applyAlignment="1">
      <alignment horizontal="center"/>
    </xf>
    <xf numFmtId="0" fontId="0" fillId="0" borderId="0" xfId="0"/>
    <xf numFmtId="0" fontId="0" fillId="0" borderId="0" xfId="0" applyAlignment="1">
      <alignment wrapText="1"/>
    </xf>
    <xf numFmtId="3" fontId="185" fillId="0" borderId="0" xfId="8811" applyNumberFormat="1" applyFont="1" applyAlignment="1">
      <alignment horizontal="right" vertical="top"/>
    </xf>
    <xf numFmtId="166" fontId="185" fillId="0" borderId="0" xfId="8811" applyNumberFormat="1" applyFont="1" applyAlignment="1">
      <alignment horizontal="right" vertical="top"/>
    </xf>
    <xf numFmtId="3" fontId="185" fillId="0" borderId="0" xfId="8812" applyNumberFormat="1" applyFont="1" applyAlignment="1">
      <alignment horizontal="right" vertical="top"/>
    </xf>
    <xf numFmtId="166" fontId="185" fillId="0" borderId="0" xfId="8812" applyNumberFormat="1" applyFont="1" applyAlignment="1">
      <alignment horizontal="right" vertical="top"/>
    </xf>
    <xf numFmtId="3" fontId="185" fillId="0" borderId="0" xfId="8813" applyNumberFormat="1" applyFont="1" applyAlignment="1">
      <alignment horizontal="right" vertical="top"/>
    </xf>
    <xf numFmtId="166" fontId="185" fillId="0" borderId="0" xfId="8813" applyNumberFormat="1" applyFont="1" applyAlignment="1">
      <alignment horizontal="right" vertical="top"/>
    </xf>
    <xf numFmtId="0" fontId="9" fillId="0" borderId="0" xfId="6086" quotePrefix="1" applyFont="1" applyAlignment="1">
      <alignment horizontal="left"/>
    </xf>
    <xf numFmtId="0" fontId="0" fillId="0" borderId="0" xfId="0"/>
    <xf numFmtId="0" fontId="26" fillId="2" borderId="54" xfId="0" applyFont="1" applyFill="1" applyBorder="1" applyAlignment="1">
      <alignment horizontal="center" vertical="center" wrapText="1"/>
    </xf>
    <xf numFmtId="167" fontId="20" fillId="2" borderId="19" xfId="9010" applyNumberFormat="1" applyFont="1" applyFill="1" applyBorder="1" applyAlignment="1">
      <alignment vertical="center"/>
    </xf>
    <xf numFmtId="180" fontId="20" fillId="2" borderId="19" xfId="9010" applyNumberFormat="1" applyFont="1" applyFill="1" applyBorder="1" applyAlignment="1">
      <alignment vertical="center"/>
    </xf>
    <xf numFmtId="167" fontId="20" fillId="2" borderId="94" xfId="9010" applyNumberFormat="1" applyFont="1" applyFill="1" applyBorder="1" applyAlignment="1">
      <alignment vertical="center"/>
    </xf>
    <xf numFmtId="167" fontId="20" fillId="2" borderId="20" xfId="9010" applyNumberFormat="1" applyFont="1" applyFill="1" applyBorder="1" applyAlignment="1">
      <alignment vertical="center"/>
    </xf>
    <xf numFmtId="180" fontId="20" fillId="2" borderId="20" xfId="9010" applyNumberFormat="1" applyFont="1" applyFill="1" applyBorder="1" applyAlignment="1">
      <alignment vertical="center"/>
    </xf>
    <xf numFmtId="167" fontId="20" fillId="2" borderId="0" xfId="9010" applyNumberFormat="1" applyFont="1" applyFill="1" applyBorder="1" applyAlignment="1">
      <alignment vertical="center"/>
    </xf>
    <xf numFmtId="167" fontId="20" fillId="2" borderId="23" xfId="9010" applyNumberFormat="1" applyFont="1" applyFill="1" applyBorder="1" applyAlignment="1">
      <alignment vertical="center"/>
    </xf>
    <xf numFmtId="180" fontId="20" fillId="2" borderId="23" xfId="9010" applyNumberFormat="1" applyFont="1" applyFill="1" applyBorder="1" applyAlignment="1">
      <alignment vertical="center"/>
    </xf>
    <xf numFmtId="167" fontId="20" fillId="2" borderId="1" xfId="9010" applyNumberFormat="1" applyFont="1" applyFill="1" applyBorder="1" applyAlignment="1">
      <alignment vertical="center"/>
    </xf>
    <xf numFmtId="0" fontId="23" fillId="2" borderId="12" xfId="9010" applyNumberFormat="1" applyFont="1" applyFill="1" applyBorder="1" applyAlignment="1">
      <alignment vertical="center"/>
    </xf>
    <xf numFmtId="167" fontId="20" fillId="2" borderId="21" xfId="9010" applyNumberFormat="1" applyFont="1" applyFill="1" applyBorder="1" applyAlignment="1">
      <alignment vertical="center"/>
    </xf>
    <xf numFmtId="180" fontId="20" fillId="2" borderId="21" xfId="9010" applyNumberFormat="1" applyFont="1" applyFill="1" applyBorder="1" applyAlignment="1">
      <alignment vertical="center"/>
    </xf>
    <xf numFmtId="167" fontId="20" fillId="2" borderId="12" xfId="9010" applyNumberFormat="1" applyFont="1" applyFill="1" applyBorder="1" applyAlignment="1">
      <alignment vertical="center"/>
    </xf>
    <xf numFmtId="0" fontId="165" fillId="2" borderId="0" xfId="0" applyFont="1" applyFill="1" applyAlignment="1"/>
    <xf numFmtId="180" fontId="20" fillId="2" borderId="169" xfId="9010" applyNumberFormat="1" applyFont="1" applyFill="1" applyBorder="1" applyAlignment="1">
      <alignment vertical="center"/>
    </xf>
    <xf numFmtId="180" fontId="20" fillId="2" borderId="22" xfId="9010" applyNumberFormat="1" applyFont="1" applyFill="1" applyBorder="1" applyAlignment="1">
      <alignment vertical="center"/>
    </xf>
    <xf numFmtId="0" fontId="0" fillId="0" borderId="0" xfId="0" applyFont="1" applyAlignment="1">
      <alignment horizontal="left"/>
    </xf>
    <xf numFmtId="0" fontId="0" fillId="0" borderId="0" xfId="0"/>
    <xf numFmtId="1" fontId="15" fillId="0" borderId="0" xfId="24" applyNumberFormat="1" applyFont="1"/>
    <xf numFmtId="180" fontId="20" fillId="2" borderId="42" xfId="9010" applyNumberFormat="1" applyFont="1" applyFill="1" applyBorder="1" applyAlignment="1">
      <alignment vertical="center"/>
    </xf>
    <xf numFmtId="0" fontId="20" fillId="2" borderId="169" xfId="0" applyFont="1" applyFill="1" applyBorder="1" applyAlignment="1">
      <alignment horizontal="left" vertical="center"/>
    </xf>
    <xf numFmtId="0" fontId="20" fillId="2" borderId="22" xfId="0" applyFont="1" applyFill="1" applyBorder="1" applyAlignment="1">
      <alignment horizontal="left" vertical="center"/>
    </xf>
    <xf numFmtId="0" fontId="20" fillId="2" borderId="42" xfId="0" applyFont="1" applyFill="1" applyBorder="1" applyAlignment="1">
      <alignment horizontal="left" vertical="center"/>
    </xf>
    <xf numFmtId="0" fontId="18" fillId="0" borderId="0" xfId="7" applyAlignment="1">
      <alignment wrapText="1"/>
    </xf>
    <xf numFmtId="0" fontId="46" fillId="0" borderId="0" xfId="6" applyFont="1" applyFill="1"/>
    <xf numFmtId="0" fontId="48" fillId="0" borderId="0" xfId="6" applyFont="1" applyFill="1"/>
    <xf numFmtId="194" fontId="93" fillId="0" borderId="0" xfId="9939" applyNumberFormat="1" applyFont="1" applyFill="1" applyAlignment="1" applyProtection="1">
      <alignment horizontal="right" vertical="top" wrapText="1" readingOrder="1"/>
      <protection locked="0"/>
    </xf>
    <xf numFmtId="3" fontId="46" fillId="0" borderId="0" xfId="0" applyNumberFormat="1" applyFont="1"/>
    <xf numFmtId="192" fontId="12" fillId="90" borderId="0" xfId="9954" applyFont="1" applyFill="1" applyAlignment="1">
      <alignment horizontal="right" vertical="center"/>
    </xf>
    <xf numFmtId="192" fontId="12" fillId="90" borderId="0" xfId="9954" applyFont="1" applyFill="1" applyAlignment="1" applyProtection="1">
      <alignment horizontal="right" vertical="center" wrapText="1" readingOrder="1"/>
      <protection locked="0"/>
    </xf>
    <xf numFmtId="192" fontId="12" fillId="90" borderId="0" xfId="9955" applyFont="1" applyFill="1" applyAlignment="1">
      <alignment horizontal="right" vertical="center"/>
    </xf>
    <xf numFmtId="0" fontId="26" fillId="13" borderId="13" xfId="0" applyFont="1" applyFill="1" applyBorder="1" applyAlignment="1">
      <alignment horizontal="center" vertical="center" wrapText="1"/>
    </xf>
    <xf numFmtId="0" fontId="26" fillId="13" borderId="141" xfId="0" applyFont="1" applyFill="1" applyBorder="1" applyAlignment="1">
      <alignment horizontal="center" vertical="center" wrapText="1"/>
    </xf>
    <xf numFmtId="3" fontId="27" fillId="13" borderId="3" xfId="9958" applyNumberFormat="1" applyFont="1" applyFill="1" applyBorder="1"/>
    <xf numFmtId="166" fontId="27" fillId="13" borderId="22" xfId="9958" applyNumberFormat="1" applyFont="1" applyFill="1" applyBorder="1"/>
    <xf numFmtId="3" fontId="26" fillId="13" borderId="3" xfId="9958" applyNumberFormat="1" applyFont="1" applyFill="1" applyBorder="1"/>
    <xf numFmtId="166" fontId="26" fillId="13" borderId="22" xfId="9958" applyNumberFormat="1" applyFont="1" applyFill="1" applyBorder="1"/>
    <xf numFmtId="3" fontId="26" fillId="13" borderId="22" xfId="9958" applyNumberFormat="1" applyFont="1" applyFill="1" applyBorder="1"/>
    <xf numFmtId="3" fontId="27" fillId="13" borderId="22" xfId="9958" applyNumberFormat="1" applyFont="1" applyFill="1" applyBorder="1"/>
    <xf numFmtId="3" fontId="166" fillId="13" borderId="3" xfId="9958" applyNumberFormat="1" applyFont="1" applyFill="1" applyBorder="1"/>
    <xf numFmtId="166" fontId="166" fillId="13" borderId="22" xfId="9958" applyNumberFormat="1" applyFont="1" applyFill="1" applyBorder="1"/>
    <xf numFmtId="3" fontId="166" fillId="13" borderId="22" xfId="9958" applyNumberFormat="1" applyFont="1" applyFill="1" applyBorder="1"/>
    <xf numFmtId="0" fontId="26" fillId="13" borderId="13" xfId="0" applyFont="1" applyFill="1" applyBorder="1" applyAlignment="1">
      <alignment horizontal="center" vertical="center" wrapText="1"/>
    </xf>
    <xf numFmtId="0" fontId="26" fillId="13" borderId="141" xfId="0" applyFont="1" applyFill="1" applyBorder="1" applyAlignment="1">
      <alignment horizontal="center" vertical="center" wrapText="1"/>
    </xf>
    <xf numFmtId="3" fontId="27" fillId="13" borderId="3" xfId="9958" applyNumberFormat="1" applyFont="1" applyFill="1" applyBorder="1"/>
    <xf numFmtId="166" fontId="27" fillId="13" borderId="22" xfId="9958" applyNumberFormat="1" applyFont="1" applyFill="1" applyBorder="1"/>
    <xf numFmtId="3" fontId="26" fillId="13" borderId="3" xfId="9958" applyNumberFormat="1" applyFont="1" applyFill="1" applyBorder="1"/>
    <xf numFmtId="166" fontId="26" fillId="13" borderId="22" xfId="9958" applyNumberFormat="1" applyFont="1" applyFill="1" applyBorder="1"/>
    <xf numFmtId="3" fontId="26" fillId="13" borderId="22" xfId="9958" applyNumberFormat="1" applyFont="1" applyFill="1" applyBorder="1"/>
    <xf numFmtId="3" fontId="27" fillId="13" borderId="22" xfId="9958" applyNumberFormat="1" applyFont="1" applyFill="1" applyBorder="1"/>
    <xf numFmtId="3" fontId="166" fillId="13" borderId="3" xfId="9958" applyNumberFormat="1" applyFont="1" applyFill="1" applyBorder="1"/>
    <xf numFmtId="166" fontId="166" fillId="13" borderId="22" xfId="9958" applyNumberFormat="1" applyFont="1" applyFill="1" applyBorder="1"/>
    <xf numFmtId="3" fontId="166" fillId="13" borderId="22" xfId="9958" applyNumberFormat="1" applyFont="1" applyFill="1" applyBorder="1"/>
    <xf numFmtId="0" fontId="26" fillId="13" borderId="13" xfId="0" applyFont="1" applyFill="1" applyBorder="1" applyAlignment="1">
      <alignment horizontal="center" vertical="center" wrapText="1"/>
    </xf>
    <xf numFmtId="0" fontId="26" fillId="13" borderId="141" xfId="0" applyFont="1" applyFill="1" applyBorder="1" applyAlignment="1">
      <alignment horizontal="center" vertical="center" wrapText="1"/>
    </xf>
    <xf numFmtId="3" fontId="27" fillId="13" borderId="3" xfId="9958" applyNumberFormat="1" applyFont="1" applyFill="1" applyBorder="1"/>
    <xf numFmtId="166" fontId="27" fillId="13" borderId="22" xfId="9958" applyNumberFormat="1" applyFont="1" applyFill="1" applyBorder="1"/>
    <xf numFmtId="3" fontId="26" fillId="13" borderId="3" xfId="9958" applyNumberFormat="1" applyFont="1" applyFill="1" applyBorder="1"/>
    <xf numFmtId="166" fontId="26" fillId="13" borderId="22" xfId="9958" applyNumberFormat="1" applyFont="1" applyFill="1" applyBorder="1"/>
    <xf numFmtId="3" fontId="26" fillId="13" borderId="22" xfId="9958" applyNumberFormat="1" applyFont="1" applyFill="1" applyBorder="1"/>
    <xf numFmtId="3" fontId="27" fillId="13" borderId="22" xfId="9958" applyNumberFormat="1" applyFont="1" applyFill="1" applyBorder="1"/>
    <xf numFmtId="3" fontId="166" fillId="13" borderId="3" xfId="9958" applyNumberFormat="1" applyFont="1" applyFill="1" applyBorder="1"/>
    <xf numFmtId="166" fontId="166" fillId="13" borderId="22" xfId="9958" applyNumberFormat="1" applyFont="1" applyFill="1" applyBorder="1"/>
    <xf numFmtId="3" fontId="166" fillId="13" borderId="22" xfId="9958" applyNumberFormat="1" applyFont="1" applyFill="1" applyBorder="1"/>
    <xf numFmtId="0" fontId="0" fillId="0" borderId="0" xfId="0"/>
    <xf numFmtId="0" fontId="26" fillId="13" borderId="13" xfId="0" applyFont="1" applyFill="1" applyBorder="1" applyAlignment="1">
      <alignment horizontal="center" vertical="center" wrapText="1"/>
    </xf>
    <xf numFmtId="0" fontId="26" fillId="13" borderId="141" xfId="0" applyFont="1" applyFill="1" applyBorder="1" applyAlignment="1">
      <alignment horizontal="center" vertical="center" wrapText="1"/>
    </xf>
    <xf numFmtId="0" fontId="26" fillId="13" borderId="175" xfId="0" applyFont="1" applyFill="1" applyBorder="1" applyAlignment="1">
      <alignment horizontal="center" vertical="center" wrapText="1"/>
    </xf>
    <xf numFmtId="3" fontId="27" fillId="13" borderId="3" xfId="9958" applyNumberFormat="1" applyFont="1" applyFill="1" applyBorder="1"/>
    <xf numFmtId="166" fontId="27" fillId="13" borderId="22" xfId="9958" applyNumberFormat="1" applyFont="1" applyFill="1" applyBorder="1"/>
    <xf numFmtId="3" fontId="26" fillId="13" borderId="3" xfId="9958" applyNumberFormat="1" applyFont="1" applyFill="1" applyBorder="1"/>
    <xf numFmtId="166" fontId="26" fillId="13" borderId="22" xfId="9958" applyNumberFormat="1" applyFont="1" applyFill="1" applyBorder="1"/>
    <xf numFmtId="3" fontId="26" fillId="13" borderId="22" xfId="9958" applyNumberFormat="1" applyFont="1" applyFill="1" applyBorder="1"/>
    <xf numFmtId="3" fontId="27" fillId="13" borderId="22" xfId="9958" applyNumberFormat="1" applyFont="1" applyFill="1" applyBorder="1"/>
    <xf numFmtId="3" fontId="166" fillId="13" borderId="3" xfId="9958" applyNumberFormat="1" applyFont="1" applyFill="1" applyBorder="1"/>
    <xf numFmtId="166" fontId="166" fillId="13" borderId="22" xfId="9958" applyNumberFormat="1" applyFont="1" applyFill="1" applyBorder="1"/>
    <xf numFmtId="3" fontId="166" fillId="13" borderId="22" xfId="9958" applyNumberFormat="1" applyFont="1" applyFill="1" applyBorder="1"/>
    <xf numFmtId="164" fontId="0" fillId="2" borderId="20" xfId="0" applyNumberFormat="1" applyFont="1" applyFill="1" applyBorder="1" applyAlignment="1">
      <alignment horizontal="center" vertical="center"/>
    </xf>
    <xf numFmtId="0" fontId="0" fillId="0" borderId="0" xfId="0"/>
    <xf numFmtId="0" fontId="2" fillId="2" borderId="144" xfId="0" applyNumberFormat="1" applyFont="1" applyFill="1" applyBorder="1" applyAlignment="1">
      <alignment horizontal="left" wrapText="1"/>
    </xf>
    <xf numFmtId="166" fontId="10" fillId="2" borderId="0" xfId="9970" applyNumberFormat="1" applyFont="1" applyFill="1"/>
    <xf numFmtId="0" fontId="10" fillId="2" borderId="0" xfId="9970" applyFont="1" applyFill="1"/>
    <xf numFmtId="166" fontId="26" fillId="2" borderId="0" xfId="9970" applyNumberFormat="1" applyFont="1" applyFill="1"/>
    <xf numFmtId="0" fontId="26" fillId="2" borderId="0" xfId="9970" applyFont="1" applyFill="1"/>
    <xf numFmtId="166" fontId="27" fillId="2" borderId="0" xfId="9970" applyNumberFormat="1" applyFont="1" applyFill="1"/>
    <xf numFmtId="166" fontId="31" fillId="2" borderId="0" xfId="8751" applyNumberFormat="1" applyFont="1" applyFill="1"/>
    <xf numFmtId="0" fontId="18" fillId="0" borderId="0" xfId="7" applyAlignment="1">
      <alignment wrapText="1"/>
    </xf>
    <xf numFmtId="0" fontId="18" fillId="0" borderId="0" xfId="7"/>
    <xf numFmtId="0" fontId="0" fillId="0" borderId="0" xfId="0" applyAlignment="1">
      <alignment wrapText="1"/>
    </xf>
    <xf numFmtId="0" fontId="0" fillId="0" borderId="0" xfId="0" applyAlignment="1">
      <alignment horizontal="center"/>
    </xf>
    <xf numFmtId="0" fontId="0" fillId="0" borderId="0" xfId="0"/>
    <xf numFmtId="0" fontId="0" fillId="0" borderId="0" xfId="0" applyAlignment="1">
      <alignment horizontal="center" wrapText="1"/>
    </xf>
    <xf numFmtId="0" fontId="0" fillId="0" borderId="0" xfId="0"/>
    <xf numFmtId="0" fontId="158" fillId="2" borderId="0" xfId="16" applyFont="1" applyFill="1"/>
    <xf numFmtId="0" fontId="158" fillId="2" borderId="0" xfId="16" applyFont="1" applyFill="1" applyAlignment="1"/>
    <xf numFmtId="164" fontId="274" fillId="2" borderId="0" xfId="16" applyNumberFormat="1" applyFont="1" applyFill="1"/>
    <xf numFmtId="0" fontId="23" fillId="2" borderId="169" xfId="16" applyFont="1" applyFill="1" applyBorder="1"/>
    <xf numFmtId="0" fontId="10" fillId="2" borderId="22" xfId="16" applyFont="1" applyFill="1" applyBorder="1" applyAlignment="1">
      <alignment horizontal="center" vertical="center"/>
    </xf>
    <xf numFmtId="0" fontId="10" fillId="2" borderId="0" xfId="16" applyFont="1" applyFill="1" applyBorder="1" applyAlignment="1">
      <alignment horizontal="center" vertical="center"/>
    </xf>
    <xf numFmtId="0" fontId="10" fillId="2" borderId="0" xfId="16" applyFont="1" applyFill="1"/>
    <xf numFmtId="0" fontId="10" fillId="2" borderId="1" xfId="16" applyFont="1" applyFill="1" applyBorder="1"/>
    <xf numFmtId="0" fontId="10" fillId="2" borderId="0" xfId="16" applyFont="1" applyFill="1" applyBorder="1"/>
    <xf numFmtId="0" fontId="10" fillId="2" borderId="3" xfId="16" applyFont="1" applyFill="1" applyBorder="1" applyAlignment="1">
      <alignment horizontal="center" vertical="center"/>
    </xf>
    <xf numFmtId="0" fontId="10" fillId="2" borderId="1" xfId="16" applyFont="1" applyFill="1" applyBorder="1" applyAlignment="1">
      <alignment horizontal="right" vertical="center" wrapText="1"/>
    </xf>
    <xf numFmtId="0" fontId="10" fillId="2" borderId="22" xfId="16" applyFont="1" applyFill="1" applyBorder="1" applyAlignment="1">
      <alignment horizontal="right" vertical="center" wrapText="1"/>
    </xf>
    <xf numFmtId="0" fontId="10" fillId="2" borderId="22" xfId="16" applyFont="1" applyFill="1" applyBorder="1" applyAlignment="1">
      <alignment horizontal="right"/>
    </xf>
    <xf numFmtId="165" fontId="10" fillId="2" borderId="183" xfId="16" applyNumberFormat="1" applyFont="1" applyFill="1" applyBorder="1" applyAlignment="1">
      <alignment horizontal="left" vertical="top" wrapText="1"/>
    </xf>
    <xf numFmtId="165" fontId="10" fillId="2" borderId="42" xfId="16" applyNumberFormat="1" applyFont="1" applyFill="1" applyBorder="1" applyAlignment="1">
      <alignment horizontal="left" vertical="top" wrapText="1"/>
    </xf>
    <xf numFmtId="165" fontId="10" fillId="2" borderId="194" xfId="16" applyNumberFormat="1" applyFont="1" applyFill="1" applyBorder="1" applyAlignment="1">
      <alignment horizontal="left" vertical="top" wrapText="1"/>
    </xf>
    <xf numFmtId="165" fontId="10" fillId="2" borderId="195" xfId="16" applyNumberFormat="1" applyFont="1" applyFill="1" applyBorder="1" applyAlignment="1">
      <alignment horizontal="left" vertical="top"/>
    </xf>
    <xf numFmtId="165" fontId="10" fillId="2" borderId="196" xfId="16" applyNumberFormat="1" applyFont="1" applyFill="1" applyBorder="1" applyAlignment="1">
      <alignment horizontal="left" vertical="top"/>
    </xf>
    <xf numFmtId="0" fontId="10" fillId="2" borderId="22" xfId="16" applyNumberFormat="1" applyFont="1" applyFill="1" applyBorder="1"/>
    <xf numFmtId="165" fontId="10" fillId="2" borderId="94" xfId="16" applyNumberFormat="1" applyFont="1" applyFill="1" applyBorder="1"/>
    <xf numFmtId="165" fontId="10" fillId="2" borderId="197" xfId="16" applyNumberFormat="1" applyFont="1" applyFill="1" applyBorder="1"/>
    <xf numFmtId="165" fontId="10" fillId="2" borderId="169" xfId="16" applyNumberFormat="1" applyFont="1" applyFill="1" applyBorder="1"/>
    <xf numFmtId="165" fontId="10" fillId="2" borderId="198" xfId="16" applyNumberFormat="1" applyFont="1" applyFill="1" applyBorder="1"/>
    <xf numFmtId="165" fontId="10" fillId="2" borderId="199" xfId="16" applyNumberFormat="1" applyFont="1" applyFill="1" applyBorder="1"/>
    <xf numFmtId="165" fontId="10" fillId="2" borderId="200" xfId="16" applyNumberFormat="1" applyFont="1" applyFill="1" applyBorder="1"/>
    <xf numFmtId="165" fontId="10" fillId="2" borderId="22" xfId="16" applyNumberFormat="1" applyFont="1" applyFill="1" applyBorder="1"/>
    <xf numFmtId="165" fontId="10" fillId="2" borderId="0" xfId="16" applyNumberFormat="1" applyFont="1" applyFill="1" applyBorder="1"/>
    <xf numFmtId="165" fontId="10" fillId="2" borderId="201" xfId="16" applyNumberFormat="1" applyFont="1" applyFill="1" applyBorder="1"/>
    <xf numFmtId="165" fontId="10" fillId="2" borderId="10" xfId="16" applyNumberFormat="1" applyFont="1" applyFill="1" applyBorder="1"/>
    <xf numFmtId="0" fontId="10" fillId="2" borderId="42" xfId="16" applyNumberFormat="1" applyFont="1" applyFill="1" applyBorder="1"/>
    <xf numFmtId="165" fontId="10" fillId="2" borderId="1" xfId="16" applyNumberFormat="1" applyFont="1" applyFill="1" applyBorder="1"/>
    <xf numFmtId="165" fontId="10" fillId="2" borderId="183" xfId="16" applyNumberFormat="1" applyFont="1" applyFill="1" applyBorder="1"/>
    <xf numFmtId="165" fontId="10" fillId="2" borderId="42" xfId="16" applyNumberFormat="1" applyFont="1" applyFill="1" applyBorder="1"/>
    <xf numFmtId="165" fontId="10" fillId="2" borderId="194" xfId="16" applyNumberFormat="1" applyFont="1" applyFill="1" applyBorder="1"/>
    <xf numFmtId="165" fontId="10" fillId="2" borderId="11" xfId="16" applyNumberFormat="1" applyFont="1" applyFill="1" applyBorder="1"/>
    <xf numFmtId="3" fontId="10" fillId="2" borderId="0" xfId="16" applyNumberFormat="1" applyFont="1" applyFill="1" applyBorder="1" applyAlignment="1">
      <alignment horizontal="left" vertical="center"/>
    </xf>
    <xf numFmtId="0" fontId="10" fillId="2" borderId="42" xfId="16" applyFont="1" applyFill="1" applyBorder="1" applyAlignment="1">
      <alignment horizontal="right" vertical="center" wrapText="1"/>
    </xf>
    <xf numFmtId="0" fontId="23" fillId="2" borderId="0" xfId="16" applyFont="1" applyFill="1" applyBorder="1" applyAlignment="1"/>
    <xf numFmtId="0" fontId="23" fillId="2" borderId="22" xfId="16" applyFont="1" applyFill="1" applyBorder="1" applyAlignment="1"/>
    <xf numFmtId="0" fontId="10" fillId="2" borderId="3" xfId="16" applyFont="1" applyFill="1" applyBorder="1"/>
    <xf numFmtId="0" fontId="10" fillId="2" borderId="42" xfId="16" applyFont="1" applyFill="1" applyBorder="1"/>
    <xf numFmtId="0" fontId="26" fillId="2" borderId="0" xfId="0" applyFont="1" applyFill="1"/>
    <xf numFmtId="0" fontId="26" fillId="2" borderId="0" xfId="16" applyFont="1" applyFill="1"/>
    <xf numFmtId="0" fontId="26" fillId="2" borderId="0" xfId="16" applyFont="1" applyFill="1" applyBorder="1"/>
    <xf numFmtId="0" fontId="23" fillId="2" borderId="0" xfId="16" applyFont="1" applyFill="1"/>
    <xf numFmtId="195" fontId="23" fillId="2" borderId="0" xfId="16" applyNumberFormat="1" applyFont="1" applyFill="1" applyAlignment="1"/>
    <xf numFmtId="195" fontId="10" fillId="2" borderId="0" xfId="16" applyNumberFormat="1" applyFont="1" applyFill="1" applyAlignment="1"/>
    <xf numFmtId="0" fontId="23" fillId="2" borderId="0" xfId="16" applyFont="1" applyFill="1" applyAlignment="1"/>
    <xf numFmtId="0" fontId="23" fillId="2" borderId="0" xfId="16" applyFont="1" applyFill="1" applyBorder="1"/>
    <xf numFmtId="0" fontId="19" fillId="2" borderId="0" xfId="0" applyFont="1" applyFill="1"/>
    <xf numFmtId="0" fontId="162" fillId="2" borderId="0" xfId="9131" applyFont="1" applyFill="1" applyBorder="1" applyAlignment="1" applyProtection="1"/>
    <xf numFmtId="164" fontId="161" fillId="2" borderId="0" xfId="16" applyNumberFormat="1" applyFont="1" applyFill="1"/>
    <xf numFmtId="0" fontId="23" fillId="2" borderId="0" xfId="16" applyFont="1" applyFill="1" applyAlignment="1">
      <alignment horizontal="right"/>
    </xf>
    <xf numFmtId="0" fontId="2" fillId="2" borderId="0" xfId="0" applyFont="1" applyFill="1"/>
    <xf numFmtId="0" fontId="19" fillId="2" borderId="22" xfId="0" applyFont="1" applyFill="1" applyBorder="1"/>
    <xf numFmtId="165" fontId="10" fillId="2" borderId="11" xfId="10180" applyNumberFormat="1" applyFont="1" applyFill="1" applyBorder="1" applyAlignment="1">
      <alignment horizontal="right" vertical="center"/>
    </xf>
    <xf numFmtId="164" fontId="10" fillId="2" borderId="1" xfId="10180" applyNumberFormat="1" applyFont="1" applyFill="1" applyBorder="1" applyAlignment="1">
      <alignment horizontal="right" vertical="center"/>
    </xf>
    <xf numFmtId="0" fontId="185" fillId="0" borderId="0" xfId="10183"/>
    <xf numFmtId="0" fontId="23" fillId="0" borderId="0" xfId="10183" applyFont="1" applyFill="1"/>
    <xf numFmtId="0" fontId="10" fillId="0" borderId="0" xfId="10183" applyFont="1" applyFill="1"/>
    <xf numFmtId="0" fontId="10" fillId="0" borderId="0" xfId="10183" applyFont="1" applyFill="1" applyBorder="1" applyAlignment="1">
      <alignment horizontal="center" vertical="center"/>
    </xf>
    <xf numFmtId="0" fontId="10" fillId="0" borderId="1" xfId="10183" applyFont="1" applyFill="1" applyBorder="1" applyAlignment="1">
      <alignment horizontal="center" vertical="center"/>
    </xf>
    <xf numFmtId="0" fontId="10" fillId="0" borderId="0" xfId="10183" applyFont="1" applyFill="1" applyBorder="1"/>
    <xf numFmtId="0" fontId="10" fillId="0" borderId="1" xfId="10183" applyFont="1" applyFill="1" applyBorder="1"/>
    <xf numFmtId="0" fontId="23" fillId="0" borderId="0" xfId="10183" applyFont="1" applyFill="1" applyAlignment="1">
      <alignment horizontal="center" vertical="center"/>
    </xf>
    <xf numFmtId="0" fontId="10" fillId="0" borderId="2" xfId="10183" applyFont="1" applyFill="1" applyBorder="1" applyAlignment="1">
      <alignment horizontal="right" vertical="center"/>
    </xf>
    <xf numFmtId="0" fontId="10" fillId="0" borderId="1" xfId="10183" applyFont="1" applyFill="1" applyBorder="1" applyAlignment="1">
      <alignment horizontal="right" vertical="center" wrapText="1"/>
    </xf>
    <xf numFmtId="0" fontId="10" fillId="0" borderId="2" xfId="10183" applyFont="1" applyFill="1" applyBorder="1" applyAlignment="1">
      <alignment horizontal="right" vertical="center" wrapText="1"/>
    </xf>
    <xf numFmtId="165" fontId="0" fillId="0" borderId="0" xfId="0" applyNumberFormat="1"/>
    <xf numFmtId="164" fontId="10" fillId="2" borderId="199" xfId="16" applyNumberFormat="1" applyFont="1" applyFill="1" applyBorder="1"/>
    <xf numFmtId="164" fontId="10" fillId="2" borderId="183" xfId="16" applyNumberFormat="1" applyFont="1" applyFill="1" applyBorder="1"/>
    <xf numFmtId="3" fontId="0" fillId="0" borderId="0" xfId="0" applyNumberFormat="1" applyAlignment="1">
      <alignment wrapText="1"/>
    </xf>
    <xf numFmtId="3" fontId="80" fillId="13" borderId="0" xfId="27" applyNumberFormat="1" applyFont="1" applyFill="1" applyBorder="1" applyAlignment="1" applyProtection="1">
      <alignment horizontal="right"/>
      <protection hidden="1"/>
    </xf>
    <xf numFmtId="3" fontId="10" fillId="0" borderId="1" xfId="10213" applyNumberFormat="1" applyFont="1" applyFill="1" applyBorder="1" applyAlignment="1">
      <alignment horizontal="right" vertical="center" wrapText="1"/>
    </xf>
    <xf numFmtId="0" fontId="80" fillId="13" borderId="0" xfId="28" applyFont="1" applyFill="1" applyBorder="1" applyAlignment="1">
      <alignment vertical="center"/>
    </xf>
    <xf numFmtId="0" fontId="275" fillId="13" borderId="0" xfId="0" applyFont="1" applyFill="1" applyBorder="1"/>
    <xf numFmtId="0" fontId="77" fillId="13" borderId="0" xfId="0" applyFont="1" applyFill="1" applyBorder="1" applyAlignment="1">
      <alignment horizontal="left"/>
    </xf>
    <xf numFmtId="167" fontId="5" fillId="0" borderId="0" xfId="8" applyNumberFormat="1" applyFont="1"/>
    <xf numFmtId="0" fontId="5" fillId="0" borderId="0" xfId="0" applyFont="1"/>
    <xf numFmtId="0" fontId="188" fillId="0" borderId="0" xfId="7" applyFont="1"/>
    <xf numFmtId="0" fontId="20" fillId="0" borderId="0" xfId="0" applyFont="1"/>
    <xf numFmtId="0" fontId="53" fillId="13" borderId="0" xfId="28" applyFont="1" applyFill="1" applyBorder="1" applyAlignment="1">
      <alignment vertical="center"/>
    </xf>
    <xf numFmtId="170" fontId="52" fillId="13" borderId="0" xfId="28" applyNumberFormat="1" applyFont="1" applyFill="1" applyBorder="1" applyAlignment="1" applyProtection="1">
      <alignment horizontal="left" vertical="center"/>
    </xf>
    <xf numFmtId="0" fontId="53" fillId="13" borderId="0" xfId="10220" applyFont="1" applyFill="1" applyBorder="1"/>
    <xf numFmtId="0" fontId="52" fillId="13" borderId="0" xfId="28" applyFont="1" applyFill="1" applyBorder="1"/>
    <xf numFmtId="170" fontId="52" fillId="13" borderId="0" xfId="28" applyNumberFormat="1" applyFont="1" applyFill="1" applyBorder="1" applyAlignment="1" applyProtection="1">
      <alignment horizontal="left"/>
    </xf>
    <xf numFmtId="1" fontId="53" fillId="13" borderId="0" xfId="10219" applyNumberFormat="1" applyFont="1" applyFill="1" applyBorder="1"/>
    <xf numFmtId="0" fontId="93" fillId="13" borderId="0" xfId="9440" applyFont="1" applyFill="1" applyAlignment="1"/>
    <xf numFmtId="0" fontId="20" fillId="0" borderId="0" xfId="0" applyFont="1" applyAlignment="1">
      <alignment horizontal="center"/>
    </xf>
    <xf numFmtId="167" fontId="20" fillId="0" borderId="0" xfId="8" applyNumberFormat="1" applyFont="1"/>
    <xf numFmtId="0" fontId="277" fillId="0" borderId="0" xfId="7" applyFont="1"/>
    <xf numFmtId="0" fontId="5" fillId="0" borderId="0" xfId="0" applyFont="1" applyAlignment="1">
      <alignment horizont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167" fontId="2" fillId="0" borderId="7" xfId="8" applyNumberFormat="1" applyFont="1" applyBorder="1" applyAlignment="1">
      <alignment horizontal="center" vertical="center" wrapText="1"/>
    </xf>
    <xf numFmtId="167" fontId="2" fillId="0" borderId="2" xfId="8" applyNumberFormat="1" applyFont="1" applyBorder="1" applyAlignment="1">
      <alignment horizontal="center" vertical="center" wrapText="1"/>
    </xf>
    <xf numFmtId="167" fontId="2" fillId="0" borderId="55" xfId="8" applyNumberFormat="1" applyFont="1" applyBorder="1" applyAlignment="1">
      <alignment horizontal="center" vertical="center" wrapText="1"/>
    </xf>
    <xf numFmtId="0" fontId="2" fillId="0" borderId="55" xfId="0" applyFont="1" applyBorder="1" applyAlignment="1">
      <alignment horizontal="center" vertical="center" wrapText="1"/>
    </xf>
    <xf numFmtId="0" fontId="276" fillId="0" borderId="3" xfId="0" applyFont="1" applyBorder="1" applyAlignment="1">
      <alignment horizontal="right"/>
    </xf>
    <xf numFmtId="0" fontId="276" fillId="0" borderId="0" xfId="0" applyFont="1" applyBorder="1" applyAlignment="1">
      <alignment horizontal="right"/>
    </xf>
    <xf numFmtId="167" fontId="276" fillId="0" borderId="3" xfId="8" applyNumberFormat="1" applyFont="1" applyBorder="1" applyAlignment="1">
      <alignment horizontal="right"/>
    </xf>
    <xf numFmtId="167" fontId="276" fillId="0" borderId="0" xfId="8" applyNumberFormat="1" applyFont="1" applyBorder="1" applyAlignment="1">
      <alignment horizontal="right"/>
    </xf>
    <xf numFmtId="167" fontId="276" fillId="0" borderId="22" xfId="8" applyNumberFormat="1" applyFont="1" applyBorder="1" applyAlignment="1">
      <alignment horizontal="right"/>
    </xf>
    <xf numFmtId="164" fontId="276" fillId="0" borderId="3" xfId="0" applyNumberFormat="1" applyFont="1" applyBorder="1" applyAlignment="1">
      <alignment horizontal="right"/>
    </xf>
    <xf numFmtId="164" fontId="276" fillId="0" borderId="0" xfId="0" applyNumberFormat="1" applyFont="1" applyBorder="1" applyAlignment="1">
      <alignment horizontal="right"/>
    </xf>
    <xf numFmtId="164" fontId="276" fillId="0" borderId="22" xfId="0" applyNumberFormat="1" applyFont="1" applyBorder="1" applyAlignment="1">
      <alignment horizontal="right"/>
    </xf>
    <xf numFmtId="0" fontId="5" fillId="0" borderId="6" xfId="0" applyFont="1" applyBorder="1"/>
    <xf numFmtId="0" fontId="5" fillId="0" borderId="1" xfId="0" applyFont="1" applyBorder="1"/>
    <xf numFmtId="0" fontId="5" fillId="0" borderId="1" xfId="0" applyFont="1" applyBorder="1" applyAlignment="1">
      <alignment horizontal="right"/>
    </xf>
    <xf numFmtId="0" fontId="5" fillId="0" borderId="1" xfId="0" applyFont="1" applyBorder="1" applyAlignment="1">
      <alignment horizontal="center"/>
    </xf>
    <xf numFmtId="167" fontId="5" fillId="0" borderId="6" xfId="8" applyNumberFormat="1" applyFont="1" applyBorder="1"/>
    <xf numFmtId="167" fontId="5" fillId="0" borderId="1" xfId="8" applyNumberFormat="1" applyFont="1" applyBorder="1"/>
    <xf numFmtId="167" fontId="5" fillId="0" borderId="42" xfId="8" applyNumberFormat="1" applyFont="1" applyBorder="1"/>
    <xf numFmtId="164" fontId="5" fillId="0" borderId="6" xfId="0" applyNumberFormat="1" applyFont="1" applyBorder="1"/>
    <xf numFmtId="164" fontId="5" fillId="0" borderId="1" xfId="0" applyNumberFormat="1" applyFont="1" applyBorder="1"/>
    <xf numFmtId="164" fontId="5" fillId="0" borderId="42" xfId="0" applyNumberFormat="1" applyFont="1" applyBorder="1"/>
    <xf numFmtId="0" fontId="5" fillId="0" borderId="0" xfId="0" applyFont="1" applyAlignment="1">
      <alignment horizontal="right"/>
    </xf>
    <xf numFmtId="164" fontId="5" fillId="0" borderId="0" xfId="0" applyNumberFormat="1" applyFont="1"/>
    <xf numFmtId="164" fontId="276" fillId="0" borderId="0" xfId="0" applyNumberFormat="1" applyFont="1" applyAlignment="1">
      <alignment horizontal="right"/>
    </xf>
    <xf numFmtId="0" fontId="93" fillId="13" borderId="0" xfId="9440" applyFont="1" applyFill="1" applyAlignment="1">
      <alignment wrapText="1"/>
    </xf>
    <xf numFmtId="164" fontId="9" fillId="0" borderId="0" xfId="0" applyNumberFormat="1" applyFont="1"/>
    <xf numFmtId="0" fontId="18" fillId="0" borderId="0" xfId="7" applyAlignment="1">
      <alignment wrapText="1"/>
    </xf>
    <xf numFmtId="0" fontId="0" fillId="0" borderId="0" xfId="0" applyAlignment="1">
      <alignment wrapText="1"/>
    </xf>
    <xf numFmtId="0" fontId="18" fillId="0" borderId="0" xfId="7"/>
    <xf numFmtId="0" fontId="279" fillId="0" borderId="0" xfId="0" applyFont="1"/>
    <xf numFmtId="0" fontId="18" fillId="0" borderId="0" xfId="7"/>
    <xf numFmtId="0" fontId="18" fillId="0" borderId="0" xfId="7" applyAlignment="1">
      <alignment wrapText="1"/>
    </xf>
    <xf numFmtId="0" fontId="43" fillId="0" borderId="0" xfId="7827" applyFont="1" applyBorder="1" applyAlignment="1">
      <alignment horizontal="center" vertical="center" wrapText="1"/>
    </xf>
    <xf numFmtId="0" fontId="185" fillId="0" borderId="0" xfId="7827" applyFont="1" applyBorder="1" applyAlignment="1">
      <alignment horizontal="center" vertical="center"/>
    </xf>
    <xf numFmtId="0" fontId="0" fillId="0" borderId="0" xfId="0" applyFill="1" applyBorder="1"/>
    <xf numFmtId="167" fontId="0" fillId="2" borderId="0" xfId="0" applyNumberFormat="1" applyFill="1" applyBorder="1"/>
    <xf numFmtId="1" fontId="0" fillId="2" borderId="22" xfId="0" applyNumberFormat="1" applyFill="1" applyBorder="1"/>
    <xf numFmtId="0" fontId="0" fillId="0" borderId="0" xfId="0"/>
    <xf numFmtId="167" fontId="15" fillId="2" borderId="0" xfId="10234" applyNumberFormat="1" applyFont="1" applyFill="1" applyBorder="1"/>
    <xf numFmtId="167" fontId="15" fillId="2" borderId="0" xfId="10234" applyNumberFormat="1" applyFont="1" applyFill="1"/>
    <xf numFmtId="0" fontId="0" fillId="2" borderId="0" xfId="0" applyFill="1"/>
    <xf numFmtId="1" fontId="0" fillId="2" borderId="0" xfId="0" applyNumberFormat="1" applyFill="1"/>
    <xf numFmtId="1" fontId="21" fillId="2" borderId="0" xfId="0" applyNumberFormat="1" applyFont="1" applyFill="1" applyAlignment="1">
      <alignment vertical="top"/>
    </xf>
    <xf numFmtId="1" fontId="0" fillId="2" borderId="0" xfId="0" applyNumberFormat="1" applyFill="1" applyAlignment="1">
      <alignment horizontal="center"/>
    </xf>
    <xf numFmtId="1" fontId="0" fillId="2" borderId="0" xfId="0" applyNumberFormat="1" applyFill="1" applyBorder="1"/>
    <xf numFmtId="1" fontId="0" fillId="2" borderId="27" xfId="0" applyNumberFormat="1" applyFill="1" applyBorder="1" applyAlignment="1">
      <alignment vertical="top" wrapText="1"/>
    </xf>
    <xf numFmtId="1" fontId="0" fillId="2" borderId="0" xfId="0" applyNumberFormat="1" applyFill="1" applyBorder="1" applyAlignment="1">
      <alignment vertical="top" wrapText="1"/>
    </xf>
    <xf numFmtId="0" fontId="12" fillId="2" borderId="94" xfId="0" applyFont="1" applyFill="1" applyBorder="1" applyAlignment="1">
      <alignment vertical="top"/>
    </xf>
    <xf numFmtId="0" fontId="18" fillId="0" borderId="0" xfId="7" applyAlignment="1">
      <alignment wrapText="1"/>
    </xf>
    <xf numFmtId="0" fontId="0" fillId="0" borderId="0" xfId="0" applyFill="1"/>
    <xf numFmtId="169" fontId="0" fillId="0" borderId="0" xfId="0" applyNumberFormat="1"/>
    <xf numFmtId="167" fontId="187" fillId="0" borderId="35" xfId="8" applyNumberFormat="1" applyFont="1" applyBorder="1" applyAlignment="1">
      <alignment horizontal="right" vertical="top"/>
    </xf>
    <xf numFmtId="167" fontId="10" fillId="13" borderId="12" xfId="13" applyNumberFormat="1" applyFont="1" applyFill="1" applyBorder="1"/>
    <xf numFmtId="0" fontId="10" fillId="13" borderId="141" xfId="13" applyNumberFormat="1" applyFont="1" applyFill="1" applyBorder="1" applyAlignment="1">
      <alignment wrapText="1"/>
    </xf>
    <xf numFmtId="0" fontId="0" fillId="0" borderId="0" xfId="0"/>
    <xf numFmtId="0" fontId="0" fillId="0" borderId="0" xfId="0" applyAlignment="1"/>
    <xf numFmtId="0" fontId="0" fillId="0" borderId="0" xfId="0" applyAlignment="1">
      <alignment vertical="center"/>
    </xf>
    <xf numFmtId="0" fontId="0" fillId="0" borderId="0" xfId="0"/>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115" fillId="93" borderId="149" xfId="0" applyFont="1" applyFill="1" applyBorder="1" applyAlignment="1">
      <alignment horizontal="left" vertical="center" wrapText="1" indent="1"/>
    </xf>
    <xf numFmtId="0" fontId="15" fillId="0" borderId="0" xfId="4" applyFill="1" applyAlignment="1">
      <alignment vertical="top" wrapText="1"/>
    </xf>
    <xf numFmtId="0" fontId="1" fillId="0" borderId="0" xfId="0" applyFont="1" applyFill="1" applyAlignment="1">
      <alignment vertical="top" wrapText="1"/>
    </xf>
    <xf numFmtId="0" fontId="2"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64" fontId="0" fillId="0" borderId="0" xfId="0" applyNumberFormat="1" applyFont="1" applyFill="1" applyAlignment="1">
      <alignment horizontal="center"/>
    </xf>
    <xf numFmtId="1" fontId="0" fillId="0" borderId="0" xfId="0" applyNumberFormat="1" applyFont="1" applyFill="1" applyAlignment="1">
      <alignment horizontal="center"/>
    </xf>
    <xf numFmtId="2" fontId="0" fillId="0" borderId="0" xfId="0" applyNumberFormat="1" applyFont="1" applyFill="1" applyAlignment="1">
      <alignment horizontal="center"/>
    </xf>
    <xf numFmtId="0" fontId="0" fillId="0" borderId="0" xfId="0" applyFill="1" applyAlignment="1">
      <alignment horizontal="center"/>
    </xf>
    <xf numFmtId="164" fontId="0" fillId="0" borderId="0" xfId="0" applyNumberFormat="1" applyFill="1" applyAlignment="1">
      <alignment horizontal="center"/>
    </xf>
    <xf numFmtId="0" fontId="9" fillId="0" borderId="0" xfId="0" applyFont="1" applyFill="1"/>
    <xf numFmtId="0" fontId="282" fillId="0" borderId="0" xfId="0" applyFont="1"/>
    <xf numFmtId="0" fontId="283" fillId="0" borderId="0" xfId="0" applyFont="1"/>
    <xf numFmtId="0" fontId="163" fillId="2" borderId="0" xfId="0" applyFont="1" applyFill="1"/>
    <xf numFmtId="0" fontId="22" fillId="0" borderId="0" xfId="0" applyFont="1" applyAlignment="1">
      <alignment horizontal="left" vertical="center"/>
    </xf>
    <xf numFmtId="0" fontId="22" fillId="0" borderId="0" xfId="10" applyFont="1"/>
    <xf numFmtId="0" fontId="0" fillId="0" borderId="0" xfId="0"/>
    <xf numFmtId="0" fontId="18" fillId="0" borderId="0" xfId="7"/>
    <xf numFmtId="0" fontId="0" fillId="0" borderId="0" xfId="0"/>
    <xf numFmtId="0" fontId="0" fillId="0" borderId="0" xfId="0" applyAlignment="1">
      <alignment horizontal="center"/>
    </xf>
    <xf numFmtId="0" fontId="0" fillId="0" borderId="0" xfId="0"/>
    <xf numFmtId="0" fontId="0" fillId="2" borderId="0" xfId="0" applyFill="1" applyAlignment="1">
      <alignment horizontal="center"/>
    </xf>
    <xf numFmtId="0" fontId="18" fillId="0" borderId="0" xfId="7"/>
    <xf numFmtId="0" fontId="84" fillId="0" borderId="0" xfId="0" applyFont="1" applyFill="1" applyAlignment="1">
      <alignment horizontal="center" vertical="center" textRotation="90"/>
    </xf>
    <xf numFmtId="0" fontId="18" fillId="0" borderId="0" xfId="7" applyAlignment="1">
      <alignment wrapText="1"/>
    </xf>
    <xf numFmtId="0" fontId="3" fillId="2" borderId="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94" xfId="0" applyFont="1" applyFill="1" applyBorder="1" applyAlignment="1">
      <alignment horizontal="left" vertical="top" wrapText="1"/>
    </xf>
    <xf numFmtId="0" fontId="18" fillId="0" borderId="0" xfId="7" applyBorder="1"/>
    <xf numFmtId="0" fontId="0" fillId="0" borderId="0" xfId="0" applyFill="1"/>
    <xf numFmtId="0" fontId="18" fillId="0" borderId="0" xfId="7" applyAlignment="1">
      <alignment horizontal="left" wrapText="1"/>
    </xf>
    <xf numFmtId="0" fontId="3" fillId="2" borderId="52" xfId="0" applyFont="1" applyFill="1" applyBorder="1" applyAlignment="1">
      <alignment horizontal="left" vertical="top" wrapText="1"/>
    </xf>
    <xf numFmtId="0" fontId="18" fillId="0" borderId="0" xfId="7" applyBorder="1" applyAlignment="1">
      <alignment wrapText="1"/>
    </xf>
    <xf numFmtId="0" fontId="18" fillId="0" borderId="0" xfId="7" applyFill="1" applyAlignment="1">
      <alignment wrapText="1"/>
    </xf>
    <xf numFmtId="0" fontId="18" fillId="0" borderId="1" xfId="7" applyBorder="1" applyAlignment="1">
      <alignment horizontal="left" wrapText="1"/>
    </xf>
    <xf numFmtId="0" fontId="18" fillId="0" borderId="1" xfId="7" applyBorder="1" applyAlignment="1">
      <alignment wrapText="1"/>
    </xf>
    <xf numFmtId="0" fontId="3" fillId="0" borderId="1" xfId="0" applyFont="1" applyFill="1" applyBorder="1" applyAlignment="1">
      <alignment horizontal="center" vertical="center" wrapText="1"/>
    </xf>
    <xf numFmtId="0" fontId="85" fillId="0" borderId="0" xfId="0" applyFont="1" applyFill="1" applyAlignment="1">
      <alignment horizontal="center" vertical="center" textRotation="90"/>
    </xf>
    <xf numFmtId="0" fontId="0" fillId="0" borderId="0" xfId="0" applyAlignment="1">
      <alignment wrapText="1"/>
    </xf>
    <xf numFmtId="0" fontId="0" fillId="0" borderId="0" xfId="0" applyAlignment="1">
      <alignment horizontal="center"/>
    </xf>
    <xf numFmtId="0" fontId="159" fillId="0" borderId="0" xfId="6708" applyFont="1" applyAlignment="1">
      <alignment horizontal="center" vertical="center" wrapText="1"/>
    </xf>
    <xf numFmtId="0" fontId="41" fillId="0" borderId="0" xfId="6708"/>
    <xf numFmtId="0" fontId="180" fillId="94" borderId="150" xfId="0" applyFont="1" applyFill="1" applyBorder="1" applyAlignment="1">
      <alignment horizontal="left" vertical="center" wrapText="1" indent="1"/>
    </xf>
    <xf numFmtId="0" fontId="180" fillId="94" borderId="151" xfId="0" applyFont="1" applyFill="1" applyBorder="1" applyAlignment="1">
      <alignment horizontal="left" vertical="center" wrapText="1" indent="1"/>
    </xf>
    <xf numFmtId="0" fontId="180" fillId="94" borderId="152" xfId="0" applyFont="1" applyFill="1" applyBorder="1" applyAlignment="1">
      <alignment horizontal="left" vertical="center" wrapText="1" indent="1"/>
    </xf>
    <xf numFmtId="180" fontId="88" fillId="95" borderId="7" xfId="6086" applyNumberFormat="1" applyFont="1" applyFill="1" applyBorder="1" applyAlignment="1">
      <alignment horizontal="left"/>
    </xf>
    <xf numFmtId="180" fontId="88" fillId="95" borderId="2" xfId="6086" applyNumberFormat="1" applyFont="1" applyFill="1" applyBorder="1" applyAlignment="1">
      <alignment horizontal="left"/>
    </xf>
    <xf numFmtId="180" fontId="88" fillId="95" borderId="55" xfId="6086" applyNumberFormat="1" applyFont="1" applyFill="1" applyBorder="1" applyAlignment="1">
      <alignment horizontal="left"/>
    </xf>
    <xf numFmtId="0" fontId="23" fillId="96" borderId="3" xfId="6086" applyFont="1" applyFill="1" applyBorder="1" applyAlignment="1">
      <alignment horizontal="center"/>
    </xf>
    <xf numFmtId="0" fontId="23" fillId="96" borderId="0" xfId="6086" applyFont="1" applyFill="1" applyBorder="1" applyAlignment="1">
      <alignment horizontal="center"/>
    </xf>
    <xf numFmtId="0" fontId="23" fillId="96" borderId="7" xfId="6086" applyFont="1" applyFill="1" applyBorder="1" applyAlignment="1">
      <alignment horizontal="left"/>
    </xf>
    <xf numFmtId="0" fontId="23" fillId="96" borderId="2" xfId="6086" applyFont="1" applyFill="1" applyBorder="1" applyAlignment="1">
      <alignment horizontal="left"/>
    </xf>
    <xf numFmtId="0" fontId="23" fillId="96" borderId="55" xfId="6086" applyFont="1" applyFill="1" applyBorder="1" applyAlignment="1">
      <alignment horizontal="left"/>
    </xf>
    <xf numFmtId="180" fontId="88" fillId="13" borderId="7" xfId="6086" applyNumberFormat="1" applyFont="1" applyFill="1" applyBorder="1" applyAlignment="1">
      <alignment horizontal="left"/>
    </xf>
    <xf numFmtId="180" fontId="88" fillId="13" borderId="2" xfId="6086" applyNumberFormat="1" applyFont="1" applyFill="1" applyBorder="1" applyAlignment="1">
      <alignment horizontal="left"/>
    </xf>
    <xf numFmtId="180" fontId="88" fillId="13" borderId="55" xfId="6086" applyNumberFormat="1" applyFont="1" applyFill="1" applyBorder="1" applyAlignment="1">
      <alignment horizontal="left"/>
    </xf>
    <xf numFmtId="180" fontId="88" fillId="99" borderId="7" xfId="6086" applyNumberFormat="1" applyFont="1" applyFill="1" applyBorder="1" applyAlignment="1">
      <alignment horizontal="left"/>
    </xf>
    <xf numFmtId="180" fontId="88" fillId="99" borderId="2" xfId="6086" applyNumberFormat="1" applyFont="1" applyFill="1" applyBorder="1" applyAlignment="1">
      <alignment horizontal="left"/>
    </xf>
    <xf numFmtId="180" fontId="88" fillId="99" borderId="55" xfId="6086" applyNumberFormat="1" applyFont="1" applyFill="1" applyBorder="1" applyAlignment="1">
      <alignment horizontal="left"/>
    </xf>
    <xf numFmtId="2" fontId="2" fillId="2" borderId="137" xfId="0" applyNumberFormat="1" applyFont="1" applyFill="1" applyBorder="1" applyAlignment="1">
      <alignment horizontal="center" wrapText="1"/>
    </xf>
    <xf numFmtId="2" fontId="2" fillId="2" borderId="138" xfId="0" applyNumberFormat="1" applyFont="1" applyFill="1" applyBorder="1" applyAlignment="1">
      <alignment horizontal="center" wrapText="1"/>
    </xf>
    <xf numFmtId="2" fontId="2" fillId="2" borderId="144" xfId="0" applyNumberFormat="1" applyFont="1" applyFill="1" applyBorder="1" applyAlignment="1">
      <alignment horizontal="left" wrapText="1"/>
    </xf>
    <xf numFmtId="2" fontId="20" fillId="2" borderId="147" xfId="0" applyNumberFormat="1" applyFont="1" applyFill="1" applyBorder="1" applyAlignment="1">
      <alignment horizontal="left" wrapText="1"/>
    </xf>
    <xf numFmtId="2" fontId="23" fillId="91" borderId="136" xfId="0" applyNumberFormat="1" applyFont="1" applyFill="1" applyBorder="1" applyAlignment="1">
      <alignment horizontal="center" wrapText="1"/>
    </xf>
    <xf numFmtId="2" fontId="23" fillId="91" borderId="137" xfId="0" applyNumberFormat="1" applyFont="1" applyFill="1" applyBorder="1" applyAlignment="1">
      <alignment horizontal="center" wrapText="1"/>
    </xf>
    <xf numFmtId="2" fontId="23" fillId="91" borderId="145" xfId="0" applyNumberFormat="1" applyFont="1" applyFill="1" applyBorder="1" applyAlignment="1">
      <alignment horizontal="center" wrapText="1"/>
    </xf>
    <xf numFmtId="2" fontId="23" fillId="91" borderId="139" xfId="0" applyNumberFormat="1" applyFont="1" applyFill="1" applyBorder="1" applyAlignment="1">
      <alignment horizontal="center" wrapText="1"/>
    </xf>
    <xf numFmtId="2" fontId="23" fillId="91" borderId="12" xfId="0" applyNumberFormat="1" applyFont="1" applyFill="1" applyBorder="1" applyAlignment="1">
      <alignment horizontal="center" wrapText="1"/>
    </xf>
    <xf numFmtId="2" fontId="23" fillId="91" borderId="141" xfId="0" applyNumberFormat="1" applyFont="1" applyFill="1" applyBorder="1" applyAlignment="1">
      <alignment horizontal="center" wrapText="1"/>
    </xf>
    <xf numFmtId="2" fontId="23" fillId="2" borderId="146" xfId="0" applyNumberFormat="1" applyFont="1" applyFill="1" applyBorder="1" applyAlignment="1">
      <alignment horizontal="center" wrapText="1"/>
    </xf>
    <xf numFmtId="2" fontId="23" fillId="2" borderId="137" xfId="0" applyNumberFormat="1" applyFont="1" applyFill="1" applyBorder="1" applyAlignment="1">
      <alignment horizontal="center" wrapText="1"/>
    </xf>
    <xf numFmtId="2" fontId="23" fillId="2" borderId="145" xfId="0" applyNumberFormat="1" applyFont="1" applyFill="1" applyBorder="1" applyAlignment="1">
      <alignment horizontal="center" wrapText="1"/>
    </xf>
    <xf numFmtId="2" fontId="23" fillId="2" borderId="13" xfId="0" applyNumberFormat="1" applyFont="1" applyFill="1" applyBorder="1" applyAlignment="1">
      <alignment horizontal="center" wrapText="1"/>
    </xf>
    <xf numFmtId="2" fontId="23" fillId="2" borderId="12" xfId="0" applyNumberFormat="1" applyFont="1" applyFill="1" applyBorder="1" applyAlignment="1">
      <alignment horizontal="center" wrapText="1"/>
    </xf>
    <xf numFmtId="2" fontId="23" fillId="2" borderId="141" xfId="0" applyNumberFormat="1" applyFont="1" applyFill="1" applyBorder="1" applyAlignment="1">
      <alignment horizontal="center" wrapText="1"/>
    </xf>
    <xf numFmtId="2" fontId="2" fillId="2" borderId="146" xfId="0" applyNumberFormat="1" applyFont="1" applyFill="1" applyBorder="1" applyAlignment="1">
      <alignment horizontal="center" wrapText="1"/>
    </xf>
    <xf numFmtId="2" fontId="2" fillId="2" borderId="145" xfId="0" applyNumberFormat="1" applyFont="1" applyFill="1" applyBorder="1" applyAlignment="1">
      <alignment horizontal="center" wrapText="1"/>
    </xf>
    <xf numFmtId="2" fontId="2" fillId="2" borderId="13" xfId="0" applyNumberFormat="1" applyFont="1" applyFill="1" applyBorder="1" applyAlignment="1">
      <alignment horizontal="center" wrapText="1"/>
    </xf>
    <xf numFmtId="2" fontId="2" fillId="2" borderId="12" xfId="0" applyNumberFormat="1" applyFont="1" applyFill="1" applyBorder="1" applyAlignment="1">
      <alignment horizontal="center" wrapText="1"/>
    </xf>
    <xf numFmtId="2" fontId="2" fillId="2" borderId="141" xfId="0" applyNumberFormat="1" applyFont="1" applyFill="1" applyBorder="1" applyAlignment="1">
      <alignment horizontal="center" wrapText="1"/>
    </xf>
    <xf numFmtId="2" fontId="2" fillId="2" borderId="140" xfId="0" applyNumberFormat="1" applyFont="1" applyFill="1" applyBorder="1" applyAlignment="1">
      <alignment horizontal="center" wrapText="1"/>
    </xf>
    <xf numFmtId="0" fontId="186" fillId="0" borderId="0" xfId="0" applyFont="1" applyAlignment="1">
      <alignment horizontal="center" vertical="center" wrapText="1"/>
    </xf>
    <xf numFmtId="0" fontId="0" fillId="0" borderId="0" xfId="0"/>
    <xf numFmtId="0" fontId="186" fillId="0" borderId="0" xfId="7820" applyFont="1" applyAlignment="1">
      <alignment horizontal="center" vertical="center" wrapText="1"/>
    </xf>
    <xf numFmtId="0" fontId="41" fillId="0" borderId="0" xfId="7820"/>
    <xf numFmtId="0" fontId="21" fillId="0" borderId="81" xfId="0" applyNumberFormat="1" applyFont="1" applyBorder="1" applyAlignment="1">
      <alignment horizontal="center" wrapText="1"/>
    </xf>
    <xf numFmtId="0" fontId="21" fillId="0" borderId="101" xfId="0" applyNumberFormat="1" applyFont="1" applyBorder="1" applyAlignment="1">
      <alignment horizontal="center" wrapText="1"/>
    </xf>
    <xf numFmtId="0" fontId="21" fillId="0" borderId="80" xfId="0" applyNumberFormat="1" applyFont="1" applyBorder="1" applyAlignment="1">
      <alignment horizontal="center" wrapText="1"/>
    </xf>
    <xf numFmtId="0" fontId="21" fillId="0" borderId="81" xfId="0" applyNumberFormat="1" applyFont="1" applyBorder="1" applyAlignment="1">
      <alignment horizontal="center"/>
    </xf>
    <xf numFmtId="0" fontId="21" fillId="0" borderId="101" xfId="0" applyNumberFormat="1" applyFont="1" applyBorder="1" applyAlignment="1">
      <alignment horizontal="center"/>
    </xf>
    <xf numFmtId="0" fontId="21" fillId="10" borderId="81" xfId="0" applyNumberFormat="1" applyFont="1" applyFill="1" applyBorder="1" applyAlignment="1">
      <alignment horizontal="center" wrapText="1"/>
    </xf>
    <xf numFmtId="0" fontId="21" fillId="10" borderId="101" xfId="0" applyNumberFormat="1" applyFont="1" applyFill="1" applyBorder="1" applyAlignment="1">
      <alignment horizontal="center" wrapText="1"/>
    </xf>
    <xf numFmtId="0" fontId="21" fillId="0" borderId="80" xfId="0" applyNumberFormat="1" applyFont="1" applyBorder="1" applyAlignment="1">
      <alignment horizontal="center"/>
    </xf>
    <xf numFmtId="0" fontId="21" fillId="10" borderId="80" xfId="0" applyNumberFormat="1" applyFont="1" applyFill="1" applyBorder="1" applyAlignment="1">
      <alignment horizontal="center" wrapText="1"/>
    </xf>
    <xf numFmtId="0" fontId="21" fillId="10" borderId="81" xfId="0" applyNumberFormat="1" applyFont="1" applyFill="1" applyBorder="1" applyAlignment="1">
      <alignment horizontal="center"/>
    </xf>
    <xf numFmtId="0" fontId="21" fillId="10" borderId="101" xfId="0" applyNumberFormat="1" applyFont="1" applyFill="1" applyBorder="1" applyAlignment="1">
      <alignment horizontal="center"/>
    </xf>
    <xf numFmtId="0" fontId="21" fillId="10" borderId="80" xfId="0" applyNumberFormat="1" applyFont="1" applyFill="1" applyBorder="1" applyAlignment="1">
      <alignment horizontal="center"/>
    </xf>
    <xf numFmtId="0" fontId="21" fillId="0" borderId="81" xfId="0" applyFont="1" applyBorder="1" applyAlignment="1">
      <alignment horizontal="center" wrapText="1"/>
    </xf>
    <xf numFmtId="0" fontId="21" fillId="0" borderId="101" xfId="0" applyFont="1" applyBorder="1" applyAlignment="1">
      <alignment horizontal="center" wrapText="1"/>
    </xf>
    <xf numFmtId="0" fontId="161" fillId="2" borderId="202" xfId="16" applyFont="1" applyFill="1" applyBorder="1" applyAlignment="1">
      <alignment horizontal="left" vertical="top" wrapText="1"/>
    </xf>
    <xf numFmtId="0" fontId="161" fillId="2" borderId="203" xfId="16" applyFont="1" applyFill="1" applyBorder="1" applyAlignment="1">
      <alignment horizontal="left" vertical="top" wrapText="1"/>
    </xf>
    <xf numFmtId="0" fontId="161" fillId="2" borderId="204" xfId="16" applyFont="1" applyFill="1" applyBorder="1" applyAlignment="1">
      <alignment horizontal="left" vertical="top" wrapText="1"/>
    </xf>
    <xf numFmtId="0" fontId="10" fillId="2" borderId="6" xfId="16"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0" fillId="2" borderId="42" xfId="16" applyFont="1" applyFill="1" applyBorder="1" applyAlignment="1">
      <alignment horizontal="center" vertical="center" wrapText="1"/>
    </xf>
    <xf numFmtId="195" fontId="23" fillId="2" borderId="0" xfId="16" applyNumberFormat="1" applyFont="1" applyFill="1" applyAlignment="1">
      <alignment horizontal="right"/>
    </xf>
    <xf numFmtId="0" fontId="10" fillId="2" borderId="2" xfId="16" applyFont="1" applyFill="1" applyBorder="1" applyAlignment="1">
      <alignment horizontal="center" vertical="center" wrapText="1"/>
    </xf>
    <xf numFmtId="0" fontId="10" fillId="2" borderId="55" xfId="16" applyFont="1" applyFill="1" applyBorder="1" applyAlignment="1">
      <alignment horizontal="center" vertical="center" wrapText="1"/>
    </xf>
    <xf numFmtId="0" fontId="23" fillId="2" borderId="6" xfId="16" applyFont="1" applyFill="1" applyBorder="1" applyAlignment="1">
      <alignment horizontal="right" wrapText="1"/>
    </xf>
    <xf numFmtId="0" fontId="23" fillId="2" borderId="1" xfId="16" applyFont="1" applyFill="1" applyBorder="1" applyAlignment="1">
      <alignment horizontal="right" wrapText="1"/>
    </xf>
    <xf numFmtId="0" fontId="23" fillId="2" borderId="56" xfId="16" applyFont="1" applyFill="1" applyBorder="1" applyAlignment="1">
      <alignment horizontal="left"/>
    </xf>
    <xf numFmtId="0" fontId="23" fillId="2" borderId="94" xfId="16" applyFont="1" applyFill="1" applyBorder="1" applyAlignment="1">
      <alignment horizontal="left"/>
    </xf>
    <xf numFmtId="0" fontId="23" fillId="2" borderId="169" xfId="16" applyFont="1" applyFill="1" applyBorder="1" applyAlignment="1">
      <alignment horizontal="left"/>
    </xf>
    <xf numFmtId="0" fontId="10" fillId="2" borderId="7" xfId="16" applyFont="1" applyFill="1" applyBorder="1" applyAlignment="1">
      <alignment horizontal="center" vertical="center" wrapText="1"/>
    </xf>
    <xf numFmtId="0" fontId="10" fillId="2" borderId="94" xfId="16" applyFont="1" applyFill="1" applyBorder="1" applyAlignment="1">
      <alignment horizontal="center" vertical="center" wrapText="1"/>
    </xf>
    <xf numFmtId="0" fontId="23" fillId="2" borderId="94" xfId="16" applyFont="1" applyFill="1" applyBorder="1" applyAlignment="1">
      <alignment horizontal="center"/>
    </xf>
    <xf numFmtId="0" fontId="23" fillId="2" borderId="169" xfId="16" applyFont="1" applyFill="1" applyBorder="1" applyAlignment="1">
      <alignment horizontal="center"/>
    </xf>
    <xf numFmtId="0" fontId="10" fillId="2" borderId="201" xfId="16" applyFont="1" applyFill="1" applyBorder="1" applyAlignment="1">
      <alignment horizontal="center" vertical="top" wrapText="1"/>
    </xf>
    <xf numFmtId="0" fontId="10" fillId="2" borderId="11" xfId="16" applyFont="1" applyFill="1" applyBorder="1" applyAlignment="1">
      <alignment horizontal="center" vertical="top" wrapText="1"/>
    </xf>
    <xf numFmtId="0" fontId="161" fillId="2" borderId="94" xfId="16" applyFont="1" applyFill="1" applyBorder="1" applyAlignment="1">
      <alignment horizontal="left" vertical="top" wrapText="1"/>
    </xf>
    <xf numFmtId="0" fontId="161" fillId="2" borderId="169" xfId="16" applyFont="1" applyFill="1" applyBorder="1" applyAlignment="1">
      <alignment horizontal="left" vertical="top" wrapText="1"/>
    </xf>
    <xf numFmtId="0" fontId="10" fillId="2" borderId="1" xfId="16" applyFont="1" applyFill="1" applyBorder="1" applyAlignment="1">
      <alignment horizontal="center" vertical="top" wrapText="1"/>
    </xf>
    <xf numFmtId="0" fontId="10" fillId="2" borderId="169" xfId="16" applyFont="1" applyFill="1" applyBorder="1" applyAlignment="1">
      <alignment horizontal="center" vertical="center" wrapText="1"/>
    </xf>
    <xf numFmtId="3" fontId="10" fillId="0" borderId="205" xfId="10213" applyNumberFormat="1" applyFont="1" applyFill="1" applyBorder="1" applyAlignment="1">
      <alignment horizontal="right" vertical="center" wrapText="1"/>
    </xf>
    <xf numFmtId="3" fontId="10" fillId="0" borderId="206" xfId="10213" applyNumberFormat="1" applyFont="1" applyFill="1" applyBorder="1" applyAlignment="1">
      <alignment horizontal="right" vertical="center" wrapText="1"/>
    </xf>
    <xf numFmtId="0" fontId="10" fillId="2" borderId="194" xfId="16" applyFont="1" applyFill="1" applyBorder="1" applyAlignment="1">
      <alignment horizontal="center" vertical="top" wrapText="1"/>
    </xf>
    <xf numFmtId="0" fontId="23" fillId="0" borderId="0" xfId="10183" applyFont="1" applyFill="1" applyBorder="1" applyAlignment="1">
      <alignment horizontal="center"/>
    </xf>
    <xf numFmtId="0" fontId="185" fillId="0" borderId="0" xfId="10183" applyFill="1" applyBorder="1" applyAlignment="1">
      <alignment horizontal="center"/>
    </xf>
    <xf numFmtId="0" fontId="10" fillId="0" borderId="2" xfId="10183" applyFont="1" applyFill="1" applyBorder="1" applyAlignment="1">
      <alignment horizontal="center" vertical="center" wrapText="1"/>
    </xf>
    <xf numFmtId="0" fontId="0" fillId="0" borderId="0" xfId="0" applyFill="1" applyBorder="1" applyAlignment="1">
      <alignment horizontal="center"/>
    </xf>
    <xf numFmtId="0" fontId="0" fillId="0" borderId="0" xfId="0" applyAlignment="1">
      <alignment horizontal="left"/>
    </xf>
    <xf numFmtId="0" fontId="10" fillId="0" borderId="0" xfId="8773" applyAlignment="1">
      <alignment horizontal="center"/>
    </xf>
    <xf numFmtId="0" fontId="0" fillId="0" borderId="0" xfId="0" applyAlignment="1">
      <alignment horizontal="center" wrapText="1"/>
    </xf>
    <xf numFmtId="0" fontId="23" fillId="2" borderId="0" xfId="0" applyFont="1" applyFill="1" applyAlignment="1">
      <alignment horizontal="left" wrapText="1"/>
    </xf>
    <xf numFmtId="0" fontId="10" fillId="2" borderId="0" xfId="0" applyFont="1" applyFill="1" applyAlignment="1">
      <alignment horizontal="left" wrapText="1"/>
    </xf>
    <xf numFmtId="0" fontId="186" fillId="0" borderId="0" xfId="7822" applyFont="1" applyAlignment="1">
      <alignment horizontal="center" vertical="center" wrapText="1"/>
    </xf>
    <xf numFmtId="0" fontId="41" fillId="0" borderId="0" xfId="7822"/>
    <xf numFmtId="0" fontId="186" fillId="0" borderId="0" xfId="7821" applyFont="1" applyAlignment="1">
      <alignment horizontal="center" vertical="center" wrapText="1"/>
    </xf>
    <xf numFmtId="0" fontId="41" fillId="0" borderId="0" xfId="7821"/>
    <xf numFmtId="0" fontId="0" fillId="0" borderId="0" xfId="0" applyAlignment="1">
      <alignment horizontal="center" vertical="center" wrapText="1"/>
    </xf>
    <xf numFmtId="0" fontId="21" fillId="2" borderId="0" xfId="0" applyFont="1" applyFill="1" applyBorder="1" applyAlignment="1">
      <alignment horizontal="center"/>
    </xf>
    <xf numFmtId="0" fontId="21" fillId="2" borderId="22" xfId="0" applyFont="1" applyFill="1" applyBorder="1" applyAlignment="1">
      <alignment horizontal="center"/>
    </xf>
    <xf numFmtId="0" fontId="21" fillId="2" borderId="1" xfId="0" applyFont="1" applyFill="1" applyBorder="1" applyAlignment="1">
      <alignment horizont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5" xfId="0" applyFont="1" applyBorder="1" applyAlignment="1">
      <alignment horizontal="center" vertical="center" wrapText="1"/>
    </xf>
    <xf numFmtId="0" fontId="278" fillId="0" borderId="1" xfId="0" applyFont="1" applyBorder="1" applyAlignment="1">
      <alignment horizontal="center" vertical="center"/>
    </xf>
    <xf numFmtId="167" fontId="2" fillId="0" borderId="7" xfId="8" applyNumberFormat="1" applyFont="1" applyBorder="1" applyAlignment="1">
      <alignment horizontal="center" vertical="center" wrapText="1"/>
    </xf>
    <xf numFmtId="167" fontId="2" fillId="0" borderId="2" xfId="8" applyNumberFormat="1" applyFont="1" applyBorder="1" applyAlignment="1">
      <alignment horizontal="center" vertical="center" wrapText="1"/>
    </xf>
    <xf numFmtId="167" fontId="2" fillId="0" borderId="55" xfId="8" applyNumberFormat="1" applyFont="1" applyBorder="1" applyAlignment="1">
      <alignment horizontal="center" vertical="center" wrapText="1"/>
    </xf>
    <xf numFmtId="1" fontId="53" fillId="13" borderId="2" xfId="0" applyNumberFormat="1" applyFont="1" applyFill="1" applyBorder="1" applyAlignment="1" applyProtection="1">
      <alignment horizontal="center" wrapText="1"/>
      <protection locked="0" hidden="1"/>
    </xf>
    <xf numFmtId="0" fontId="53" fillId="2" borderId="2" xfId="0" applyFont="1" applyFill="1" applyBorder="1" applyAlignment="1">
      <alignment horizontal="center" vertical="center" wrapText="1"/>
    </xf>
    <xf numFmtId="1" fontId="53" fillId="13" borderId="2" xfId="0" applyNumberFormat="1" applyFont="1" applyFill="1" applyBorder="1" applyAlignment="1">
      <alignment horizontal="center"/>
    </xf>
    <xf numFmtId="0" fontId="53" fillId="13" borderId="2" xfId="0" applyFont="1" applyFill="1" applyBorder="1" applyAlignment="1" applyProtection="1">
      <alignment horizontal="center" vertical="center" wrapText="1"/>
      <protection hidden="1"/>
    </xf>
    <xf numFmtId="0" fontId="0" fillId="0" borderId="2" xfId="0" applyBorder="1" applyAlignment="1">
      <alignment horizontal="center" vertical="center" wrapText="1"/>
    </xf>
    <xf numFmtId="1" fontId="53" fillId="13" borderId="2" xfId="0" applyNumberFormat="1" applyFont="1" applyFill="1" applyBorder="1" applyAlignment="1" applyProtection="1">
      <alignment horizontal="center" wrapText="1"/>
      <protection hidden="1"/>
    </xf>
    <xf numFmtId="0" fontId="52" fillId="0" borderId="142" xfId="10" applyFont="1" applyFill="1" applyBorder="1" applyAlignment="1">
      <alignment horizontal="center" vertical="center" wrapText="1"/>
    </xf>
    <xf numFmtId="0" fontId="52" fillId="13" borderId="52" xfId="10" applyFont="1" applyFill="1" applyBorder="1" applyAlignment="1">
      <alignment horizontal="left" vertical="center" wrapText="1"/>
    </xf>
    <xf numFmtId="0" fontId="52" fillId="13" borderId="1" xfId="10" applyFont="1" applyFill="1" applyBorder="1" applyAlignment="1">
      <alignment horizontal="left" vertical="center" wrapText="1"/>
    </xf>
    <xf numFmtId="0" fontId="52" fillId="0" borderId="52" xfId="10" applyFont="1" applyBorder="1" applyAlignment="1">
      <alignment horizontal="center" vertical="center" wrapText="1"/>
    </xf>
    <xf numFmtId="0" fontId="52" fillId="0" borderId="1" xfId="10" applyFont="1" applyBorder="1" applyAlignment="1">
      <alignment horizontal="center" vertical="center" wrapText="1"/>
    </xf>
    <xf numFmtId="0" fontId="52" fillId="0" borderId="0" xfId="10" applyFont="1" applyAlignment="1">
      <alignment horizontal="left" vertical="top" wrapText="1"/>
    </xf>
    <xf numFmtId="0" fontId="52" fillId="0" borderId="0" xfId="10" applyFont="1" applyFill="1" applyAlignment="1">
      <alignment horizontal="left" vertical="center" wrapText="1"/>
    </xf>
    <xf numFmtId="164" fontId="52" fillId="0" borderId="0" xfId="10" applyNumberFormat="1" applyFont="1" applyAlignment="1">
      <alignment horizontal="left" vertical="center" wrapText="1"/>
    </xf>
    <xf numFmtId="0" fontId="52" fillId="0" borderId="0" xfId="10" applyFont="1" applyAlignment="1">
      <alignment horizontal="left" vertical="center" wrapText="1"/>
    </xf>
    <xf numFmtId="0" fontId="52" fillId="0" borderId="0" xfId="10" applyFont="1" applyFill="1" applyAlignment="1">
      <alignment horizontal="left" vertical="center"/>
    </xf>
    <xf numFmtId="0" fontId="52" fillId="0" borderId="0" xfId="67" applyFont="1" applyAlignment="1">
      <alignment horizontal="left"/>
    </xf>
    <xf numFmtId="0" fontId="26" fillId="0" borderId="148" xfId="10" applyFont="1" applyBorder="1" applyAlignment="1">
      <alignment horizontal="left" vertical="center" wrapText="1"/>
    </xf>
    <xf numFmtId="3" fontId="26" fillId="2" borderId="148" xfId="10" applyNumberFormat="1" applyFont="1" applyFill="1" applyBorder="1" applyAlignment="1" applyProtection="1">
      <alignment horizontal="left" wrapText="1"/>
      <protection hidden="1"/>
    </xf>
    <xf numFmtId="3" fontId="26" fillId="13" borderId="148" xfId="10" applyNumberFormat="1" applyFont="1" applyFill="1" applyBorder="1" applyAlignment="1" applyProtection="1">
      <alignment horizontal="left" wrapText="1"/>
      <protection hidden="1"/>
    </xf>
    <xf numFmtId="0" fontId="26" fillId="0" borderId="148" xfId="10" applyFont="1" applyBorder="1" applyAlignment="1" applyProtection="1">
      <alignment horizontal="left" vertical="center"/>
    </xf>
    <xf numFmtId="3" fontId="26" fillId="13" borderId="148" xfId="7728" applyNumberFormat="1" applyFont="1" applyFill="1" applyBorder="1" applyAlignment="1" applyProtection="1">
      <alignment horizontal="left" vertical="center" wrapText="1"/>
      <protection hidden="1"/>
    </xf>
    <xf numFmtId="3" fontId="26" fillId="13" borderId="148" xfId="7728" applyNumberFormat="1" applyFont="1" applyFill="1" applyBorder="1" applyAlignment="1" applyProtection="1">
      <alignment horizontal="left" vertical="center"/>
      <protection hidden="1"/>
    </xf>
    <xf numFmtId="0" fontId="26" fillId="0" borderId="0" xfId="10" applyFont="1" applyAlignment="1">
      <alignment horizontal="left" vertical="center" wrapText="1"/>
    </xf>
    <xf numFmtId="0" fontId="26" fillId="0" borderId="148" xfId="10" applyFont="1" applyBorder="1" applyAlignment="1" applyProtection="1">
      <alignment horizontal="left" vertical="center" wrapText="1"/>
    </xf>
    <xf numFmtId="0" fontId="26" fillId="13" borderId="2" xfId="10" applyFont="1" applyFill="1" applyBorder="1" applyAlignment="1" applyProtection="1">
      <alignment horizontal="center" vertical="center" wrapText="1"/>
      <protection hidden="1"/>
    </xf>
    <xf numFmtId="1" fontId="174" fillId="13" borderId="94" xfId="10" applyNumberFormat="1" applyFont="1" applyFill="1" applyBorder="1" applyAlignment="1" applyProtection="1">
      <alignment horizontal="center" vertical="center" wrapText="1"/>
      <protection hidden="1"/>
    </xf>
    <xf numFmtId="1" fontId="174" fillId="13" borderId="1" xfId="10" applyNumberFormat="1" applyFont="1" applyFill="1" applyBorder="1" applyAlignment="1" applyProtection="1">
      <alignment horizontal="center" vertical="center" wrapText="1"/>
      <protection hidden="1"/>
    </xf>
    <xf numFmtId="0" fontId="26" fillId="13" borderId="2" xfId="10" applyFont="1" applyFill="1" applyBorder="1" applyAlignment="1" applyProtection="1">
      <alignment horizontal="center" vertical="center"/>
      <protection hidden="1"/>
    </xf>
    <xf numFmtId="0" fontId="35" fillId="0" borderId="0" xfId="10" applyFont="1" applyAlignment="1" applyProtection="1">
      <alignment horizontal="left" vertical="center"/>
    </xf>
    <xf numFmtId="0" fontId="35" fillId="0" borderId="0" xfId="10" applyFont="1" applyAlignment="1" applyProtection="1">
      <alignment horizontal="left" vertical="center" wrapText="1"/>
    </xf>
    <xf numFmtId="0" fontId="35" fillId="0" borderId="0" xfId="10" applyFont="1" applyAlignment="1">
      <alignment horizontal="left" vertical="center" wrapText="1"/>
    </xf>
    <xf numFmtId="3" fontId="35" fillId="13" borderId="0" xfId="10" applyNumberFormat="1" applyFont="1" applyFill="1" applyAlignment="1" applyProtection="1">
      <alignment horizontal="left" vertical="center"/>
      <protection hidden="1"/>
    </xf>
    <xf numFmtId="3" fontId="35" fillId="13" borderId="0" xfId="10" applyNumberFormat="1" applyFont="1" applyFill="1" applyAlignment="1" applyProtection="1">
      <alignment horizontal="left" vertical="center" wrapText="1"/>
      <protection hidden="1"/>
    </xf>
    <xf numFmtId="0" fontId="26" fillId="13" borderId="2" xfId="17" applyFont="1" applyFill="1" applyBorder="1" applyAlignment="1" applyProtection="1">
      <alignment horizontal="center" vertical="center" wrapText="1"/>
      <protection hidden="1"/>
    </xf>
    <xf numFmtId="1" fontId="26" fillId="13" borderId="2" xfId="10" applyNumberFormat="1" applyFont="1" applyFill="1" applyBorder="1" applyAlignment="1" applyProtection="1">
      <alignment horizontal="center" vertical="center" wrapText="1"/>
      <protection hidden="1"/>
    </xf>
    <xf numFmtId="3" fontId="26" fillId="13" borderId="0" xfId="17" applyNumberFormat="1" applyFont="1" applyFill="1" applyAlignment="1" applyProtection="1">
      <alignment horizontal="left" vertical="center" wrapText="1"/>
      <protection hidden="1"/>
    </xf>
    <xf numFmtId="0" fontId="26" fillId="0" borderId="0" xfId="10" applyFont="1" applyAlignment="1" applyProtection="1">
      <alignment horizontal="left" vertical="center" wrapText="1"/>
    </xf>
    <xf numFmtId="0" fontId="26" fillId="0" borderId="148" xfId="10" applyFont="1" applyFill="1" applyBorder="1" applyAlignment="1" applyProtection="1">
      <alignment horizontal="left" vertical="center" wrapText="1"/>
    </xf>
    <xf numFmtId="0" fontId="26" fillId="0" borderId="148" xfId="10" applyFont="1" applyFill="1" applyBorder="1" applyAlignment="1">
      <alignment horizontal="left" vertical="center" wrapText="1"/>
    </xf>
    <xf numFmtId="0" fontId="26" fillId="0" borderId="0" xfId="10" applyFont="1" applyAlignment="1" applyProtection="1">
      <alignment horizontal="left" vertical="center"/>
    </xf>
    <xf numFmtId="3" fontId="26" fillId="13" borderId="0" xfId="10" applyNumberFormat="1" applyFont="1" applyFill="1" applyAlignment="1" applyProtection="1">
      <alignment horizontal="left" vertical="center" wrapText="1"/>
      <protection hidden="1"/>
    </xf>
    <xf numFmtId="3" fontId="26" fillId="13" borderId="0" xfId="10" applyNumberFormat="1" applyFont="1" applyFill="1" applyAlignment="1" applyProtection="1">
      <alignment horizontal="left" vertical="center"/>
      <protection hidden="1"/>
    </xf>
    <xf numFmtId="3" fontId="26" fillId="13" borderId="0" xfId="17" applyNumberFormat="1" applyFont="1" applyFill="1" applyAlignment="1" applyProtection="1">
      <alignment horizontal="left" vertical="center"/>
      <protection hidden="1"/>
    </xf>
    <xf numFmtId="0" fontId="26" fillId="13" borderId="0" xfId="10" applyFont="1" applyFill="1" applyAlignment="1" applyProtection="1">
      <alignment horizontal="left" wrapText="1"/>
      <protection hidden="1"/>
    </xf>
    <xf numFmtId="0" fontId="26" fillId="13" borderId="0" xfId="10" applyFont="1" applyFill="1" applyBorder="1" applyAlignment="1" applyProtection="1">
      <alignment horizontal="left" wrapText="1"/>
      <protection hidden="1"/>
    </xf>
    <xf numFmtId="3" fontId="26" fillId="2" borderId="0" xfId="10" applyNumberFormat="1" applyFont="1" applyFill="1" applyAlignment="1" applyProtection="1">
      <alignment horizontal="left" wrapText="1"/>
      <protection hidden="1"/>
    </xf>
    <xf numFmtId="3" fontId="35" fillId="2" borderId="0" xfId="10" applyNumberFormat="1" applyFont="1" applyFill="1" applyAlignment="1" applyProtection="1">
      <alignment horizontal="left" wrapText="1"/>
      <protection hidden="1"/>
    </xf>
    <xf numFmtId="0" fontId="35" fillId="13" borderId="0" xfId="10" applyFont="1" applyFill="1" applyAlignment="1" applyProtection="1">
      <alignment horizontal="left"/>
      <protection hidden="1"/>
    </xf>
    <xf numFmtId="0" fontId="23" fillId="2" borderId="136" xfId="6717" applyFont="1" applyFill="1" applyBorder="1" applyAlignment="1">
      <alignment horizontal="center" vertical="center" wrapText="1"/>
    </xf>
    <xf numFmtId="0" fontId="23" fillId="2" borderId="137" xfId="6717" applyFont="1" applyFill="1" applyBorder="1" applyAlignment="1">
      <alignment horizontal="center" vertical="center" wrapText="1"/>
    </xf>
    <xf numFmtId="0" fontId="23" fillId="2" borderId="81" xfId="6717" applyFont="1" applyFill="1" applyBorder="1" applyAlignment="1">
      <alignment horizontal="center" vertical="center" wrapText="1"/>
    </xf>
    <xf numFmtId="0" fontId="23" fillId="2" borderId="80" xfId="6717" applyFont="1" applyFill="1" applyBorder="1" applyAlignment="1">
      <alignment horizontal="center" vertical="center" wrapText="1"/>
    </xf>
    <xf numFmtId="4" fontId="23" fillId="2" borderId="81" xfId="6718" applyNumberFormat="1" applyFont="1" applyFill="1" applyBorder="1" applyAlignment="1">
      <alignment horizontal="center" vertical="center" wrapText="1"/>
    </xf>
    <xf numFmtId="4" fontId="23" fillId="2" borderId="80" xfId="6718" applyNumberFormat="1" applyFont="1" applyFill="1" applyBorder="1" applyAlignment="1">
      <alignment horizontal="center" vertical="center" wrapText="1"/>
    </xf>
    <xf numFmtId="4" fontId="23" fillId="2" borderId="101" xfId="6718" applyNumberFormat="1" applyFont="1" applyFill="1" applyBorder="1" applyAlignment="1">
      <alignment horizontal="center" vertical="center" wrapText="1"/>
    </xf>
    <xf numFmtId="0" fontId="23" fillId="2" borderId="81" xfId="6717" applyFont="1" applyFill="1" applyBorder="1" applyAlignment="1">
      <alignment horizontal="center" vertical="center"/>
    </xf>
    <xf numFmtId="0" fontId="23" fillId="2" borderId="80" xfId="6717" applyFont="1" applyFill="1" applyBorder="1" applyAlignment="1">
      <alignment horizontal="center" vertical="center"/>
    </xf>
    <xf numFmtId="0" fontId="23" fillId="2" borderId="101" xfId="6717" applyFont="1" applyFill="1" applyBorder="1" applyAlignment="1">
      <alignment horizontal="center" vertical="center"/>
    </xf>
    <xf numFmtId="0" fontId="20" fillId="8" borderId="0" xfId="0" applyFont="1" applyFill="1" applyAlignment="1">
      <alignment horizontal="center"/>
    </xf>
    <xf numFmtId="0" fontId="20" fillId="8" borderId="22" xfId="0" applyFont="1" applyFill="1" applyBorder="1" applyAlignment="1">
      <alignment horizontal="center"/>
    </xf>
    <xf numFmtId="0" fontId="93" fillId="0" borderId="56" xfId="0" applyFont="1" applyBorder="1" applyAlignment="1">
      <alignment horizontal="center"/>
    </xf>
    <xf numFmtId="0" fontId="93" fillId="0" borderId="94" xfId="0" applyFont="1" applyBorder="1" applyAlignment="1">
      <alignment horizontal="center"/>
    </xf>
    <xf numFmtId="0" fontId="93" fillId="0" borderId="57" xfId="0" applyFont="1" applyBorder="1" applyAlignment="1">
      <alignment horizontal="center"/>
    </xf>
    <xf numFmtId="0" fontId="93" fillId="0" borderId="56" xfId="0" applyFont="1" applyBorder="1" applyAlignment="1">
      <alignment horizontal="center" wrapText="1"/>
    </xf>
    <xf numFmtId="0" fontId="93" fillId="0" borderId="94" xfId="0" applyFont="1" applyBorder="1" applyAlignment="1">
      <alignment horizontal="center" wrapText="1"/>
    </xf>
    <xf numFmtId="0" fontId="93" fillId="0" borderId="57" xfId="0" applyFont="1" applyBorder="1" applyAlignment="1">
      <alignment horizontal="center" wrapText="1"/>
    </xf>
    <xf numFmtId="0" fontId="93" fillId="0" borderId="54" xfId="0" applyFont="1" applyBorder="1" applyAlignment="1">
      <alignment horizontal="center" wrapText="1"/>
    </xf>
    <xf numFmtId="0" fontId="93" fillId="0" borderId="54" xfId="0" applyFont="1" applyBorder="1" applyAlignment="1">
      <alignment horizontal="center"/>
    </xf>
    <xf numFmtId="0" fontId="26" fillId="0" borderId="0" xfId="0" applyFont="1" applyAlignment="1" applyProtection="1">
      <alignment horizontal="left" vertical="top" wrapText="1" readingOrder="1"/>
      <protection locked="0"/>
    </xf>
    <xf numFmtId="0" fontId="93" fillId="2" borderId="56" xfId="0" applyFont="1" applyFill="1" applyBorder="1" applyAlignment="1">
      <alignment horizontal="center"/>
    </xf>
    <xf numFmtId="0" fontId="93" fillId="2" borderId="94" xfId="0" applyFont="1" applyFill="1" applyBorder="1" applyAlignment="1">
      <alignment horizontal="center"/>
    </xf>
    <xf numFmtId="0" fontId="93" fillId="2" borderId="57" xfId="0" applyFont="1" applyFill="1" applyBorder="1" applyAlignment="1">
      <alignment horizontal="center"/>
    </xf>
    <xf numFmtId="0" fontId="92" fillId="0" borderId="104" xfId="6352" applyNumberFormat="1" applyFont="1" applyFill="1" applyBorder="1" applyAlignment="1">
      <alignment horizontal="center" wrapText="1" readingOrder="1"/>
    </xf>
    <xf numFmtId="0" fontId="46" fillId="0" borderId="27" xfId="6352" applyNumberFormat="1" applyFont="1" applyFill="1" applyBorder="1" applyAlignment="1">
      <alignment vertical="top" wrapText="1"/>
    </xf>
    <xf numFmtId="0" fontId="46" fillId="0" borderId="104" xfId="6352" applyNumberFormat="1" applyFont="1" applyFill="1" applyBorder="1" applyAlignment="1">
      <alignment vertical="top" wrapText="1"/>
    </xf>
    <xf numFmtId="0" fontId="93" fillId="0" borderId="7" xfId="0" applyFont="1" applyBorder="1" applyAlignment="1">
      <alignment horizontal="center" wrapText="1"/>
    </xf>
    <xf numFmtId="0" fontId="93" fillId="0" borderId="53" xfId="0" applyFont="1" applyBorder="1" applyAlignment="1">
      <alignment horizontal="center"/>
    </xf>
    <xf numFmtId="0" fontId="93" fillId="0" borderId="58" xfId="0" applyFont="1" applyBorder="1" applyAlignment="1">
      <alignment horizontal="center" wrapText="1"/>
    </xf>
    <xf numFmtId="0" fontId="93" fillId="0" borderId="55" xfId="0" applyFont="1" applyBorder="1" applyAlignment="1">
      <alignment horizontal="center"/>
    </xf>
    <xf numFmtId="0" fontId="93" fillId="0" borderId="102" xfId="0" applyFont="1" applyBorder="1" applyAlignment="1" applyProtection="1">
      <alignment horizontal="center" wrapText="1" readingOrder="1"/>
      <protection locked="0"/>
    </xf>
    <xf numFmtId="0" fontId="93" fillId="0" borderId="86" xfId="0" applyFont="1" applyBorder="1" applyAlignment="1" applyProtection="1">
      <alignment horizontal="center" wrapText="1" readingOrder="1"/>
      <protection locked="0"/>
    </xf>
    <xf numFmtId="0" fontId="93" fillId="0" borderId="103" xfId="0" applyFont="1" applyBorder="1" applyAlignment="1" applyProtection="1">
      <alignment horizontal="center" wrapText="1" readingOrder="1"/>
      <protection locked="0"/>
    </xf>
    <xf numFmtId="0" fontId="93" fillId="0" borderId="105" xfId="0" applyFont="1" applyBorder="1" applyAlignment="1" applyProtection="1">
      <alignment horizontal="center" wrapText="1" readingOrder="1"/>
      <protection locked="0"/>
    </xf>
    <xf numFmtId="0" fontId="0" fillId="0" borderId="89" xfId="0" applyBorder="1" applyAlignment="1" applyProtection="1">
      <alignment vertical="top" wrapText="1"/>
      <protection locked="0"/>
    </xf>
    <xf numFmtId="0" fontId="0" fillId="0" borderId="105" xfId="0" applyBorder="1" applyAlignment="1" applyProtection="1">
      <alignment vertical="top" wrapText="1"/>
      <protection locked="0"/>
    </xf>
    <xf numFmtId="0" fontId="26" fillId="2" borderId="0" xfId="5445" applyFont="1" applyFill="1" applyAlignment="1">
      <alignment horizontal="left" vertical="top" wrapText="1"/>
    </xf>
    <xf numFmtId="0" fontId="89" fillId="2" borderId="0" xfId="19" applyNumberFormat="1" applyFont="1" applyFill="1" applyAlignment="1" applyProtection="1">
      <alignment vertical="top" wrapText="1"/>
    </xf>
    <xf numFmtId="0" fontId="93" fillId="2" borderId="56" xfId="0" applyFont="1" applyFill="1" applyBorder="1" applyAlignment="1">
      <alignment horizontal="center" wrapText="1"/>
    </xf>
    <xf numFmtId="0" fontId="93" fillId="2" borderId="94" xfId="0" applyFont="1" applyFill="1" applyBorder="1" applyAlignment="1">
      <alignment horizontal="center" wrapText="1"/>
    </xf>
    <xf numFmtId="0" fontId="93" fillId="2" borderId="57" xfId="0" applyFont="1" applyFill="1" applyBorder="1" applyAlignment="1">
      <alignment horizontal="center" wrapText="1"/>
    </xf>
    <xf numFmtId="0" fontId="93" fillId="2" borderId="88" xfId="0" applyFont="1" applyFill="1" applyBorder="1" applyAlignment="1">
      <alignment horizontal="center"/>
    </xf>
    <xf numFmtId="0" fontId="26" fillId="2" borderId="0" xfId="6084" applyFont="1" applyFill="1" applyAlignment="1">
      <alignment horizontal="left" vertical="top"/>
    </xf>
    <xf numFmtId="0" fontId="26" fillId="2" borderId="0" xfId="6084" applyFont="1" applyFill="1" applyAlignment="1">
      <alignment horizontal="left" vertical="top" wrapText="1"/>
    </xf>
    <xf numFmtId="0" fontId="26" fillId="13" borderId="0" xfId="5445" applyFont="1" applyFill="1" applyAlignment="1">
      <alignment horizontal="left" vertical="top" wrapText="1"/>
    </xf>
    <xf numFmtId="0" fontId="26" fillId="0" borderId="0" xfId="5445" applyFont="1" applyFill="1" applyAlignment="1">
      <alignment horizontal="left" vertical="top" wrapText="1"/>
    </xf>
    <xf numFmtId="0" fontId="89" fillId="0" borderId="0" xfId="19" applyFont="1" applyFill="1" applyAlignment="1" applyProtection="1">
      <alignment horizontal="left" vertical="top" wrapText="1"/>
    </xf>
    <xf numFmtId="0" fontId="26" fillId="13" borderId="0" xfId="6246" applyNumberFormat="1" applyFont="1" applyFill="1" applyAlignment="1">
      <alignment horizontal="left" vertical="top" wrapText="1"/>
    </xf>
    <xf numFmtId="3" fontId="23" fillId="13" borderId="0" xfId="5445" applyNumberFormat="1" applyFont="1" applyFill="1" applyBorder="1" applyAlignment="1">
      <alignment horizontal="left"/>
    </xf>
    <xf numFmtId="3" fontId="26" fillId="13" borderId="0" xfId="5445" applyNumberFormat="1" applyFont="1" applyFill="1" applyBorder="1" applyAlignment="1">
      <alignment horizontal="left" vertical="top" wrapText="1"/>
    </xf>
    <xf numFmtId="3" fontId="89" fillId="13" borderId="0" xfId="19" applyNumberFormat="1" applyFont="1" applyFill="1" applyBorder="1" applyAlignment="1" applyProtection="1">
      <alignment horizontal="left" vertical="top" wrapText="1"/>
    </xf>
    <xf numFmtId="0" fontId="35" fillId="0" borderId="0" xfId="0" applyFont="1" applyAlignment="1">
      <alignment horizontal="left" vertical="top" wrapText="1"/>
    </xf>
    <xf numFmtId="3" fontId="23" fillId="0" borderId="54" xfId="5445" applyNumberFormat="1" applyFont="1" applyBorder="1" applyAlignment="1">
      <alignment horizontal="center" vertical="center"/>
    </xf>
    <xf numFmtId="0" fontId="187" fillId="0" borderId="39" xfId="22" applyFont="1" applyBorder="1" applyAlignment="1">
      <alignment horizontal="left" vertical="top" wrapText="1"/>
    </xf>
    <xf numFmtId="0" fontId="185" fillId="0" borderId="37" xfId="22" applyFont="1" applyBorder="1" applyAlignment="1">
      <alignment horizontal="center" vertical="center"/>
    </xf>
    <xf numFmtId="0" fontId="187" fillId="0" borderId="40" xfId="22" applyFont="1" applyBorder="1" applyAlignment="1">
      <alignment horizontal="left" vertical="top" wrapText="1"/>
    </xf>
    <xf numFmtId="0" fontId="185" fillId="0" borderId="36" xfId="22" applyFont="1" applyBorder="1" applyAlignment="1">
      <alignment horizontal="center" vertical="center"/>
    </xf>
    <xf numFmtId="0" fontId="185" fillId="0" borderId="40" xfId="22" applyFont="1" applyBorder="1" applyAlignment="1">
      <alignment horizontal="center" vertical="center"/>
    </xf>
    <xf numFmtId="0" fontId="43" fillId="0" borderId="0" xfId="22" applyFont="1" applyBorder="1" applyAlignment="1">
      <alignment horizontal="center" vertical="center" wrapText="1"/>
    </xf>
    <xf numFmtId="0" fontId="185" fillId="0" borderId="0" xfId="22" applyFont="1" applyBorder="1" applyAlignment="1">
      <alignment horizontal="center" vertical="center"/>
    </xf>
    <xf numFmtId="0" fontId="42" fillId="0" borderId="30" xfId="22" applyBorder="1" applyAlignment="1">
      <alignment horizontal="center" vertical="center" wrapText="1"/>
    </xf>
    <xf numFmtId="0" fontId="185" fillId="0" borderId="31" xfId="22" applyFont="1" applyBorder="1" applyAlignment="1">
      <alignment horizontal="center" vertical="center"/>
    </xf>
    <xf numFmtId="0" fontId="0" fillId="2" borderId="0" xfId="0" applyFill="1" applyAlignment="1">
      <alignment horizontal="center"/>
    </xf>
    <xf numFmtId="181" fontId="27" fillId="2" borderId="19" xfId="9225" applyNumberFormat="1" applyFont="1" applyFill="1" applyBorder="1" applyAlignment="1">
      <alignment horizontal="center" vertical="center" wrapText="1"/>
    </xf>
    <xf numFmtId="181" fontId="27" fillId="2" borderId="20" xfId="9225" applyNumberFormat="1" applyFont="1" applyFill="1" applyBorder="1" applyAlignment="1">
      <alignment horizontal="center" vertical="center" wrapText="1"/>
    </xf>
    <xf numFmtId="0" fontId="26" fillId="2" borderId="23" xfId="9225" applyFont="1" applyFill="1" applyBorder="1" applyAlignment="1">
      <alignment horizontal="center" vertical="center" wrapText="1"/>
    </xf>
    <xf numFmtId="181" fontId="27" fillId="2" borderId="94" xfId="9225" applyNumberFormat="1" applyFont="1" applyFill="1" applyBorder="1" applyAlignment="1">
      <alignment horizontal="center" vertical="center" wrapText="1"/>
    </xf>
    <xf numFmtId="181" fontId="27" fillId="2" borderId="0" xfId="9225" applyNumberFormat="1" applyFont="1" applyFill="1" applyBorder="1" applyAlignment="1">
      <alignment horizontal="center" vertical="center" wrapText="1"/>
    </xf>
    <xf numFmtId="0" fontId="26" fillId="2" borderId="1" xfId="9225" applyFont="1" applyFill="1" applyBorder="1" applyAlignment="1">
      <alignment horizontal="center" vertical="center" wrapText="1"/>
    </xf>
    <xf numFmtId="167" fontId="23" fillId="2" borderId="169" xfId="9935" applyNumberFormat="1" applyFont="1" applyFill="1" applyBorder="1" applyAlignment="1">
      <alignment horizontal="left" vertical="center" wrapText="1"/>
    </xf>
    <xf numFmtId="167" fontId="23" fillId="2" borderId="22" xfId="9935" applyNumberFormat="1" applyFont="1" applyFill="1" applyBorder="1" applyAlignment="1">
      <alignment horizontal="left" vertical="center" wrapText="1"/>
    </xf>
    <xf numFmtId="167" fontId="23" fillId="2" borderId="42" xfId="9935" applyNumberFormat="1" applyFont="1" applyFill="1" applyBorder="1" applyAlignment="1">
      <alignment horizontal="left" vertical="center" wrapText="1"/>
    </xf>
    <xf numFmtId="181" fontId="27" fillId="2" borderId="94" xfId="0" applyNumberFormat="1" applyFont="1" applyFill="1" applyBorder="1" applyAlignment="1">
      <alignment horizontal="center" vertical="center" wrapText="1"/>
    </xf>
    <xf numFmtId="0" fontId="26" fillId="2" borderId="169"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42" xfId="0" applyFont="1" applyFill="1" applyBorder="1" applyAlignment="1">
      <alignment horizontal="center" vertical="center" wrapText="1"/>
    </xf>
    <xf numFmtId="181" fontId="27" fillId="2" borderId="56" xfId="0" applyNumberFormat="1" applyFont="1" applyFill="1" applyBorder="1" applyAlignment="1">
      <alignment horizontal="center" vertical="center" wrapText="1"/>
    </xf>
    <xf numFmtId="0" fontId="26" fillId="2" borderId="6" xfId="0" applyFont="1" applyFill="1" applyBorder="1" applyAlignment="1">
      <alignment horizontal="center" vertical="center" wrapText="1"/>
    </xf>
    <xf numFmtId="181" fontId="27" fillId="2" borderId="19" xfId="0" applyNumberFormat="1"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23" xfId="0" applyFont="1" applyFill="1" applyBorder="1" applyAlignment="1">
      <alignment horizontal="center" vertical="center" wrapText="1"/>
    </xf>
    <xf numFmtId="181" fontId="27" fillId="2" borderId="20" xfId="0" applyNumberFormat="1" applyFont="1" applyFill="1" applyBorder="1" applyAlignment="1">
      <alignment horizontal="center" vertical="center" wrapText="1"/>
    </xf>
    <xf numFmtId="0" fontId="26" fillId="2" borderId="23" xfId="0" applyFont="1" applyFill="1" applyBorder="1" applyAlignment="1">
      <alignment horizontal="center" vertical="center" wrapText="1"/>
    </xf>
    <xf numFmtId="0" fontId="92" fillId="90" borderId="27" xfId="6737" applyFont="1" applyFill="1" applyBorder="1" applyAlignment="1">
      <alignment horizontal="center" wrapText="1"/>
    </xf>
    <xf numFmtId="0" fontId="12" fillId="90" borderId="0" xfId="6735" applyFill="1" applyAlignment="1">
      <alignment horizontal="left" wrapText="1"/>
    </xf>
    <xf numFmtId="0" fontId="12" fillId="90" borderId="0" xfId="6736" applyFont="1" applyFill="1" applyAlignment="1">
      <alignment horizontal="left"/>
    </xf>
    <xf numFmtId="0" fontId="47" fillId="0" borderId="0" xfId="6" applyFont="1" applyAlignment="1">
      <alignment horizontal="center" wrapText="1"/>
    </xf>
    <xf numFmtId="0" fontId="43" fillId="0" borderId="0" xfId="7827" applyFont="1" applyBorder="1" applyAlignment="1">
      <alignment horizontal="center" vertical="center" wrapText="1"/>
    </xf>
    <xf numFmtId="0" fontId="185" fillId="0" borderId="0" xfId="7827" applyFont="1" applyBorder="1" applyAlignment="1">
      <alignment horizontal="center" vertical="center"/>
    </xf>
    <xf numFmtId="0" fontId="185" fillId="0" borderId="30" xfId="7827" applyBorder="1" applyAlignment="1">
      <alignment horizontal="center" vertical="center" wrapText="1"/>
    </xf>
    <xf numFmtId="0" fontId="185" fillId="0" borderId="31" xfId="7827" applyFont="1" applyBorder="1" applyAlignment="1">
      <alignment horizontal="center" vertical="center"/>
    </xf>
    <xf numFmtId="0" fontId="187" fillId="0" borderId="120" xfId="7827" applyFont="1" applyBorder="1" applyAlignment="1">
      <alignment horizontal="left" vertical="top" wrapText="1"/>
    </xf>
    <xf numFmtId="0" fontId="185" fillId="0" borderId="36" xfId="7827" applyFont="1" applyBorder="1" applyAlignment="1">
      <alignment horizontal="center" vertical="center"/>
    </xf>
    <xf numFmtId="0" fontId="185" fillId="0" borderId="40" xfId="7827" applyFont="1" applyBorder="1" applyAlignment="1">
      <alignment horizontal="center" vertical="center"/>
    </xf>
    <xf numFmtId="49" fontId="165" fillId="13" borderId="6" xfId="9958" applyNumberFormat="1" applyFont="1" applyFill="1" applyBorder="1" applyAlignment="1">
      <alignment horizontal="center"/>
    </xf>
    <xf numFmtId="49" fontId="165" fillId="13" borderId="42" xfId="9958" applyNumberFormat="1" applyFont="1" applyFill="1" applyBorder="1" applyAlignment="1">
      <alignment horizontal="center"/>
    </xf>
    <xf numFmtId="49" fontId="165" fillId="13" borderId="6" xfId="13" applyNumberFormat="1" applyFont="1" applyFill="1" applyBorder="1" applyAlignment="1">
      <alignment horizontal="center"/>
    </xf>
    <xf numFmtId="49" fontId="165" fillId="13" borderId="42" xfId="13" applyNumberFormat="1" applyFont="1" applyFill="1" applyBorder="1" applyAlignment="1">
      <alignment horizontal="center"/>
    </xf>
    <xf numFmtId="1" fontId="284" fillId="2" borderId="25" xfId="0" applyNumberFormat="1" applyFont="1" applyFill="1" applyBorder="1" applyAlignment="1">
      <alignment horizontal="center" vertical="top" wrapText="1"/>
    </xf>
    <xf numFmtId="0" fontId="284" fillId="2" borderId="25" xfId="0" applyFont="1" applyFill="1" applyBorder="1" applyAlignment="1">
      <alignment horizontal="right" vertical="top" wrapText="1"/>
    </xf>
    <xf numFmtId="1" fontId="284" fillId="2" borderId="25" xfId="0" applyNumberFormat="1" applyFont="1" applyFill="1" applyBorder="1" applyAlignment="1">
      <alignment horizontal="right" vertical="top" wrapText="1"/>
    </xf>
    <xf numFmtId="167" fontId="284" fillId="2" borderId="25" xfId="8749" applyNumberFormat="1" applyFont="1" applyFill="1" applyBorder="1" applyAlignment="1">
      <alignment horizontal="right" vertical="top" wrapText="1"/>
    </xf>
    <xf numFmtId="1" fontId="284" fillId="2" borderId="27" xfId="0" applyNumberFormat="1" applyFont="1" applyFill="1" applyBorder="1" applyAlignment="1">
      <alignment horizontal="center" vertical="top" wrapText="1"/>
    </xf>
    <xf numFmtId="3" fontId="285" fillId="2" borderId="27" xfId="0" applyNumberFormat="1" applyFont="1" applyFill="1" applyBorder="1" applyAlignment="1">
      <alignment vertical="top" wrapText="1"/>
    </xf>
    <xf numFmtId="3" fontId="285" fillId="2" borderId="27" xfId="8749" applyNumberFormat="1" applyFont="1" applyFill="1" applyBorder="1" applyAlignment="1">
      <alignment horizontal="right" vertical="top" wrapText="1"/>
    </xf>
    <xf numFmtId="0" fontId="284" fillId="2" borderId="2" xfId="0" applyFont="1" applyFill="1" applyBorder="1" applyAlignment="1">
      <alignment horizontal="left" wrapText="1"/>
    </xf>
    <xf numFmtId="0" fontId="284" fillId="2" borderId="2" xfId="0" applyFont="1" applyFill="1" applyBorder="1" applyAlignment="1">
      <alignment horizontal="right" wrapText="1"/>
    </xf>
    <xf numFmtId="1" fontId="284" fillId="2" borderId="0" xfId="0" applyNumberFormat="1" applyFont="1" applyFill="1" applyBorder="1" applyAlignment="1">
      <alignment horizontal="center" vertical="top" wrapText="1"/>
    </xf>
    <xf numFmtId="3" fontId="285" fillId="2" borderId="0" xfId="0" applyNumberFormat="1" applyFont="1" applyFill="1" applyBorder="1" applyAlignment="1">
      <alignment vertical="top" wrapText="1"/>
    </xf>
    <xf numFmtId="3" fontId="285" fillId="2" borderId="0" xfId="8749" applyNumberFormat="1" applyFont="1" applyFill="1" applyBorder="1" applyAlignment="1">
      <alignment horizontal="right" vertical="top" wrapText="1"/>
    </xf>
    <xf numFmtId="0" fontId="285" fillId="2" borderId="0" xfId="0" applyFont="1" applyFill="1"/>
    <xf numFmtId="3" fontId="285" fillId="2" borderId="0" xfId="0" applyNumberFormat="1" applyFont="1" applyFill="1"/>
    <xf numFmtId="0" fontId="285" fillId="2" borderId="1" xfId="0" applyFont="1" applyFill="1" applyBorder="1"/>
    <xf numFmtId="3" fontId="285" fillId="2" borderId="1" xfId="0" applyNumberFormat="1" applyFont="1" applyFill="1" applyBorder="1"/>
    <xf numFmtId="3" fontId="285" fillId="2" borderId="1" xfId="0" applyNumberFormat="1" applyFont="1" applyFill="1" applyBorder="1" applyAlignment="1">
      <alignment vertical="top" wrapText="1"/>
    </xf>
    <xf numFmtId="1" fontId="284" fillId="2" borderId="2" xfId="0" applyNumberFormat="1" applyFont="1" applyFill="1" applyBorder="1" applyAlignment="1">
      <alignment horizontal="center"/>
    </xf>
    <xf numFmtId="3" fontId="284" fillId="2" borderId="2" xfId="8" applyNumberFormat="1" applyFont="1" applyFill="1" applyBorder="1"/>
    <xf numFmtId="3" fontId="284" fillId="2" borderId="207" xfId="0" applyNumberFormat="1" applyFont="1" applyFill="1" applyBorder="1" applyAlignment="1">
      <alignment vertical="top" wrapText="1"/>
    </xf>
    <xf numFmtId="3" fontId="284" fillId="2" borderId="207" xfId="8749" applyNumberFormat="1" applyFont="1" applyFill="1" applyBorder="1" applyAlignment="1">
      <alignment horizontal="right" vertical="top" wrapText="1"/>
    </xf>
    <xf numFmtId="3" fontId="285" fillId="2" borderId="29" xfId="0" applyNumberFormat="1" applyFont="1" applyFill="1" applyBorder="1" applyAlignment="1">
      <alignment vertical="top" wrapText="1"/>
    </xf>
    <xf numFmtId="3" fontId="284" fillId="2" borderId="2" xfId="0" applyNumberFormat="1" applyFont="1" applyFill="1" applyBorder="1" applyAlignment="1">
      <alignment vertical="top" wrapText="1"/>
    </xf>
    <xf numFmtId="3" fontId="284" fillId="2" borderId="25" xfId="8" applyNumberFormat="1" applyFont="1" applyFill="1" applyBorder="1" applyAlignment="1">
      <alignment vertical="top" wrapText="1"/>
    </xf>
    <xf numFmtId="3" fontId="284" fillId="2" borderId="25" xfId="8749" applyNumberFormat="1" applyFont="1" applyFill="1" applyBorder="1" applyAlignment="1">
      <alignment horizontal="right" vertical="top" wrapText="1"/>
    </xf>
    <xf numFmtId="0" fontId="284" fillId="2" borderId="24" xfId="0" applyFont="1" applyFill="1" applyBorder="1" applyAlignment="1">
      <alignment horizontal="center" vertical="top" wrapText="1"/>
    </xf>
    <xf numFmtId="1" fontId="284" fillId="2" borderId="26" xfId="0" applyNumberFormat="1" applyFont="1" applyFill="1" applyBorder="1" applyAlignment="1">
      <alignment horizontal="center" vertical="top" wrapText="1"/>
    </xf>
    <xf numFmtId="3" fontId="285" fillId="2" borderId="27" xfId="8" applyNumberFormat="1" applyFont="1" applyFill="1" applyBorder="1" applyAlignment="1">
      <alignment vertical="top" wrapText="1"/>
    </xf>
    <xf numFmtId="1" fontId="284" fillId="2" borderId="28" xfId="0" applyNumberFormat="1" applyFont="1" applyFill="1" applyBorder="1" applyAlignment="1">
      <alignment horizontal="center" vertical="top" wrapText="1"/>
    </xf>
    <xf numFmtId="3" fontId="285" fillId="2" borderId="0" xfId="8" applyNumberFormat="1" applyFont="1" applyFill="1" applyBorder="1" applyAlignment="1">
      <alignment vertical="top" wrapText="1"/>
    </xf>
    <xf numFmtId="3" fontId="285" fillId="2" borderId="1" xfId="8" applyNumberFormat="1" applyFont="1" applyFill="1" applyBorder="1" applyAlignment="1">
      <alignment vertical="top" wrapText="1"/>
    </xf>
    <xf numFmtId="3" fontId="285" fillId="2" borderId="1" xfId="8749" applyNumberFormat="1" applyFont="1" applyFill="1" applyBorder="1" applyAlignment="1">
      <alignment horizontal="right" vertical="top" wrapText="1"/>
    </xf>
    <xf numFmtId="3" fontId="284" fillId="2" borderId="1" xfId="8" applyNumberFormat="1" applyFont="1" applyFill="1" applyBorder="1" applyAlignment="1">
      <alignment vertical="top" wrapText="1"/>
    </xf>
    <xf numFmtId="3" fontId="284" fillId="2" borderId="2" xfId="8" applyNumberFormat="1" applyFont="1" applyFill="1" applyBorder="1" applyAlignment="1">
      <alignment vertical="top" wrapText="1"/>
    </xf>
    <xf numFmtId="3" fontId="284" fillId="2" borderId="2" xfId="8749" applyNumberFormat="1" applyFont="1" applyFill="1" applyBorder="1" applyAlignment="1">
      <alignment horizontal="right" vertical="top" wrapText="1"/>
    </xf>
  </cellXfs>
  <cellStyles count="10237">
    <cellStyle name="%" xfId="8815" xr:uid="{00000000-0005-0000-0000-000000000000}"/>
    <cellStyle name="_TiL new and unused charts" xfId="8816" xr:uid="{00000000-0005-0000-0000-000001000000}"/>
    <cellStyle name="_TiL new and unused charts_Tables 1.2" xfId="8817" xr:uid="{00000000-0005-0000-0000-000002000000}"/>
    <cellStyle name="_TiL new and unused charts_Tables 2011" xfId="8818" xr:uid="{00000000-0005-0000-0000-000003000000}"/>
    <cellStyle name="_TiL new charts" xfId="8819" xr:uid="{00000000-0005-0000-0000-000004000000}"/>
    <cellStyle name="_TiL new charts_Tables 1.2" xfId="8820" xr:uid="{00000000-0005-0000-0000-000005000000}"/>
    <cellStyle name="_TiL new charts_Tables 2011" xfId="8821" xr:uid="{00000000-0005-0000-0000-000006000000}"/>
    <cellStyle name="W_v\è`" xfId="8822" xr:uid="{00000000-0005-0000-0000-000007000000}"/>
    <cellStyle name="20% - Accent1" xfId="4" builtinId="30" customBuiltin="1"/>
    <cellStyle name="20% - Accent1 2" xfId="1075" xr:uid="{00000000-0005-0000-0000-000009000000}"/>
    <cellStyle name="20% - Accent1 2 10" xfId="6648" xr:uid="{00000000-0005-0000-0000-00000A000000}"/>
    <cellStyle name="20% - Accent1 2 11" xfId="9169" xr:uid="{00000000-0005-0000-0000-00000B000000}"/>
    <cellStyle name="20% - Accent1 2 2" xfId="5479" xr:uid="{00000000-0005-0000-0000-00000C000000}"/>
    <cellStyle name="20% - Accent1 2 2 2" xfId="5480" xr:uid="{00000000-0005-0000-0000-00000D000000}"/>
    <cellStyle name="20% - Accent1 2 2 2 2" xfId="5481" xr:uid="{00000000-0005-0000-0000-00000E000000}"/>
    <cellStyle name="20% - Accent1 2 2 3" xfId="5482" xr:uid="{00000000-0005-0000-0000-00000F000000}"/>
    <cellStyle name="20% - Accent1 2 2 4" xfId="8825" xr:uid="{00000000-0005-0000-0000-000010000000}"/>
    <cellStyle name="20% - Accent1 2 2_Analysis File Template" xfId="5483" xr:uid="{00000000-0005-0000-0000-000011000000}"/>
    <cellStyle name="20% - Accent1 2 3" xfId="5484" xr:uid="{00000000-0005-0000-0000-000012000000}"/>
    <cellStyle name="20% - Accent1 2 3 2" xfId="5485" xr:uid="{00000000-0005-0000-0000-000013000000}"/>
    <cellStyle name="20% - Accent1 2 3 2 2" xfId="5486" xr:uid="{00000000-0005-0000-0000-000014000000}"/>
    <cellStyle name="20% - Accent1 2 3 3" xfId="5487" xr:uid="{00000000-0005-0000-0000-000015000000}"/>
    <cellStyle name="20% - Accent1 2 3 4" xfId="8826" xr:uid="{00000000-0005-0000-0000-000016000000}"/>
    <cellStyle name="20% - Accent1 2 3_Analysis File Template" xfId="5488" xr:uid="{00000000-0005-0000-0000-000017000000}"/>
    <cellStyle name="20% - Accent1 2 4" xfId="5489" xr:uid="{00000000-0005-0000-0000-000018000000}"/>
    <cellStyle name="20% - Accent1 2 4 2" xfId="5490" xr:uid="{00000000-0005-0000-0000-000019000000}"/>
    <cellStyle name="20% - Accent1 2 5" xfId="5491" xr:uid="{00000000-0005-0000-0000-00001A000000}"/>
    <cellStyle name="20% - Accent1 2 6" xfId="5478" xr:uid="{00000000-0005-0000-0000-00001B000000}"/>
    <cellStyle name="20% - Accent1 2 7" xfId="6474" xr:uid="{00000000-0005-0000-0000-00001C000000}"/>
    <cellStyle name="20% - Accent1 2 8" xfId="6643" xr:uid="{00000000-0005-0000-0000-00001D000000}"/>
    <cellStyle name="20% - Accent1 2 9" xfId="6681" xr:uid="{00000000-0005-0000-0000-00001E000000}"/>
    <cellStyle name="20% - Accent1 2_All_SFR_Tables" xfId="5492" xr:uid="{00000000-0005-0000-0000-00001F000000}"/>
    <cellStyle name="20% - Accent1 3" xfId="30" xr:uid="{00000000-0005-0000-0000-000020000000}"/>
    <cellStyle name="20% - Accent1 3 2" xfId="5494" xr:uid="{00000000-0005-0000-0000-000021000000}"/>
    <cellStyle name="20% - Accent1 3 2 2" xfId="5495" xr:uid="{00000000-0005-0000-0000-000022000000}"/>
    <cellStyle name="20% - Accent1 3 3" xfId="5496" xr:uid="{00000000-0005-0000-0000-000023000000}"/>
    <cellStyle name="20% - Accent1 3 4" xfId="5493" xr:uid="{00000000-0005-0000-0000-000024000000}"/>
    <cellStyle name="20% - Accent1 3 5" xfId="6475" xr:uid="{00000000-0005-0000-0000-000025000000}"/>
    <cellStyle name="20% - Accent1 3 6" xfId="7733" xr:uid="{00000000-0005-0000-0000-000026000000}"/>
    <cellStyle name="20% - Accent1 3 7" xfId="9168" xr:uid="{00000000-0005-0000-0000-000027000000}"/>
    <cellStyle name="20% - Accent1 3_Analysis File Template" xfId="5497" xr:uid="{00000000-0005-0000-0000-000028000000}"/>
    <cellStyle name="20% - Accent1 4" xfId="5498" xr:uid="{00000000-0005-0000-0000-000029000000}"/>
    <cellStyle name="20% - Accent1 4 2" xfId="5499" xr:uid="{00000000-0005-0000-0000-00002A000000}"/>
    <cellStyle name="20% - Accent1 4 2 2" xfId="5500" xr:uid="{00000000-0005-0000-0000-00002B000000}"/>
    <cellStyle name="20% - Accent1 4 3" xfId="5501" xr:uid="{00000000-0005-0000-0000-00002C000000}"/>
    <cellStyle name="20% - Accent1 4 4" xfId="6476" xr:uid="{00000000-0005-0000-0000-00002D000000}"/>
    <cellStyle name="20% - Accent1 4 5" xfId="7734" xr:uid="{00000000-0005-0000-0000-00002E000000}"/>
    <cellStyle name="20% - Accent1 4 6" xfId="8828" xr:uid="{00000000-0005-0000-0000-00002F000000}"/>
    <cellStyle name="20% - Accent1 4_Draft SFR tables 300113 V8" xfId="5502" xr:uid="{00000000-0005-0000-0000-000030000000}"/>
    <cellStyle name="20% - Accent1 5" xfId="5503" xr:uid="{00000000-0005-0000-0000-000031000000}"/>
    <cellStyle name="20% - Accent1 5 2" xfId="5504" xr:uid="{00000000-0005-0000-0000-000032000000}"/>
    <cellStyle name="20% - Accent1 5 2 2" xfId="5505" xr:uid="{00000000-0005-0000-0000-000033000000}"/>
    <cellStyle name="20% - Accent1 5 3" xfId="5506" xr:uid="{00000000-0005-0000-0000-000034000000}"/>
    <cellStyle name="20% - Accent1 5_Draft SFR tables 300113 V8" xfId="5507" xr:uid="{00000000-0005-0000-0000-000035000000}"/>
    <cellStyle name="20% - Accent1 6" xfId="5508" xr:uid="{00000000-0005-0000-0000-000036000000}"/>
    <cellStyle name="20% - Accent1 6 2" xfId="5509" xr:uid="{00000000-0005-0000-0000-000037000000}"/>
    <cellStyle name="20% - Accent1 7" xfId="5510" xr:uid="{00000000-0005-0000-0000-000038000000}"/>
    <cellStyle name="20% - Accent1 7 2" xfId="5511" xr:uid="{00000000-0005-0000-0000-000039000000}"/>
    <cellStyle name="20% - Accent2" xfId="8792" builtinId="34" customBuiltin="1"/>
    <cellStyle name="20% - Accent2 2" xfId="1076" xr:uid="{00000000-0005-0000-0000-00003B000000}"/>
    <cellStyle name="20% - Accent2 2 10" xfId="6651" xr:uid="{00000000-0005-0000-0000-00003C000000}"/>
    <cellStyle name="20% - Accent2 2 11" xfId="9166" xr:uid="{00000000-0005-0000-0000-00003D000000}"/>
    <cellStyle name="20% - Accent2 2 2" xfId="5513" xr:uid="{00000000-0005-0000-0000-00003E000000}"/>
    <cellStyle name="20% - Accent2 2 2 2" xfId="5514" xr:uid="{00000000-0005-0000-0000-00003F000000}"/>
    <cellStyle name="20% - Accent2 2 2 2 2" xfId="5515" xr:uid="{00000000-0005-0000-0000-000040000000}"/>
    <cellStyle name="20% - Accent2 2 2 3" xfId="5516" xr:uid="{00000000-0005-0000-0000-000041000000}"/>
    <cellStyle name="20% - Accent2 2 2 4" xfId="8831" xr:uid="{00000000-0005-0000-0000-000042000000}"/>
    <cellStyle name="20% - Accent2 2 2_Analysis File Template" xfId="5517" xr:uid="{00000000-0005-0000-0000-000043000000}"/>
    <cellStyle name="20% - Accent2 2 3" xfId="5518" xr:uid="{00000000-0005-0000-0000-000044000000}"/>
    <cellStyle name="20% - Accent2 2 3 2" xfId="5519" xr:uid="{00000000-0005-0000-0000-000045000000}"/>
    <cellStyle name="20% - Accent2 2 3 2 2" xfId="5520" xr:uid="{00000000-0005-0000-0000-000046000000}"/>
    <cellStyle name="20% - Accent2 2 3 3" xfId="5521" xr:uid="{00000000-0005-0000-0000-000047000000}"/>
    <cellStyle name="20% - Accent2 2 3_Analysis File Template" xfId="5522" xr:uid="{00000000-0005-0000-0000-000048000000}"/>
    <cellStyle name="20% - Accent2 2 4" xfId="5523" xr:uid="{00000000-0005-0000-0000-000049000000}"/>
    <cellStyle name="20% - Accent2 2 4 2" xfId="5524" xr:uid="{00000000-0005-0000-0000-00004A000000}"/>
    <cellStyle name="20% - Accent2 2 4 3" xfId="8833" xr:uid="{00000000-0005-0000-0000-00004B000000}"/>
    <cellStyle name="20% - Accent2 2 5" xfId="5525" xr:uid="{00000000-0005-0000-0000-00004C000000}"/>
    <cellStyle name="20% - Accent2 2 6" xfId="5512" xr:uid="{00000000-0005-0000-0000-00004D000000}"/>
    <cellStyle name="20% - Accent2 2 7" xfId="6477" xr:uid="{00000000-0005-0000-0000-00004E000000}"/>
    <cellStyle name="20% - Accent2 2 8" xfId="6645" xr:uid="{00000000-0005-0000-0000-00004F000000}"/>
    <cellStyle name="20% - Accent2 2 9" xfId="6680" xr:uid="{00000000-0005-0000-0000-000050000000}"/>
    <cellStyle name="20% - Accent2 2_All_SFR_Tables" xfId="5526" xr:uid="{00000000-0005-0000-0000-000051000000}"/>
    <cellStyle name="20% - Accent2 3" xfId="31" xr:uid="{00000000-0005-0000-0000-000052000000}"/>
    <cellStyle name="20% - Accent2 3 2" xfId="5528" xr:uid="{00000000-0005-0000-0000-000053000000}"/>
    <cellStyle name="20% - Accent2 3 2 2" xfId="5529" xr:uid="{00000000-0005-0000-0000-000054000000}"/>
    <cellStyle name="20% - Accent2 3 3" xfId="5530" xr:uid="{00000000-0005-0000-0000-000055000000}"/>
    <cellStyle name="20% - Accent2 3 4" xfId="5527" xr:uid="{00000000-0005-0000-0000-000056000000}"/>
    <cellStyle name="20% - Accent2 3 5" xfId="6478" xr:uid="{00000000-0005-0000-0000-000057000000}"/>
    <cellStyle name="20% - Accent2 3 6" xfId="7735" xr:uid="{00000000-0005-0000-0000-000058000000}"/>
    <cellStyle name="20% - Accent2 3 7" xfId="9164" xr:uid="{00000000-0005-0000-0000-000059000000}"/>
    <cellStyle name="20% - Accent2 3_Analysis File Template" xfId="5531" xr:uid="{00000000-0005-0000-0000-00005A000000}"/>
    <cellStyle name="20% - Accent2 4" xfId="5532" xr:uid="{00000000-0005-0000-0000-00005B000000}"/>
    <cellStyle name="20% - Accent2 4 2" xfId="5533" xr:uid="{00000000-0005-0000-0000-00005C000000}"/>
    <cellStyle name="20% - Accent2 4 2 2" xfId="5534" xr:uid="{00000000-0005-0000-0000-00005D000000}"/>
    <cellStyle name="20% - Accent2 4 3" xfId="5535" xr:uid="{00000000-0005-0000-0000-00005E000000}"/>
    <cellStyle name="20% - Accent2 4 4" xfId="6479" xr:uid="{00000000-0005-0000-0000-00005F000000}"/>
    <cellStyle name="20% - Accent2 4 5" xfId="7736" xr:uid="{00000000-0005-0000-0000-000060000000}"/>
    <cellStyle name="20% - Accent2 4 6" xfId="8835" xr:uid="{00000000-0005-0000-0000-000061000000}"/>
    <cellStyle name="20% - Accent2 4_Draft SFR tables 300113 V8" xfId="5536" xr:uid="{00000000-0005-0000-0000-000062000000}"/>
    <cellStyle name="20% - Accent2 5" xfId="5537" xr:uid="{00000000-0005-0000-0000-000063000000}"/>
    <cellStyle name="20% - Accent2 5 2" xfId="5538" xr:uid="{00000000-0005-0000-0000-000064000000}"/>
    <cellStyle name="20% - Accent2 5 2 2" xfId="5539" xr:uid="{00000000-0005-0000-0000-000065000000}"/>
    <cellStyle name="20% - Accent2 5 3" xfId="5540" xr:uid="{00000000-0005-0000-0000-000066000000}"/>
    <cellStyle name="20% - Accent2 5_Draft SFR tables 300113 V8" xfId="5541" xr:uid="{00000000-0005-0000-0000-000067000000}"/>
    <cellStyle name="20% - Accent2 6" xfId="5542" xr:uid="{00000000-0005-0000-0000-000068000000}"/>
    <cellStyle name="20% - Accent2 6 2" xfId="5543" xr:uid="{00000000-0005-0000-0000-000069000000}"/>
    <cellStyle name="20% - Accent2 7" xfId="5544" xr:uid="{00000000-0005-0000-0000-00006A000000}"/>
    <cellStyle name="20% - Accent2 7 2" xfId="5545" xr:uid="{00000000-0005-0000-0000-00006B000000}"/>
    <cellStyle name="20% - Accent3" xfId="8796" builtinId="38" customBuiltin="1"/>
    <cellStyle name="20% - Accent3 2" xfId="1077" xr:uid="{00000000-0005-0000-0000-00006D000000}"/>
    <cellStyle name="20% - Accent3 2 10" xfId="6653" xr:uid="{00000000-0005-0000-0000-00006E000000}"/>
    <cellStyle name="20% - Accent3 2 11" xfId="9162" xr:uid="{00000000-0005-0000-0000-00006F000000}"/>
    <cellStyle name="20% - Accent3 2 2" xfId="5547" xr:uid="{00000000-0005-0000-0000-000070000000}"/>
    <cellStyle name="20% - Accent3 2 2 2" xfId="5548" xr:uid="{00000000-0005-0000-0000-000071000000}"/>
    <cellStyle name="20% - Accent3 2 2 2 2" xfId="5549" xr:uid="{00000000-0005-0000-0000-000072000000}"/>
    <cellStyle name="20% - Accent3 2 2 3" xfId="5550" xr:uid="{00000000-0005-0000-0000-000073000000}"/>
    <cellStyle name="20% - Accent3 2 2 4" xfId="8838" xr:uid="{00000000-0005-0000-0000-000074000000}"/>
    <cellStyle name="20% - Accent3 2 2_Analysis File Template" xfId="5551" xr:uid="{00000000-0005-0000-0000-000075000000}"/>
    <cellStyle name="20% - Accent3 2 3" xfId="5552" xr:uid="{00000000-0005-0000-0000-000076000000}"/>
    <cellStyle name="20% - Accent3 2 3 2" xfId="5553" xr:uid="{00000000-0005-0000-0000-000077000000}"/>
    <cellStyle name="20% - Accent3 2 3 2 2" xfId="5554" xr:uid="{00000000-0005-0000-0000-000078000000}"/>
    <cellStyle name="20% - Accent3 2 3 3" xfId="5555" xr:uid="{00000000-0005-0000-0000-000079000000}"/>
    <cellStyle name="20% - Accent3 2 3 4" xfId="8839" xr:uid="{00000000-0005-0000-0000-00007A000000}"/>
    <cellStyle name="20% - Accent3 2 3_Analysis File Template" xfId="5556" xr:uid="{00000000-0005-0000-0000-00007B000000}"/>
    <cellStyle name="20% - Accent3 2 4" xfId="5557" xr:uid="{00000000-0005-0000-0000-00007C000000}"/>
    <cellStyle name="20% - Accent3 2 4 2" xfId="5558" xr:uid="{00000000-0005-0000-0000-00007D000000}"/>
    <cellStyle name="20% - Accent3 2 5" xfId="5559" xr:uid="{00000000-0005-0000-0000-00007E000000}"/>
    <cellStyle name="20% - Accent3 2 6" xfId="5546" xr:uid="{00000000-0005-0000-0000-00007F000000}"/>
    <cellStyle name="20% - Accent3 2 7" xfId="6480" xr:uid="{00000000-0005-0000-0000-000080000000}"/>
    <cellStyle name="20% - Accent3 2 8" xfId="6646" xr:uid="{00000000-0005-0000-0000-000081000000}"/>
    <cellStyle name="20% - Accent3 2 9" xfId="6679" xr:uid="{00000000-0005-0000-0000-000082000000}"/>
    <cellStyle name="20% - Accent3 2_All_SFR_Tables" xfId="5560" xr:uid="{00000000-0005-0000-0000-000083000000}"/>
    <cellStyle name="20% - Accent3 3" xfId="32" xr:uid="{00000000-0005-0000-0000-000084000000}"/>
    <cellStyle name="20% - Accent3 3 2" xfId="5562" xr:uid="{00000000-0005-0000-0000-000085000000}"/>
    <cellStyle name="20% - Accent3 3 2 2" xfId="5563" xr:uid="{00000000-0005-0000-0000-000086000000}"/>
    <cellStyle name="20% - Accent3 3 3" xfId="5564" xr:uid="{00000000-0005-0000-0000-000087000000}"/>
    <cellStyle name="20% - Accent3 3 4" xfId="5561" xr:uid="{00000000-0005-0000-0000-000088000000}"/>
    <cellStyle name="20% - Accent3 3 5" xfId="6481" xr:uid="{00000000-0005-0000-0000-000089000000}"/>
    <cellStyle name="20% - Accent3 3 6" xfId="7737" xr:uid="{00000000-0005-0000-0000-00008A000000}"/>
    <cellStyle name="20% - Accent3 3 7" xfId="9161" xr:uid="{00000000-0005-0000-0000-00008B000000}"/>
    <cellStyle name="20% - Accent3 3_Analysis File Template" xfId="5565" xr:uid="{00000000-0005-0000-0000-00008C000000}"/>
    <cellStyle name="20% - Accent3 4" xfId="5566" xr:uid="{00000000-0005-0000-0000-00008D000000}"/>
    <cellStyle name="20% - Accent3 4 2" xfId="5567" xr:uid="{00000000-0005-0000-0000-00008E000000}"/>
    <cellStyle name="20% - Accent3 4 2 2" xfId="5568" xr:uid="{00000000-0005-0000-0000-00008F000000}"/>
    <cellStyle name="20% - Accent3 4 3" xfId="5569" xr:uid="{00000000-0005-0000-0000-000090000000}"/>
    <cellStyle name="20% - Accent3 4 4" xfId="6482" xr:uid="{00000000-0005-0000-0000-000091000000}"/>
    <cellStyle name="20% - Accent3 4 5" xfId="7738" xr:uid="{00000000-0005-0000-0000-000092000000}"/>
    <cellStyle name="20% - Accent3 4 6" xfId="8841" xr:uid="{00000000-0005-0000-0000-000093000000}"/>
    <cellStyle name="20% - Accent3 4_Draft SFR tables 300113 V8" xfId="5570" xr:uid="{00000000-0005-0000-0000-000094000000}"/>
    <cellStyle name="20% - Accent3 5" xfId="5571" xr:uid="{00000000-0005-0000-0000-000095000000}"/>
    <cellStyle name="20% - Accent3 5 2" xfId="5572" xr:uid="{00000000-0005-0000-0000-000096000000}"/>
    <cellStyle name="20% - Accent3 5 2 2" xfId="5573" xr:uid="{00000000-0005-0000-0000-000097000000}"/>
    <cellStyle name="20% - Accent3 5 3" xfId="5574" xr:uid="{00000000-0005-0000-0000-000098000000}"/>
    <cellStyle name="20% - Accent3 5_Draft SFR tables 300113 V8" xfId="5575" xr:uid="{00000000-0005-0000-0000-000099000000}"/>
    <cellStyle name="20% - Accent3 6" xfId="5576" xr:uid="{00000000-0005-0000-0000-00009A000000}"/>
    <cellStyle name="20% - Accent3 6 2" xfId="5577" xr:uid="{00000000-0005-0000-0000-00009B000000}"/>
    <cellStyle name="20% - Accent3 7" xfId="5578" xr:uid="{00000000-0005-0000-0000-00009C000000}"/>
    <cellStyle name="20% - Accent3 7 2" xfId="5579" xr:uid="{00000000-0005-0000-0000-00009D000000}"/>
    <cellStyle name="20% - Accent4" xfId="8800" builtinId="42" customBuiltin="1"/>
    <cellStyle name="20% - Accent4 2" xfId="1078" xr:uid="{00000000-0005-0000-0000-00009F000000}"/>
    <cellStyle name="20% - Accent4 2 10" xfId="6656" xr:uid="{00000000-0005-0000-0000-0000A0000000}"/>
    <cellStyle name="20% - Accent4 2 11" xfId="9152" xr:uid="{00000000-0005-0000-0000-0000A1000000}"/>
    <cellStyle name="20% - Accent4 2 2" xfId="5581" xr:uid="{00000000-0005-0000-0000-0000A2000000}"/>
    <cellStyle name="20% - Accent4 2 2 2" xfId="5582" xr:uid="{00000000-0005-0000-0000-0000A3000000}"/>
    <cellStyle name="20% - Accent4 2 2 2 2" xfId="5583" xr:uid="{00000000-0005-0000-0000-0000A4000000}"/>
    <cellStyle name="20% - Accent4 2 2 3" xfId="5584" xr:uid="{00000000-0005-0000-0000-0000A5000000}"/>
    <cellStyle name="20% - Accent4 2 2 4" xfId="8844" xr:uid="{00000000-0005-0000-0000-0000A6000000}"/>
    <cellStyle name="20% - Accent4 2 2_Analysis File Template" xfId="5585" xr:uid="{00000000-0005-0000-0000-0000A7000000}"/>
    <cellStyle name="20% - Accent4 2 3" xfId="5586" xr:uid="{00000000-0005-0000-0000-0000A8000000}"/>
    <cellStyle name="20% - Accent4 2 3 2" xfId="5587" xr:uid="{00000000-0005-0000-0000-0000A9000000}"/>
    <cellStyle name="20% - Accent4 2 3 2 2" xfId="5588" xr:uid="{00000000-0005-0000-0000-0000AA000000}"/>
    <cellStyle name="20% - Accent4 2 3 3" xfId="5589" xr:uid="{00000000-0005-0000-0000-0000AB000000}"/>
    <cellStyle name="20% - Accent4 2 3 4" xfId="8845" xr:uid="{00000000-0005-0000-0000-0000AC000000}"/>
    <cellStyle name="20% - Accent4 2 3_Analysis File Template" xfId="5590" xr:uid="{00000000-0005-0000-0000-0000AD000000}"/>
    <cellStyle name="20% - Accent4 2 4" xfId="5591" xr:uid="{00000000-0005-0000-0000-0000AE000000}"/>
    <cellStyle name="20% - Accent4 2 4 2" xfId="5592" xr:uid="{00000000-0005-0000-0000-0000AF000000}"/>
    <cellStyle name="20% - Accent4 2 5" xfId="5593" xr:uid="{00000000-0005-0000-0000-0000B0000000}"/>
    <cellStyle name="20% - Accent4 2 6" xfId="5580" xr:uid="{00000000-0005-0000-0000-0000B1000000}"/>
    <cellStyle name="20% - Accent4 2 7" xfId="6483" xr:uid="{00000000-0005-0000-0000-0000B2000000}"/>
    <cellStyle name="20% - Accent4 2 8" xfId="6647" xr:uid="{00000000-0005-0000-0000-0000B3000000}"/>
    <cellStyle name="20% - Accent4 2 9" xfId="6677" xr:uid="{00000000-0005-0000-0000-0000B4000000}"/>
    <cellStyle name="20% - Accent4 2_All_SFR_Tables" xfId="5594" xr:uid="{00000000-0005-0000-0000-0000B5000000}"/>
    <cellStyle name="20% - Accent4 3" xfId="33" xr:uid="{00000000-0005-0000-0000-0000B6000000}"/>
    <cellStyle name="20% - Accent4 3 2" xfId="5596" xr:uid="{00000000-0005-0000-0000-0000B7000000}"/>
    <cellStyle name="20% - Accent4 3 2 2" xfId="5597" xr:uid="{00000000-0005-0000-0000-0000B8000000}"/>
    <cellStyle name="20% - Accent4 3 3" xfId="5598" xr:uid="{00000000-0005-0000-0000-0000B9000000}"/>
    <cellStyle name="20% - Accent4 3 4" xfId="5595" xr:uid="{00000000-0005-0000-0000-0000BA000000}"/>
    <cellStyle name="20% - Accent4 3 5" xfId="6484" xr:uid="{00000000-0005-0000-0000-0000BB000000}"/>
    <cellStyle name="20% - Accent4 3 6" xfId="7739" xr:uid="{00000000-0005-0000-0000-0000BC000000}"/>
    <cellStyle name="20% - Accent4 3 7" xfId="9128" xr:uid="{00000000-0005-0000-0000-0000BD000000}"/>
    <cellStyle name="20% - Accent4 3_Analysis File Template" xfId="5599" xr:uid="{00000000-0005-0000-0000-0000BE000000}"/>
    <cellStyle name="20% - Accent4 4" xfId="5600" xr:uid="{00000000-0005-0000-0000-0000BF000000}"/>
    <cellStyle name="20% - Accent4 4 2" xfId="5601" xr:uid="{00000000-0005-0000-0000-0000C0000000}"/>
    <cellStyle name="20% - Accent4 4 2 2" xfId="5602" xr:uid="{00000000-0005-0000-0000-0000C1000000}"/>
    <cellStyle name="20% - Accent4 4 3" xfId="5603" xr:uid="{00000000-0005-0000-0000-0000C2000000}"/>
    <cellStyle name="20% - Accent4 4 4" xfId="6485" xr:uid="{00000000-0005-0000-0000-0000C3000000}"/>
    <cellStyle name="20% - Accent4 4 5" xfId="7740" xr:uid="{00000000-0005-0000-0000-0000C4000000}"/>
    <cellStyle name="20% - Accent4 4 6" xfId="8847" xr:uid="{00000000-0005-0000-0000-0000C5000000}"/>
    <cellStyle name="20% - Accent4 4_Draft SFR tables 300113 V8" xfId="5604" xr:uid="{00000000-0005-0000-0000-0000C6000000}"/>
    <cellStyle name="20% - Accent4 5" xfId="5605" xr:uid="{00000000-0005-0000-0000-0000C7000000}"/>
    <cellStyle name="20% - Accent4 5 2" xfId="5606" xr:uid="{00000000-0005-0000-0000-0000C8000000}"/>
    <cellStyle name="20% - Accent4 5 2 2" xfId="5607" xr:uid="{00000000-0005-0000-0000-0000C9000000}"/>
    <cellStyle name="20% - Accent4 5 3" xfId="5608" xr:uid="{00000000-0005-0000-0000-0000CA000000}"/>
    <cellStyle name="20% - Accent4 5_Draft SFR tables 300113 V8" xfId="5609" xr:uid="{00000000-0005-0000-0000-0000CB000000}"/>
    <cellStyle name="20% - Accent4 6" xfId="5610" xr:uid="{00000000-0005-0000-0000-0000CC000000}"/>
    <cellStyle name="20% - Accent4 6 2" xfId="5611" xr:uid="{00000000-0005-0000-0000-0000CD000000}"/>
    <cellStyle name="20% - Accent4 7" xfId="5612" xr:uid="{00000000-0005-0000-0000-0000CE000000}"/>
    <cellStyle name="20% - Accent4 7 2" xfId="5613" xr:uid="{00000000-0005-0000-0000-0000CF000000}"/>
    <cellStyle name="20% - Accent5" xfId="8804" builtinId="46" customBuiltin="1"/>
    <cellStyle name="20% - Accent5 2" xfId="1079" xr:uid="{00000000-0005-0000-0000-0000D1000000}"/>
    <cellStyle name="20% - Accent5 2 10" xfId="6658" xr:uid="{00000000-0005-0000-0000-0000D2000000}"/>
    <cellStyle name="20% - Accent5 2 11" xfId="9115" xr:uid="{00000000-0005-0000-0000-0000D3000000}"/>
    <cellStyle name="20% - Accent5 2 2" xfId="5615" xr:uid="{00000000-0005-0000-0000-0000D4000000}"/>
    <cellStyle name="20% - Accent5 2 2 2" xfId="5616" xr:uid="{00000000-0005-0000-0000-0000D5000000}"/>
    <cellStyle name="20% - Accent5 2 2 2 2" xfId="5617" xr:uid="{00000000-0005-0000-0000-0000D6000000}"/>
    <cellStyle name="20% - Accent5 2 2 3" xfId="5618" xr:uid="{00000000-0005-0000-0000-0000D7000000}"/>
    <cellStyle name="20% - Accent5 2 2 4" xfId="8850" xr:uid="{00000000-0005-0000-0000-0000D8000000}"/>
    <cellStyle name="20% - Accent5 2 2_Analysis File Template" xfId="5619" xr:uid="{00000000-0005-0000-0000-0000D9000000}"/>
    <cellStyle name="20% - Accent5 2 3" xfId="5620" xr:uid="{00000000-0005-0000-0000-0000DA000000}"/>
    <cellStyle name="20% - Accent5 2 3 2" xfId="5621" xr:uid="{00000000-0005-0000-0000-0000DB000000}"/>
    <cellStyle name="20% - Accent5 2 3 2 2" xfId="5622" xr:uid="{00000000-0005-0000-0000-0000DC000000}"/>
    <cellStyle name="20% - Accent5 2 3 3" xfId="5623" xr:uid="{00000000-0005-0000-0000-0000DD000000}"/>
    <cellStyle name="20% - Accent5 2 3_Analysis File Template" xfId="5624" xr:uid="{00000000-0005-0000-0000-0000DE000000}"/>
    <cellStyle name="20% - Accent5 2 4" xfId="5625" xr:uid="{00000000-0005-0000-0000-0000DF000000}"/>
    <cellStyle name="20% - Accent5 2 4 2" xfId="5626" xr:uid="{00000000-0005-0000-0000-0000E0000000}"/>
    <cellStyle name="20% - Accent5 2 5" xfId="5627" xr:uid="{00000000-0005-0000-0000-0000E1000000}"/>
    <cellStyle name="20% - Accent5 2 6" xfId="5614" xr:uid="{00000000-0005-0000-0000-0000E2000000}"/>
    <cellStyle name="20% - Accent5 2 7" xfId="6486" xr:uid="{00000000-0005-0000-0000-0000E3000000}"/>
    <cellStyle name="20% - Accent5 2 8" xfId="6649" xr:uid="{00000000-0005-0000-0000-0000E4000000}"/>
    <cellStyle name="20% - Accent5 2 9" xfId="6676" xr:uid="{00000000-0005-0000-0000-0000E5000000}"/>
    <cellStyle name="20% - Accent5 2_All_SFR_Tables" xfId="5628" xr:uid="{00000000-0005-0000-0000-0000E6000000}"/>
    <cellStyle name="20% - Accent5 3" xfId="34" xr:uid="{00000000-0005-0000-0000-0000E7000000}"/>
    <cellStyle name="20% - Accent5 3 2" xfId="5630" xr:uid="{00000000-0005-0000-0000-0000E8000000}"/>
    <cellStyle name="20% - Accent5 3 2 2" xfId="5631" xr:uid="{00000000-0005-0000-0000-0000E9000000}"/>
    <cellStyle name="20% - Accent5 3 3" xfId="5632" xr:uid="{00000000-0005-0000-0000-0000EA000000}"/>
    <cellStyle name="20% - Accent5 3 4" xfId="5629" xr:uid="{00000000-0005-0000-0000-0000EB000000}"/>
    <cellStyle name="20% - Accent5 3 5" xfId="6487" xr:uid="{00000000-0005-0000-0000-0000EC000000}"/>
    <cellStyle name="20% - Accent5 3 6" xfId="7741" xr:uid="{00000000-0005-0000-0000-0000ED000000}"/>
    <cellStyle name="20% - Accent5 3 7" xfId="9114" xr:uid="{00000000-0005-0000-0000-0000EE000000}"/>
    <cellStyle name="20% - Accent5 3_Analysis File Template" xfId="5633" xr:uid="{00000000-0005-0000-0000-0000EF000000}"/>
    <cellStyle name="20% - Accent5 4" xfId="5634" xr:uid="{00000000-0005-0000-0000-0000F0000000}"/>
    <cellStyle name="20% - Accent5 4 2" xfId="5635" xr:uid="{00000000-0005-0000-0000-0000F1000000}"/>
    <cellStyle name="20% - Accent5 4 2 2" xfId="5636" xr:uid="{00000000-0005-0000-0000-0000F2000000}"/>
    <cellStyle name="20% - Accent5 4 3" xfId="5637" xr:uid="{00000000-0005-0000-0000-0000F3000000}"/>
    <cellStyle name="20% - Accent5 4 4" xfId="6488" xr:uid="{00000000-0005-0000-0000-0000F4000000}"/>
    <cellStyle name="20% - Accent5 4 5" xfId="7742" xr:uid="{00000000-0005-0000-0000-0000F5000000}"/>
    <cellStyle name="20% - Accent5 4_Draft SFR tables 300113 V8" xfId="5638" xr:uid="{00000000-0005-0000-0000-0000F6000000}"/>
    <cellStyle name="20% - Accent5 5" xfId="5639" xr:uid="{00000000-0005-0000-0000-0000F7000000}"/>
    <cellStyle name="20% - Accent5 5 2" xfId="5640" xr:uid="{00000000-0005-0000-0000-0000F8000000}"/>
    <cellStyle name="20% - Accent5 5 2 2" xfId="5641" xr:uid="{00000000-0005-0000-0000-0000F9000000}"/>
    <cellStyle name="20% - Accent5 5 3" xfId="5642" xr:uid="{00000000-0005-0000-0000-0000FA000000}"/>
    <cellStyle name="20% - Accent5 5_Draft SFR tables 300113 V8" xfId="5643" xr:uid="{00000000-0005-0000-0000-0000FB000000}"/>
    <cellStyle name="20% - Accent5 6" xfId="5644" xr:uid="{00000000-0005-0000-0000-0000FC000000}"/>
    <cellStyle name="20% - Accent5 6 2" xfId="5645" xr:uid="{00000000-0005-0000-0000-0000FD000000}"/>
    <cellStyle name="20% - Accent5 7" xfId="5646" xr:uid="{00000000-0005-0000-0000-0000FE000000}"/>
    <cellStyle name="20% - Accent5 7 2" xfId="5647" xr:uid="{00000000-0005-0000-0000-0000FF000000}"/>
    <cellStyle name="20% - Accent6" xfId="8808" builtinId="50" customBuiltin="1"/>
    <cellStyle name="20% - Accent6 2" xfId="1080" xr:uid="{00000000-0005-0000-0000-000001010000}"/>
    <cellStyle name="20% - Accent6 2 10" xfId="6661" xr:uid="{00000000-0005-0000-0000-000002010000}"/>
    <cellStyle name="20% - Accent6 2 11" xfId="9111" xr:uid="{00000000-0005-0000-0000-000003010000}"/>
    <cellStyle name="20% - Accent6 2 2" xfId="5649" xr:uid="{00000000-0005-0000-0000-000004010000}"/>
    <cellStyle name="20% - Accent6 2 2 2" xfId="5650" xr:uid="{00000000-0005-0000-0000-000005010000}"/>
    <cellStyle name="20% - Accent6 2 2 2 2" xfId="5651" xr:uid="{00000000-0005-0000-0000-000006010000}"/>
    <cellStyle name="20% - Accent6 2 2 3" xfId="5652" xr:uid="{00000000-0005-0000-0000-000007010000}"/>
    <cellStyle name="20% - Accent6 2 2 4" xfId="8854" xr:uid="{00000000-0005-0000-0000-000008010000}"/>
    <cellStyle name="20% - Accent6 2 2_Analysis File Template" xfId="5653" xr:uid="{00000000-0005-0000-0000-000009010000}"/>
    <cellStyle name="20% - Accent6 2 3" xfId="5654" xr:uid="{00000000-0005-0000-0000-00000A010000}"/>
    <cellStyle name="20% - Accent6 2 3 2" xfId="5655" xr:uid="{00000000-0005-0000-0000-00000B010000}"/>
    <cellStyle name="20% - Accent6 2 3 2 2" xfId="5656" xr:uid="{00000000-0005-0000-0000-00000C010000}"/>
    <cellStyle name="20% - Accent6 2 3 3" xfId="5657" xr:uid="{00000000-0005-0000-0000-00000D010000}"/>
    <cellStyle name="20% - Accent6 2 3 4" xfId="8855" xr:uid="{00000000-0005-0000-0000-00000E010000}"/>
    <cellStyle name="20% - Accent6 2 3_Analysis File Template" xfId="5658" xr:uid="{00000000-0005-0000-0000-00000F010000}"/>
    <cellStyle name="20% - Accent6 2 4" xfId="5659" xr:uid="{00000000-0005-0000-0000-000010010000}"/>
    <cellStyle name="20% - Accent6 2 4 2" xfId="5660" xr:uid="{00000000-0005-0000-0000-000011010000}"/>
    <cellStyle name="20% - Accent6 2 5" xfId="5661" xr:uid="{00000000-0005-0000-0000-000012010000}"/>
    <cellStyle name="20% - Accent6 2 6" xfId="5648" xr:uid="{00000000-0005-0000-0000-000013010000}"/>
    <cellStyle name="20% - Accent6 2 7" xfId="6489" xr:uid="{00000000-0005-0000-0000-000014010000}"/>
    <cellStyle name="20% - Accent6 2 8" xfId="6650" xr:uid="{00000000-0005-0000-0000-000015010000}"/>
    <cellStyle name="20% - Accent6 2 9" xfId="6675" xr:uid="{00000000-0005-0000-0000-000016010000}"/>
    <cellStyle name="20% - Accent6 2_All_SFR_Tables" xfId="5662" xr:uid="{00000000-0005-0000-0000-000017010000}"/>
    <cellStyle name="20% - Accent6 3" xfId="35" xr:uid="{00000000-0005-0000-0000-000018010000}"/>
    <cellStyle name="20% - Accent6 3 2" xfId="5664" xr:uid="{00000000-0005-0000-0000-000019010000}"/>
    <cellStyle name="20% - Accent6 3 2 2" xfId="5665" xr:uid="{00000000-0005-0000-0000-00001A010000}"/>
    <cellStyle name="20% - Accent6 3 3" xfId="5666" xr:uid="{00000000-0005-0000-0000-00001B010000}"/>
    <cellStyle name="20% - Accent6 3 4" xfId="5663" xr:uid="{00000000-0005-0000-0000-00001C010000}"/>
    <cellStyle name="20% - Accent6 3 5" xfId="6490" xr:uid="{00000000-0005-0000-0000-00001D010000}"/>
    <cellStyle name="20% - Accent6 3 6" xfId="7743" xr:uid="{00000000-0005-0000-0000-00001E010000}"/>
    <cellStyle name="20% - Accent6 3 7" xfId="9110" xr:uid="{00000000-0005-0000-0000-00001F010000}"/>
    <cellStyle name="20% - Accent6 3_Analysis File Template" xfId="5667" xr:uid="{00000000-0005-0000-0000-000020010000}"/>
    <cellStyle name="20% - Accent6 4" xfId="5668" xr:uid="{00000000-0005-0000-0000-000021010000}"/>
    <cellStyle name="20% - Accent6 4 2" xfId="5669" xr:uid="{00000000-0005-0000-0000-000022010000}"/>
    <cellStyle name="20% - Accent6 4 2 2" xfId="5670" xr:uid="{00000000-0005-0000-0000-000023010000}"/>
    <cellStyle name="20% - Accent6 4 3" xfId="5671" xr:uid="{00000000-0005-0000-0000-000024010000}"/>
    <cellStyle name="20% - Accent6 4 4" xfId="6491" xr:uid="{00000000-0005-0000-0000-000025010000}"/>
    <cellStyle name="20% - Accent6 4 5" xfId="7744" xr:uid="{00000000-0005-0000-0000-000026010000}"/>
    <cellStyle name="20% - Accent6 4 6" xfId="8857" xr:uid="{00000000-0005-0000-0000-000027010000}"/>
    <cellStyle name="20% - Accent6 4_Draft SFR tables 300113 V8" xfId="5672" xr:uid="{00000000-0005-0000-0000-000028010000}"/>
    <cellStyle name="20% - Accent6 5" xfId="5673" xr:uid="{00000000-0005-0000-0000-000029010000}"/>
    <cellStyle name="20% - Accent6 5 2" xfId="5674" xr:uid="{00000000-0005-0000-0000-00002A010000}"/>
    <cellStyle name="20% - Accent6 5 2 2" xfId="5675" xr:uid="{00000000-0005-0000-0000-00002B010000}"/>
    <cellStyle name="20% - Accent6 5 3" xfId="5676" xr:uid="{00000000-0005-0000-0000-00002C010000}"/>
    <cellStyle name="20% - Accent6 5_Draft SFR tables 300113 V8" xfId="5677" xr:uid="{00000000-0005-0000-0000-00002D010000}"/>
    <cellStyle name="20% - Accent6 6" xfId="5678" xr:uid="{00000000-0005-0000-0000-00002E010000}"/>
    <cellStyle name="20% - Accent6 6 2" xfId="5679" xr:uid="{00000000-0005-0000-0000-00002F010000}"/>
    <cellStyle name="20% - Accent6 7" xfId="5680" xr:uid="{00000000-0005-0000-0000-000030010000}"/>
    <cellStyle name="20% - Accent6 7 2" xfId="5681" xr:uid="{00000000-0005-0000-0000-000031010000}"/>
    <cellStyle name="20% - Akzent1 2" xfId="8858" xr:uid="{00000000-0005-0000-0000-000032010000}"/>
    <cellStyle name="20% - Akzent2 2" xfId="8859" xr:uid="{00000000-0005-0000-0000-000033010000}"/>
    <cellStyle name="20% - Akzent3 2" xfId="8860" xr:uid="{00000000-0005-0000-0000-000034010000}"/>
    <cellStyle name="20% - Akzent4 2" xfId="8861" xr:uid="{00000000-0005-0000-0000-000035010000}"/>
    <cellStyle name="20% - Akzent5 2" xfId="8862" xr:uid="{00000000-0005-0000-0000-000036010000}"/>
    <cellStyle name="20% - Akzent6 2" xfId="8863" xr:uid="{00000000-0005-0000-0000-000037010000}"/>
    <cellStyle name="40% - Accent1" xfId="5" builtinId="31" customBuiltin="1"/>
    <cellStyle name="40% - Accent1 2" xfId="1081" xr:uid="{00000000-0005-0000-0000-000039010000}"/>
    <cellStyle name="40% - Accent1 2 10" xfId="6662" xr:uid="{00000000-0005-0000-0000-00003A010000}"/>
    <cellStyle name="40% - Accent1 2 11" xfId="9107" xr:uid="{00000000-0005-0000-0000-00003B010000}"/>
    <cellStyle name="40% - Accent1 2 2" xfId="5683" xr:uid="{00000000-0005-0000-0000-00003C010000}"/>
    <cellStyle name="40% - Accent1 2 2 2" xfId="5684" xr:uid="{00000000-0005-0000-0000-00003D010000}"/>
    <cellStyle name="40% - Accent1 2 2 2 2" xfId="5685" xr:uid="{00000000-0005-0000-0000-00003E010000}"/>
    <cellStyle name="40% - Accent1 2 2 3" xfId="5686" xr:uid="{00000000-0005-0000-0000-00003F010000}"/>
    <cellStyle name="40% - Accent1 2 2 4" xfId="8866" xr:uid="{00000000-0005-0000-0000-000040010000}"/>
    <cellStyle name="40% - Accent1 2 2_Analysis File Template" xfId="5687" xr:uid="{00000000-0005-0000-0000-000041010000}"/>
    <cellStyle name="40% - Accent1 2 3" xfId="5688" xr:uid="{00000000-0005-0000-0000-000042010000}"/>
    <cellStyle name="40% - Accent1 2 3 2" xfId="5689" xr:uid="{00000000-0005-0000-0000-000043010000}"/>
    <cellStyle name="40% - Accent1 2 3 2 2" xfId="5690" xr:uid="{00000000-0005-0000-0000-000044010000}"/>
    <cellStyle name="40% - Accent1 2 3 3" xfId="5691" xr:uid="{00000000-0005-0000-0000-000045010000}"/>
    <cellStyle name="40% - Accent1 2 3 4" xfId="8867" xr:uid="{00000000-0005-0000-0000-000046010000}"/>
    <cellStyle name="40% - Accent1 2 3_Analysis File Template" xfId="5692" xr:uid="{00000000-0005-0000-0000-000047010000}"/>
    <cellStyle name="40% - Accent1 2 4" xfId="5693" xr:uid="{00000000-0005-0000-0000-000048010000}"/>
    <cellStyle name="40% - Accent1 2 4 2" xfId="5694" xr:uid="{00000000-0005-0000-0000-000049010000}"/>
    <cellStyle name="40% - Accent1 2 5" xfId="5695" xr:uid="{00000000-0005-0000-0000-00004A010000}"/>
    <cellStyle name="40% - Accent1 2 6" xfId="5682" xr:uid="{00000000-0005-0000-0000-00004B010000}"/>
    <cellStyle name="40% - Accent1 2 7" xfId="6492" xr:uid="{00000000-0005-0000-0000-00004C010000}"/>
    <cellStyle name="40% - Accent1 2 8" xfId="6652" xr:uid="{00000000-0005-0000-0000-00004D010000}"/>
    <cellStyle name="40% - Accent1 2 9" xfId="6673" xr:uid="{00000000-0005-0000-0000-00004E010000}"/>
    <cellStyle name="40% - Accent1 2_All_SFR_Tables" xfId="5696" xr:uid="{00000000-0005-0000-0000-00004F010000}"/>
    <cellStyle name="40% - Accent1 3" xfId="36" xr:uid="{00000000-0005-0000-0000-000050010000}"/>
    <cellStyle name="40% - Accent1 3 2" xfId="5698" xr:uid="{00000000-0005-0000-0000-000051010000}"/>
    <cellStyle name="40% - Accent1 3 2 2" xfId="5699" xr:uid="{00000000-0005-0000-0000-000052010000}"/>
    <cellStyle name="40% - Accent1 3 3" xfId="5700" xr:uid="{00000000-0005-0000-0000-000053010000}"/>
    <cellStyle name="40% - Accent1 3 4" xfId="5697" xr:uid="{00000000-0005-0000-0000-000054010000}"/>
    <cellStyle name="40% - Accent1 3 5" xfId="6493" xr:uid="{00000000-0005-0000-0000-000055010000}"/>
    <cellStyle name="40% - Accent1 3 6" xfId="7745" xr:uid="{00000000-0005-0000-0000-000056010000}"/>
    <cellStyle name="40% - Accent1 3 7" xfId="9106" xr:uid="{00000000-0005-0000-0000-000057010000}"/>
    <cellStyle name="40% - Accent1 3_Analysis File Template" xfId="5701" xr:uid="{00000000-0005-0000-0000-000058010000}"/>
    <cellStyle name="40% - Accent1 4" xfId="5702" xr:uid="{00000000-0005-0000-0000-000059010000}"/>
    <cellStyle name="40% - Accent1 4 2" xfId="5703" xr:uid="{00000000-0005-0000-0000-00005A010000}"/>
    <cellStyle name="40% - Accent1 4 2 2" xfId="5704" xr:uid="{00000000-0005-0000-0000-00005B010000}"/>
    <cellStyle name="40% - Accent1 4 3" xfId="5705" xr:uid="{00000000-0005-0000-0000-00005C010000}"/>
    <cellStyle name="40% - Accent1 4 4" xfId="6494" xr:uid="{00000000-0005-0000-0000-00005D010000}"/>
    <cellStyle name="40% - Accent1 4 5" xfId="7746" xr:uid="{00000000-0005-0000-0000-00005E010000}"/>
    <cellStyle name="40% - Accent1 4 6" xfId="8869" xr:uid="{00000000-0005-0000-0000-00005F010000}"/>
    <cellStyle name="40% - Accent1 4_Draft SFR tables 300113 V8" xfId="5706" xr:uid="{00000000-0005-0000-0000-000060010000}"/>
    <cellStyle name="40% - Accent1 5" xfId="5707" xr:uid="{00000000-0005-0000-0000-000061010000}"/>
    <cellStyle name="40% - Accent1 5 2" xfId="5708" xr:uid="{00000000-0005-0000-0000-000062010000}"/>
    <cellStyle name="40% - Accent1 5 2 2" xfId="5709" xr:uid="{00000000-0005-0000-0000-000063010000}"/>
    <cellStyle name="40% - Accent1 5 3" xfId="5710" xr:uid="{00000000-0005-0000-0000-000064010000}"/>
    <cellStyle name="40% - Accent1 5_Draft SFR tables 300113 V8" xfId="5711" xr:uid="{00000000-0005-0000-0000-000065010000}"/>
    <cellStyle name="40% - Accent1 6" xfId="5712" xr:uid="{00000000-0005-0000-0000-000066010000}"/>
    <cellStyle name="40% - Accent1 6 2" xfId="5713" xr:uid="{00000000-0005-0000-0000-000067010000}"/>
    <cellStyle name="40% - Accent1 7" xfId="5714" xr:uid="{00000000-0005-0000-0000-000068010000}"/>
    <cellStyle name="40% - Accent1 7 2" xfId="5715" xr:uid="{00000000-0005-0000-0000-000069010000}"/>
    <cellStyle name="40% - Accent2" xfId="8793" builtinId="35" customBuiltin="1"/>
    <cellStyle name="40% - Accent2 2" xfId="1082" xr:uid="{00000000-0005-0000-0000-00006B010000}"/>
    <cellStyle name="40% - Accent2 2 10" xfId="6663" xr:uid="{00000000-0005-0000-0000-00006C010000}"/>
    <cellStyle name="40% - Accent2 2 11" xfId="9103" xr:uid="{00000000-0005-0000-0000-00006D010000}"/>
    <cellStyle name="40% - Accent2 2 2" xfId="5717" xr:uid="{00000000-0005-0000-0000-00006E010000}"/>
    <cellStyle name="40% - Accent2 2 2 2" xfId="5718" xr:uid="{00000000-0005-0000-0000-00006F010000}"/>
    <cellStyle name="40% - Accent2 2 2 2 2" xfId="5719" xr:uid="{00000000-0005-0000-0000-000070010000}"/>
    <cellStyle name="40% - Accent2 2 2 3" xfId="5720" xr:uid="{00000000-0005-0000-0000-000071010000}"/>
    <cellStyle name="40% - Accent2 2 2 4" xfId="8872" xr:uid="{00000000-0005-0000-0000-000072010000}"/>
    <cellStyle name="40% - Accent2 2 2_Analysis File Template" xfId="5721" xr:uid="{00000000-0005-0000-0000-000073010000}"/>
    <cellStyle name="40% - Accent2 2 3" xfId="5722" xr:uid="{00000000-0005-0000-0000-000074010000}"/>
    <cellStyle name="40% - Accent2 2 3 2" xfId="5723" xr:uid="{00000000-0005-0000-0000-000075010000}"/>
    <cellStyle name="40% - Accent2 2 3 2 2" xfId="5724" xr:uid="{00000000-0005-0000-0000-000076010000}"/>
    <cellStyle name="40% - Accent2 2 3 3" xfId="5725" xr:uid="{00000000-0005-0000-0000-000077010000}"/>
    <cellStyle name="40% - Accent2 2 3_Analysis File Template" xfId="5726" xr:uid="{00000000-0005-0000-0000-000078010000}"/>
    <cellStyle name="40% - Accent2 2 4" xfId="5727" xr:uid="{00000000-0005-0000-0000-000079010000}"/>
    <cellStyle name="40% - Accent2 2 4 2" xfId="5728" xr:uid="{00000000-0005-0000-0000-00007A010000}"/>
    <cellStyle name="40% - Accent2 2 5" xfId="5729" xr:uid="{00000000-0005-0000-0000-00007B010000}"/>
    <cellStyle name="40% - Accent2 2 6" xfId="5716" xr:uid="{00000000-0005-0000-0000-00007C010000}"/>
    <cellStyle name="40% - Accent2 2 7" xfId="6495" xr:uid="{00000000-0005-0000-0000-00007D010000}"/>
    <cellStyle name="40% - Accent2 2 8" xfId="6654" xr:uid="{00000000-0005-0000-0000-00007E010000}"/>
    <cellStyle name="40% - Accent2 2 9" xfId="6672" xr:uid="{00000000-0005-0000-0000-00007F010000}"/>
    <cellStyle name="40% - Accent2 2_All_SFR_Tables" xfId="5730" xr:uid="{00000000-0005-0000-0000-000080010000}"/>
    <cellStyle name="40% - Accent2 3" xfId="37" xr:uid="{00000000-0005-0000-0000-000081010000}"/>
    <cellStyle name="40% - Accent2 3 2" xfId="5732" xr:uid="{00000000-0005-0000-0000-000082010000}"/>
    <cellStyle name="40% - Accent2 3 2 2" xfId="5733" xr:uid="{00000000-0005-0000-0000-000083010000}"/>
    <cellStyle name="40% - Accent2 3 3" xfId="5734" xr:uid="{00000000-0005-0000-0000-000084010000}"/>
    <cellStyle name="40% - Accent2 3 4" xfId="5731" xr:uid="{00000000-0005-0000-0000-000085010000}"/>
    <cellStyle name="40% - Accent2 3 5" xfId="6496" xr:uid="{00000000-0005-0000-0000-000086010000}"/>
    <cellStyle name="40% - Accent2 3 6" xfId="7747" xr:uid="{00000000-0005-0000-0000-000087010000}"/>
    <cellStyle name="40% - Accent2 3 7" xfId="9102" xr:uid="{00000000-0005-0000-0000-000088010000}"/>
    <cellStyle name="40% - Accent2 3_Analysis File Template" xfId="5735" xr:uid="{00000000-0005-0000-0000-000089010000}"/>
    <cellStyle name="40% - Accent2 4" xfId="5736" xr:uid="{00000000-0005-0000-0000-00008A010000}"/>
    <cellStyle name="40% - Accent2 4 2" xfId="5737" xr:uid="{00000000-0005-0000-0000-00008B010000}"/>
    <cellStyle name="40% - Accent2 4 2 2" xfId="5738" xr:uid="{00000000-0005-0000-0000-00008C010000}"/>
    <cellStyle name="40% - Accent2 4 3" xfId="5739" xr:uid="{00000000-0005-0000-0000-00008D010000}"/>
    <cellStyle name="40% - Accent2 4 4" xfId="6497" xr:uid="{00000000-0005-0000-0000-00008E010000}"/>
    <cellStyle name="40% - Accent2 4 5" xfId="7748" xr:uid="{00000000-0005-0000-0000-00008F010000}"/>
    <cellStyle name="40% - Accent2 4_Draft SFR tables 300113 V8" xfId="5740" xr:uid="{00000000-0005-0000-0000-000090010000}"/>
    <cellStyle name="40% - Accent2 5" xfId="5741" xr:uid="{00000000-0005-0000-0000-000091010000}"/>
    <cellStyle name="40% - Accent2 5 2" xfId="5742" xr:uid="{00000000-0005-0000-0000-000092010000}"/>
    <cellStyle name="40% - Accent2 5 2 2" xfId="5743" xr:uid="{00000000-0005-0000-0000-000093010000}"/>
    <cellStyle name="40% - Accent2 5 3" xfId="5744" xr:uid="{00000000-0005-0000-0000-000094010000}"/>
    <cellStyle name="40% - Accent2 5_Draft SFR tables 300113 V8" xfId="5745" xr:uid="{00000000-0005-0000-0000-000095010000}"/>
    <cellStyle name="40% - Accent2 6" xfId="5746" xr:uid="{00000000-0005-0000-0000-000096010000}"/>
    <cellStyle name="40% - Accent2 6 2" xfId="5747" xr:uid="{00000000-0005-0000-0000-000097010000}"/>
    <cellStyle name="40% - Accent2 7" xfId="5748" xr:uid="{00000000-0005-0000-0000-000098010000}"/>
    <cellStyle name="40% - Accent2 7 2" xfId="5749" xr:uid="{00000000-0005-0000-0000-000099010000}"/>
    <cellStyle name="40% - Accent3" xfId="8797" builtinId="39" customBuiltin="1"/>
    <cellStyle name="40% - Accent3 2" xfId="1083" xr:uid="{00000000-0005-0000-0000-00009B010000}"/>
    <cellStyle name="40% - Accent3 2 10" xfId="6664" xr:uid="{00000000-0005-0000-0000-00009C010000}"/>
    <cellStyle name="40% - Accent3 2 11" xfId="9097" xr:uid="{00000000-0005-0000-0000-00009D010000}"/>
    <cellStyle name="40% - Accent3 2 2" xfId="5751" xr:uid="{00000000-0005-0000-0000-00009E010000}"/>
    <cellStyle name="40% - Accent3 2 2 2" xfId="5752" xr:uid="{00000000-0005-0000-0000-00009F010000}"/>
    <cellStyle name="40% - Accent3 2 2 2 2" xfId="5753" xr:uid="{00000000-0005-0000-0000-0000A0010000}"/>
    <cellStyle name="40% - Accent3 2 2 3" xfId="5754" xr:uid="{00000000-0005-0000-0000-0000A1010000}"/>
    <cellStyle name="40% - Accent3 2 2 4" xfId="8876" xr:uid="{00000000-0005-0000-0000-0000A2010000}"/>
    <cellStyle name="40% - Accent3 2 2_Analysis File Template" xfId="5755" xr:uid="{00000000-0005-0000-0000-0000A3010000}"/>
    <cellStyle name="40% - Accent3 2 3" xfId="5756" xr:uid="{00000000-0005-0000-0000-0000A4010000}"/>
    <cellStyle name="40% - Accent3 2 3 2" xfId="5757" xr:uid="{00000000-0005-0000-0000-0000A5010000}"/>
    <cellStyle name="40% - Accent3 2 3 2 2" xfId="5758" xr:uid="{00000000-0005-0000-0000-0000A6010000}"/>
    <cellStyle name="40% - Accent3 2 3 3" xfId="5759" xr:uid="{00000000-0005-0000-0000-0000A7010000}"/>
    <cellStyle name="40% - Accent3 2 3 4" xfId="8877" xr:uid="{00000000-0005-0000-0000-0000A8010000}"/>
    <cellStyle name="40% - Accent3 2 3_Analysis File Template" xfId="5760" xr:uid="{00000000-0005-0000-0000-0000A9010000}"/>
    <cellStyle name="40% - Accent3 2 4" xfId="5761" xr:uid="{00000000-0005-0000-0000-0000AA010000}"/>
    <cellStyle name="40% - Accent3 2 4 2" xfId="5762" xr:uid="{00000000-0005-0000-0000-0000AB010000}"/>
    <cellStyle name="40% - Accent3 2 5" xfId="5763" xr:uid="{00000000-0005-0000-0000-0000AC010000}"/>
    <cellStyle name="40% - Accent3 2 6" xfId="5750" xr:uid="{00000000-0005-0000-0000-0000AD010000}"/>
    <cellStyle name="40% - Accent3 2 7" xfId="6498" xr:uid="{00000000-0005-0000-0000-0000AE010000}"/>
    <cellStyle name="40% - Accent3 2 8" xfId="6655" xr:uid="{00000000-0005-0000-0000-0000AF010000}"/>
    <cellStyle name="40% - Accent3 2 9" xfId="6671" xr:uid="{00000000-0005-0000-0000-0000B0010000}"/>
    <cellStyle name="40% - Accent3 2_All_SFR_Tables" xfId="5764" xr:uid="{00000000-0005-0000-0000-0000B1010000}"/>
    <cellStyle name="40% - Accent3 3" xfId="38" xr:uid="{00000000-0005-0000-0000-0000B2010000}"/>
    <cellStyle name="40% - Accent3 3 2" xfId="5766" xr:uid="{00000000-0005-0000-0000-0000B3010000}"/>
    <cellStyle name="40% - Accent3 3 2 2" xfId="5767" xr:uid="{00000000-0005-0000-0000-0000B4010000}"/>
    <cellStyle name="40% - Accent3 3 3" xfId="5768" xr:uid="{00000000-0005-0000-0000-0000B5010000}"/>
    <cellStyle name="40% - Accent3 3 4" xfId="5765" xr:uid="{00000000-0005-0000-0000-0000B6010000}"/>
    <cellStyle name="40% - Accent3 3 5" xfId="6499" xr:uid="{00000000-0005-0000-0000-0000B7010000}"/>
    <cellStyle name="40% - Accent3 3 6" xfId="7749" xr:uid="{00000000-0005-0000-0000-0000B8010000}"/>
    <cellStyle name="40% - Accent3 3 7" xfId="9095" xr:uid="{00000000-0005-0000-0000-0000B9010000}"/>
    <cellStyle name="40% - Accent3 3_Analysis File Template" xfId="5769" xr:uid="{00000000-0005-0000-0000-0000BA010000}"/>
    <cellStyle name="40% - Accent3 4" xfId="5770" xr:uid="{00000000-0005-0000-0000-0000BB010000}"/>
    <cellStyle name="40% - Accent3 4 2" xfId="5771" xr:uid="{00000000-0005-0000-0000-0000BC010000}"/>
    <cellStyle name="40% - Accent3 4 2 2" xfId="5772" xr:uid="{00000000-0005-0000-0000-0000BD010000}"/>
    <cellStyle name="40% - Accent3 4 3" xfId="5773" xr:uid="{00000000-0005-0000-0000-0000BE010000}"/>
    <cellStyle name="40% - Accent3 4 4" xfId="6500" xr:uid="{00000000-0005-0000-0000-0000BF010000}"/>
    <cellStyle name="40% - Accent3 4 5" xfId="7750" xr:uid="{00000000-0005-0000-0000-0000C0010000}"/>
    <cellStyle name="40% - Accent3 4 6" xfId="8879" xr:uid="{00000000-0005-0000-0000-0000C1010000}"/>
    <cellStyle name="40% - Accent3 4_Draft SFR tables 300113 V8" xfId="5774" xr:uid="{00000000-0005-0000-0000-0000C2010000}"/>
    <cellStyle name="40% - Accent3 5" xfId="5775" xr:uid="{00000000-0005-0000-0000-0000C3010000}"/>
    <cellStyle name="40% - Accent3 5 2" xfId="5776" xr:uid="{00000000-0005-0000-0000-0000C4010000}"/>
    <cellStyle name="40% - Accent3 5 2 2" xfId="5777" xr:uid="{00000000-0005-0000-0000-0000C5010000}"/>
    <cellStyle name="40% - Accent3 5 3" xfId="5778" xr:uid="{00000000-0005-0000-0000-0000C6010000}"/>
    <cellStyle name="40% - Accent3 5_Draft SFR tables 300113 V8" xfId="5779" xr:uid="{00000000-0005-0000-0000-0000C7010000}"/>
    <cellStyle name="40% - Accent3 6" xfId="5780" xr:uid="{00000000-0005-0000-0000-0000C8010000}"/>
    <cellStyle name="40% - Accent3 6 2" xfId="5781" xr:uid="{00000000-0005-0000-0000-0000C9010000}"/>
    <cellStyle name="40% - Accent3 7" xfId="5782" xr:uid="{00000000-0005-0000-0000-0000CA010000}"/>
    <cellStyle name="40% - Accent3 7 2" xfId="5783" xr:uid="{00000000-0005-0000-0000-0000CB010000}"/>
    <cellStyle name="40% - Accent4" xfId="8801" builtinId="43" customBuiltin="1"/>
    <cellStyle name="40% - Accent4 2" xfId="1084" xr:uid="{00000000-0005-0000-0000-0000CD010000}"/>
    <cellStyle name="40% - Accent4 2 10" xfId="6665" xr:uid="{00000000-0005-0000-0000-0000CE010000}"/>
    <cellStyle name="40% - Accent4 2 11" xfId="9094" xr:uid="{00000000-0005-0000-0000-0000CF010000}"/>
    <cellStyle name="40% - Accent4 2 2" xfId="5785" xr:uid="{00000000-0005-0000-0000-0000D0010000}"/>
    <cellStyle name="40% - Accent4 2 2 2" xfId="5786" xr:uid="{00000000-0005-0000-0000-0000D1010000}"/>
    <cellStyle name="40% - Accent4 2 2 2 2" xfId="5787" xr:uid="{00000000-0005-0000-0000-0000D2010000}"/>
    <cellStyle name="40% - Accent4 2 2 3" xfId="5788" xr:uid="{00000000-0005-0000-0000-0000D3010000}"/>
    <cellStyle name="40% - Accent4 2 2 4" xfId="8882" xr:uid="{00000000-0005-0000-0000-0000D4010000}"/>
    <cellStyle name="40% - Accent4 2 2_Analysis File Template" xfId="5789" xr:uid="{00000000-0005-0000-0000-0000D5010000}"/>
    <cellStyle name="40% - Accent4 2 3" xfId="5790" xr:uid="{00000000-0005-0000-0000-0000D6010000}"/>
    <cellStyle name="40% - Accent4 2 3 2" xfId="5791" xr:uid="{00000000-0005-0000-0000-0000D7010000}"/>
    <cellStyle name="40% - Accent4 2 3 2 2" xfId="5792" xr:uid="{00000000-0005-0000-0000-0000D8010000}"/>
    <cellStyle name="40% - Accent4 2 3 3" xfId="5793" xr:uid="{00000000-0005-0000-0000-0000D9010000}"/>
    <cellStyle name="40% - Accent4 2 3 4" xfId="8883" xr:uid="{00000000-0005-0000-0000-0000DA010000}"/>
    <cellStyle name="40% - Accent4 2 3_Analysis File Template" xfId="5794" xr:uid="{00000000-0005-0000-0000-0000DB010000}"/>
    <cellStyle name="40% - Accent4 2 4" xfId="5795" xr:uid="{00000000-0005-0000-0000-0000DC010000}"/>
    <cellStyle name="40% - Accent4 2 4 2" xfId="5796" xr:uid="{00000000-0005-0000-0000-0000DD010000}"/>
    <cellStyle name="40% - Accent4 2 5" xfId="5797" xr:uid="{00000000-0005-0000-0000-0000DE010000}"/>
    <cellStyle name="40% - Accent4 2 6" xfId="5784" xr:uid="{00000000-0005-0000-0000-0000DF010000}"/>
    <cellStyle name="40% - Accent4 2 7" xfId="6501" xr:uid="{00000000-0005-0000-0000-0000E0010000}"/>
    <cellStyle name="40% - Accent4 2 8" xfId="6657" xr:uid="{00000000-0005-0000-0000-0000E1010000}"/>
    <cellStyle name="40% - Accent4 2 9" xfId="6670" xr:uid="{00000000-0005-0000-0000-0000E2010000}"/>
    <cellStyle name="40% - Accent4 2_All_SFR_Tables" xfId="5798" xr:uid="{00000000-0005-0000-0000-0000E3010000}"/>
    <cellStyle name="40% - Accent4 3" xfId="39" xr:uid="{00000000-0005-0000-0000-0000E4010000}"/>
    <cellStyle name="40% - Accent4 3 2" xfId="5800" xr:uid="{00000000-0005-0000-0000-0000E5010000}"/>
    <cellStyle name="40% - Accent4 3 2 2" xfId="5801" xr:uid="{00000000-0005-0000-0000-0000E6010000}"/>
    <cellStyle name="40% - Accent4 3 3" xfId="5802" xr:uid="{00000000-0005-0000-0000-0000E7010000}"/>
    <cellStyle name="40% - Accent4 3 4" xfId="5799" xr:uid="{00000000-0005-0000-0000-0000E8010000}"/>
    <cellStyle name="40% - Accent4 3 5" xfId="6502" xr:uid="{00000000-0005-0000-0000-0000E9010000}"/>
    <cellStyle name="40% - Accent4 3 6" xfId="7751" xr:uid="{00000000-0005-0000-0000-0000EA010000}"/>
    <cellStyle name="40% - Accent4 3 7" xfId="9090" xr:uid="{00000000-0005-0000-0000-0000EB010000}"/>
    <cellStyle name="40% - Accent4 3_Analysis File Template" xfId="5803" xr:uid="{00000000-0005-0000-0000-0000EC010000}"/>
    <cellStyle name="40% - Accent4 4" xfId="5804" xr:uid="{00000000-0005-0000-0000-0000ED010000}"/>
    <cellStyle name="40% - Accent4 4 2" xfId="5805" xr:uid="{00000000-0005-0000-0000-0000EE010000}"/>
    <cellStyle name="40% - Accent4 4 2 2" xfId="5806" xr:uid="{00000000-0005-0000-0000-0000EF010000}"/>
    <cellStyle name="40% - Accent4 4 3" xfId="5807" xr:uid="{00000000-0005-0000-0000-0000F0010000}"/>
    <cellStyle name="40% - Accent4 4 4" xfId="6503" xr:uid="{00000000-0005-0000-0000-0000F1010000}"/>
    <cellStyle name="40% - Accent4 4 5" xfId="7752" xr:uid="{00000000-0005-0000-0000-0000F2010000}"/>
    <cellStyle name="40% - Accent4 4 6" xfId="8885" xr:uid="{00000000-0005-0000-0000-0000F3010000}"/>
    <cellStyle name="40% - Accent4 4_Draft SFR tables 300113 V8" xfId="5808" xr:uid="{00000000-0005-0000-0000-0000F4010000}"/>
    <cellStyle name="40% - Accent4 5" xfId="5809" xr:uid="{00000000-0005-0000-0000-0000F5010000}"/>
    <cellStyle name="40% - Accent4 5 2" xfId="5810" xr:uid="{00000000-0005-0000-0000-0000F6010000}"/>
    <cellStyle name="40% - Accent4 5 2 2" xfId="5811" xr:uid="{00000000-0005-0000-0000-0000F7010000}"/>
    <cellStyle name="40% - Accent4 5 3" xfId="5812" xr:uid="{00000000-0005-0000-0000-0000F8010000}"/>
    <cellStyle name="40% - Accent4 5_Draft SFR tables 300113 V8" xfId="5813" xr:uid="{00000000-0005-0000-0000-0000F9010000}"/>
    <cellStyle name="40% - Accent4 6" xfId="5814" xr:uid="{00000000-0005-0000-0000-0000FA010000}"/>
    <cellStyle name="40% - Accent4 6 2" xfId="5815" xr:uid="{00000000-0005-0000-0000-0000FB010000}"/>
    <cellStyle name="40% - Accent4 7" xfId="5816" xr:uid="{00000000-0005-0000-0000-0000FC010000}"/>
    <cellStyle name="40% - Accent4 7 2" xfId="5817" xr:uid="{00000000-0005-0000-0000-0000FD010000}"/>
    <cellStyle name="40% - Accent5" xfId="8805" builtinId="47" customBuiltin="1"/>
    <cellStyle name="40% - Accent5 2" xfId="1085" xr:uid="{00000000-0005-0000-0000-0000FF010000}"/>
    <cellStyle name="40% - Accent5 2 10" xfId="6666" xr:uid="{00000000-0005-0000-0000-000000020000}"/>
    <cellStyle name="40% - Accent5 2 11" xfId="9088" xr:uid="{00000000-0005-0000-0000-000001020000}"/>
    <cellStyle name="40% - Accent5 2 2" xfId="5819" xr:uid="{00000000-0005-0000-0000-000002020000}"/>
    <cellStyle name="40% - Accent5 2 2 2" xfId="5820" xr:uid="{00000000-0005-0000-0000-000003020000}"/>
    <cellStyle name="40% - Accent5 2 2 2 2" xfId="5821" xr:uid="{00000000-0005-0000-0000-000004020000}"/>
    <cellStyle name="40% - Accent5 2 2 3" xfId="5822" xr:uid="{00000000-0005-0000-0000-000005020000}"/>
    <cellStyle name="40% - Accent5 2 2 4" xfId="8888" xr:uid="{00000000-0005-0000-0000-000006020000}"/>
    <cellStyle name="40% - Accent5 2 2_Analysis File Template" xfId="5823" xr:uid="{00000000-0005-0000-0000-000007020000}"/>
    <cellStyle name="40% - Accent5 2 3" xfId="5824" xr:uid="{00000000-0005-0000-0000-000008020000}"/>
    <cellStyle name="40% - Accent5 2 3 2" xfId="5825" xr:uid="{00000000-0005-0000-0000-000009020000}"/>
    <cellStyle name="40% - Accent5 2 3 2 2" xfId="5826" xr:uid="{00000000-0005-0000-0000-00000A020000}"/>
    <cellStyle name="40% - Accent5 2 3 3" xfId="5827" xr:uid="{00000000-0005-0000-0000-00000B020000}"/>
    <cellStyle name="40% - Accent5 2 3_Analysis File Template" xfId="5828" xr:uid="{00000000-0005-0000-0000-00000C020000}"/>
    <cellStyle name="40% - Accent5 2 4" xfId="5829" xr:uid="{00000000-0005-0000-0000-00000D020000}"/>
    <cellStyle name="40% - Accent5 2 4 2" xfId="5830" xr:uid="{00000000-0005-0000-0000-00000E020000}"/>
    <cellStyle name="40% - Accent5 2 5" xfId="5831" xr:uid="{00000000-0005-0000-0000-00000F020000}"/>
    <cellStyle name="40% - Accent5 2 6" xfId="5818" xr:uid="{00000000-0005-0000-0000-000010020000}"/>
    <cellStyle name="40% - Accent5 2 7" xfId="6504" xr:uid="{00000000-0005-0000-0000-000011020000}"/>
    <cellStyle name="40% - Accent5 2 8" xfId="6659" xr:uid="{00000000-0005-0000-0000-000012020000}"/>
    <cellStyle name="40% - Accent5 2 9" xfId="6669" xr:uid="{00000000-0005-0000-0000-000013020000}"/>
    <cellStyle name="40% - Accent5 2_All_SFR_Tables" xfId="5832" xr:uid="{00000000-0005-0000-0000-000014020000}"/>
    <cellStyle name="40% - Accent5 3" xfId="40" xr:uid="{00000000-0005-0000-0000-000015020000}"/>
    <cellStyle name="40% - Accent5 3 2" xfId="5834" xr:uid="{00000000-0005-0000-0000-000016020000}"/>
    <cellStyle name="40% - Accent5 3 2 2" xfId="5835" xr:uid="{00000000-0005-0000-0000-000017020000}"/>
    <cellStyle name="40% - Accent5 3 3" xfId="5836" xr:uid="{00000000-0005-0000-0000-000018020000}"/>
    <cellStyle name="40% - Accent5 3 4" xfId="5833" xr:uid="{00000000-0005-0000-0000-000019020000}"/>
    <cellStyle name="40% - Accent5 3 5" xfId="6505" xr:uid="{00000000-0005-0000-0000-00001A020000}"/>
    <cellStyle name="40% - Accent5 3 6" xfId="7753" xr:uid="{00000000-0005-0000-0000-00001B020000}"/>
    <cellStyle name="40% - Accent5 3 7" xfId="9087" xr:uid="{00000000-0005-0000-0000-00001C020000}"/>
    <cellStyle name="40% - Accent5 3_Analysis File Template" xfId="5837" xr:uid="{00000000-0005-0000-0000-00001D020000}"/>
    <cellStyle name="40% - Accent5 4" xfId="5838" xr:uid="{00000000-0005-0000-0000-00001E020000}"/>
    <cellStyle name="40% - Accent5 4 2" xfId="5839" xr:uid="{00000000-0005-0000-0000-00001F020000}"/>
    <cellStyle name="40% - Accent5 4 2 2" xfId="5840" xr:uid="{00000000-0005-0000-0000-000020020000}"/>
    <cellStyle name="40% - Accent5 4 3" xfId="5841" xr:uid="{00000000-0005-0000-0000-000021020000}"/>
    <cellStyle name="40% - Accent5 4 4" xfId="6506" xr:uid="{00000000-0005-0000-0000-000022020000}"/>
    <cellStyle name="40% - Accent5 4 5" xfId="7754" xr:uid="{00000000-0005-0000-0000-000023020000}"/>
    <cellStyle name="40% - Accent5 4_Draft SFR tables 300113 V8" xfId="5842" xr:uid="{00000000-0005-0000-0000-000024020000}"/>
    <cellStyle name="40% - Accent5 5" xfId="5843" xr:uid="{00000000-0005-0000-0000-000025020000}"/>
    <cellStyle name="40% - Accent5 5 2" xfId="5844" xr:uid="{00000000-0005-0000-0000-000026020000}"/>
    <cellStyle name="40% - Accent5 5 2 2" xfId="5845" xr:uid="{00000000-0005-0000-0000-000027020000}"/>
    <cellStyle name="40% - Accent5 5 3" xfId="5846" xr:uid="{00000000-0005-0000-0000-000028020000}"/>
    <cellStyle name="40% - Accent5 5_Draft SFR tables 300113 V8" xfId="5847" xr:uid="{00000000-0005-0000-0000-000029020000}"/>
    <cellStyle name="40% - Accent5 6" xfId="5848" xr:uid="{00000000-0005-0000-0000-00002A020000}"/>
    <cellStyle name="40% - Accent5 6 2" xfId="5849" xr:uid="{00000000-0005-0000-0000-00002B020000}"/>
    <cellStyle name="40% - Accent5 7" xfId="5850" xr:uid="{00000000-0005-0000-0000-00002C020000}"/>
    <cellStyle name="40% - Accent5 7 2" xfId="5851" xr:uid="{00000000-0005-0000-0000-00002D020000}"/>
    <cellStyle name="40% - Accent6" xfId="8809" builtinId="51" customBuiltin="1"/>
    <cellStyle name="40% - Accent6 2" xfId="1086" xr:uid="{00000000-0005-0000-0000-00002F020000}"/>
    <cellStyle name="40% - Accent6 2 10" xfId="6642" xr:uid="{00000000-0005-0000-0000-000030020000}"/>
    <cellStyle name="40% - Accent6 2 11" xfId="9069" xr:uid="{00000000-0005-0000-0000-000031020000}"/>
    <cellStyle name="40% - Accent6 2 2" xfId="5853" xr:uid="{00000000-0005-0000-0000-000032020000}"/>
    <cellStyle name="40% - Accent6 2 2 2" xfId="5854" xr:uid="{00000000-0005-0000-0000-000033020000}"/>
    <cellStyle name="40% - Accent6 2 2 2 2" xfId="5855" xr:uid="{00000000-0005-0000-0000-000034020000}"/>
    <cellStyle name="40% - Accent6 2 2 3" xfId="5856" xr:uid="{00000000-0005-0000-0000-000035020000}"/>
    <cellStyle name="40% - Accent6 2 2 4" xfId="8892" xr:uid="{00000000-0005-0000-0000-000036020000}"/>
    <cellStyle name="40% - Accent6 2 2_Analysis File Template" xfId="5857" xr:uid="{00000000-0005-0000-0000-000037020000}"/>
    <cellStyle name="40% - Accent6 2 3" xfId="5858" xr:uid="{00000000-0005-0000-0000-000038020000}"/>
    <cellStyle name="40% - Accent6 2 3 2" xfId="5859" xr:uid="{00000000-0005-0000-0000-000039020000}"/>
    <cellStyle name="40% - Accent6 2 3 2 2" xfId="5860" xr:uid="{00000000-0005-0000-0000-00003A020000}"/>
    <cellStyle name="40% - Accent6 2 3 3" xfId="5861" xr:uid="{00000000-0005-0000-0000-00003B020000}"/>
    <cellStyle name="40% - Accent6 2 3 4" xfId="8893" xr:uid="{00000000-0005-0000-0000-00003C020000}"/>
    <cellStyle name="40% - Accent6 2 3_Analysis File Template" xfId="5862" xr:uid="{00000000-0005-0000-0000-00003D020000}"/>
    <cellStyle name="40% - Accent6 2 4" xfId="5863" xr:uid="{00000000-0005-0000-0000-00003E020000}"/>
    <cellStyle name="40% - Accent6 2 4 2" xfId="5864" xr:uid="{00000000-0005-0000-0000-00003F020000}"/>
    <cellStyle name="40% - Accent6 2 5" xfId="5865" xr:uid="{00000000-0005-0000-0000-000040020000}"/>
    <cellStyle name="40% - Accent6 2 6" xfId="5852" xr:uid="{00000000-0005-0000-0000-000041020000}"/>
    <cellStyle name="40% - Accent6 2 7" xfId="6507" xr:uid="{00000000-0005-0000-0000-000042020000}"/>
    <cellStyle name="40% - Accent6 2 8" xfId="6660" xr:uid="{00000000-0005-0000-0000-000043020000}"/>
    <cellStyle name="40% - Accent6 2 9" xfId="6668" xr:uid="{00000000-0005-0000-0000-000044020000}"/>
    <cellStyle name="40% - Accent6 2_All_SFR_Tables" xfId="5866" xr:uid="{00000000-0005-0000-0000-000045020000}"/>
    <cellStyle name="40% - Accent6 3" xfId="41" xr:uid="{00000000-0005-0000-0000-000046020000}"/>
    <cellStyle name="40% - Accent6 3 2" xfId="5868" xr:uid="{00000000-0005-0000-0000-000047020000}"/>
    <cellStyle name="40% - Accent6 3 2 2" xfId="5869" xr:uid="{00000000-0005-0000-0000-000048020000}"/>
    <cellStyle name="40% - Accent6 3 3" xfId="5870" xr:uid="{00000000-0005-0000-0000-000049020000}"/>
    <cellStyle name="40% - Accent6 3 4" xfId="5867" xr:uid="{00000000-0005-0000-0000-00004A020000}"/>
    <cellStyle name="40% - Accent6 3 5" xfId="6508" xr:uid="{00000000-0005-0000-0000-00004B020000}"/>
    <cellStyle name="40% - Accent6 3 6" xfId="7755" xr:uid="{00000000-0005-0000-0000-00004C020000}"/>
    <cellStyle name="40% - Accent6 3 7" xfId="9068" xr:uid="{00000000-0005-0000-0000-00004D020000}"/>
    <cellStyle name="40% - Accent6 3_Analysis File Template" xfId="5871" xr:uid="{00000000-0005-0000-0000-00004E020000}"/>
    <cellStyle name="40% - Accent6 4" xfId="5872" xr:uid="{00000000-0005-0000-0000-00004F020000}"/>
    <cellStyle name="40% - Accent6 4 2" xfId="5873" xr:uid="{00000000-0005-0000-0000-000050020000}"/>
    <cellStyle name="40% - Accent6 4 2 2" xfId="5874" xr:uid="{00000000-0005-0000-0000-000051020000}"/>
    <cellStyle name="40% - Accent6 4 3" xfId="5875" xr:uid="{00000000-0005-0000-0000-000052020000}"/>
    <cellStyle name="40% - Accent6 4 4" xfId="6509" xr:uid="{00000000-0005-0000-0000-000053020000}"/>
    <cellStyle name="40% - Accent6 4 5" xfId="7756" xr:uid="{00000000-0005-0000-0000-000054020000}"/>
    <cellStyle name="40% - Accent6 4 6" xfId="8895" xr:uid="{00000000-0005-0000-0000-000055020000}"/>
    <cellStyle name="40% - Accent6 4_Draft SFR tables 300113 V8" xfId="5876" xr:uid="{00000000-0005-0000-0000-000056020000}"/>
    <cellStyle name="40% - Accent6 5" xfId="5877" xr:uid="{00000000-0005-0000-0000-000057020000}"/>
    <cellStyle name="40% - Accent6 5 2" xfId="5878" xr:uid="{00000000-0005-0000-0000-000058020000}"/>
    <cellStyle name="40% - Accent6 5 2 2" xfId="5879" xr:uid="{00000000-0005-0000-0000-000059020000}"/>
    <cellStyle name="40% - Accent6 5 3" xfId="5880" xr:uid="{00000000-0005-0000-0000-00005A020000}"/>
    <cellStyle name="40% - Accent6 5_Draft SFR tables 300113 V8" xfId="5881" xr:uid="{00000000-0005-0000-0000-00005B020000}"/>
    <cellStyle name="40% - Accent6 6" xfId="5882" xr:uid="{00000000-0005-0000-0000-00005C020000}"/>
    <cellStyle name="40% - Accent6 6 2" xfId="5883" xr:uid="{00000000-0005-0000-0000-00005D020000}"/>
    <cellStyle name="40% - Accent6 7" xfId="5884" xr:uid="{00000000-0005-0000-0000-00005E020000}"/>
    <cellStyle name="40% - Accent6 7 2" xfId="5885" xr:uid="{00000000-0005-0000-0000-00005F020000}"/>
    <cellStyle name="40% - Akzent1 2" xfId="8896" xr:uid="{00000000-0005-0000-0000-000060020000}"/>
    <cellStyle name="40% - Akzent2 2" xfId="8897" xr:uid="{00000000-0005-0000-0000-000061020000}"/>
    <cellStyle name="40% - Akzent3 2" xfId="8898" xr:uid="{00000000-0005-0000-0000-000062020000}"/>
    <cellStyle name="40% - Akzent4 2" xfId="8899" xr:uid="{00000000-0005-0000-0000-000063020000}"/>
    <cellStyle name="40% - Akzent5 2" xfId="8900" xr:uid="{00000000-0005-0000-0000-000064020000}"/>
    <cellStyle name="40% - Akzent6 2" xfId="8901" xr:uid="{00000000-0005-0000-0000-000065020000}"/>
    <cellStyle name="60% - Accent1 2" xfId="1087" xr:uid="{00000000-0005-0000-0000-000066020000}"/>
    <cellStyle name="60% - Accent1 2 2" xfId="5887" xr:uid="{00000000-0005-0000-0000-000067020000}"/>
    <cellStyle name="60% - Accent1 2 2 2" xfId="8904" xr:uid="{00000000-0005-0000-0000-000068020000}"/>
    <cellStyle name="60% - Accent1 2 3" xfId="5888" xr:uid="{00000000-0005-0000-0000-000069020000}"/>
    <cellStyle name="60% - Accent1 2 3 2" xfId="8905" xr:uid="{00000000-0005-0000-0000-00006A020000}"/>
    <cellStyle name="60% - Accent1 2 4" xfId="5886" xr:uid="{00000000-0005-0000-0000-00006B020000}"/>
    <cellStyle name="60% - Accent1 2 5" xfId="6510" xr:uid="{00000000-0005-0000-0000-00006C020000}"/>
    <cellStyle name="60% - Accent1 2 6" xfId="9065" xr:uid="{00000000-0005-0000-0000-00006D020000}"/>
    <cellStyle name="60% - Accent1 2 7" xfId="10226" xr:uid="{00000000-0005-0000-0000-00006E020000}"/>
    <cellStyle name="60% - Accent1 3" xfId="42" xr:uid="{00000000-0005-0000-0000-00006F020000}"/>
    <cellStyle name="60% - Accent1 3 2" xfId="5889" xr:uid="{00000000-0005-0000-0000-000070020000}"/>
    <cellStyle name="60% - Accent1 3 3" xfId="6511" xr:uid="{00000000-0005-0000-0000-000071020000}"/>
    <cellStyle name="60% - Accent1 4" xfId="5890" xr:uid="{00000000-0005-0000-0000-000072020000}"/>
    <cellStyle name="60% - Accent1 4 2" xfId="8907" xr:uid="{00000000-0005-0000-0000-000073020000}"/>
    <cellStyle name="60% - Accent1 5" xfId="5891" xr:uid="{00000000-0005-0000-0000-000074020000}"/>
    <cellStyle name="60% - Accent1 6" xfId="6463" xr:uid="{00000000-0005-0000-0000-000075020000}"/>
    <cellStyle name="60% - Accent1 7" xfId="8902" xr:uid="{00000000-0005-0000-0000-000076020000}"/>
    <cellStyle name="60% - Accent2" xfId="8794" builtinId="36" customBuiltin="1"/>
    <cellStyle name="60% - Accent2 2" xfId="1088" xr:uid="{00000000-0005-0000-0000-000078020000}"/>
    <cellStyle name="60% - Accent2 2 2" xfId="5893" xr:uid="{00000000-0005-0000-0000-000079020000}"/>
    <cellStyle name="60% - Accent2 2 2 2" xfId="8910" xr:uid="{00000000-0005-0000-0000-00007A020000}"/>
    <cellStyle name="60% - Accent2 2 3" xfId="5894" xr:uid="{00000000-0005-0000-0000-00007B020000}"/>
    <cellStyle name="60% - Accent2 2 4" xfId="5892" xr:uid="{00000000-0005-0000-0000-00007C020000}"/>
    <cellStyle name="60% - Accent2 2 5" xfId="6512" xr:uid="{00000000-0005-0000-0000-00007D020000}"/>
    <cellStyle name="60% - Accent2 2 6" xfId="9064" xr:uid="{00000000-0005-0000-0000-00007E020000}"/>
    <cellStyle name="60% - Accent2 2 7" xfId="10227" xr:uid="{00000000-0005-0000-0000-00007F020000}"/>
    <cellStyle name="60% - Accent2 3" xfId="43" xr:uid="{00000000-0005-0000-0000-000080020000}"/>
    <cellStyle name="60% - Accent2 3 2" xfId="5895" xr:uid="{00000000-0005-0000-0000-000081020000}"/>
    <cellStyle name="60% - Accent2 3 3" xfId="6513" xr:uid="{00000000-0005-0000-0000-000082020000}"/>
    <cellStyle name="60% - Accent2 4" xfId="5896" xr:uid="{00000000-0005-0000-0000-000083020000}"/>
    <cellStyle name="60% - Accent2 5" xfId="5897" xr:uid="{00000000-0005-0000-0000-000084020000}"/>
    <cellStyle name="60% - Accent2 6" xfId="6465" xr:uid="{00000000-0005-0000-0000-000085020000}"/>
    <cellStyle name="60% - Accent3" xfId="8798" builtinId="40" customBuiltin="1"/>
    <cellStyle name="60% - Accent3 2" xfId="1089" xr:uid="{00000000-0005-0000-0000-000087020000}"/>
    <cellStyle name="60% - Accent3 2 2" xfId="5899" xr:uid="{00000000-0005-0000-0000-000088020000}"/>
    <cellStyle name="60% - Accent3 2 2 2" xfId="8914" xr:uid="{00000000-0005-0000-0000-000089020000}"/>
    <cellStyle name="60% - Accent3 2 3" xfId="5900" xr:uid="{00000000-0005-0000-0000-00008A020000}"/>
    <cellStyle name="60% - Accent3 2 3 2" xfId="8915" xr:uid="{00000000-0005-0000-0000-00008B020000}"/>
    <cellStyle name="60% - Accent3 2 4" xfId="5898" xr:uid="{00000000-0005-0000-0000-00008C020000}"/>
    <cellStyle name="60% - Accent3 2 5" xfId="6514" xr:uid="{00000000-0005-0000-0000-00008D020000}"/>
    <cellStyle name="60% - Accent3 2 6" xfId="9041" xr:uid="{00000000-0005-0000-0000-00008E020000}"/>
    <cellStyle name="60% - Accent3 2 7" xfId="10228" xr:uid="{00000000-0005-0000-0000-00008F020000}"/>
    <cellStyle name="60% - Accent3 3" xfId="44" xr:uid="{00000000-0005-0000-0000-000090020000}"/>
    <cellStyle name="60% - Accent3 3 2" xfId="5901" xr:uid="{00000000-0005-0000-0000-000091020000}"/>
    <cellStyle name="60% - Accent3 3 3" xfId="6515" xr:uid="{00000000-0005-0000-0000-000092020000}"/>
    <cellStyle name="60% - Accent3 4" xfId="5902" xr:uid="{00000000-0005-0000-0000-000093020000}"/>
    <cellStyle name="60% - Accent3 4 2" xfId="8917" xr:uid="{00000000-0005-0000-0000-000094020000}"/>
    <cellStyle name="60% - Accent3 5" xfId="5903" xr:uid="{00000000-0005-0000-0000-000095020000}"/>
    <cellStyle name="60% - Accent3 6" xfId="6467" xr:uid="{00000000-0005-0000-0000-000096020000}"/>
    <cellStyle name="60% - Accent4" xfId="8802" builtinId="44" customBuiltin="1"/>
    <cellStyle name="60% - Accent4 2" xfId="1090" xr:uid="{00000000-0005-0000-0000-000098020000}"/>
    <cellStyle name="60% - Accent4 2 2" xfId="5905" xr:uid="{00000000-0005-0000-0000-000099020000}"/>
    <cellStyle name="60% - Accent4 2 2 2" xfId="8920" xr:uid="{00000000-0005-0000-0000-00009A020000}"/>
    <cellStyle name="60% - Accent4 2 3" xfId="5906" xr:uid="{00000000-0005-0000-0000-00009B020000}"/>
    <cellStyle name="60% - Accent4 2 3 2" xfId="8921" xr:uid="{00000000-0005-0000-0000-00009C020000}"/>
    <cellStyle name="60% - Accent4 2 4" xfId="5904" xr:uid="{00000000-0005-0000-0000-00009D020000}"/>
    <cellStyle name="60% - Accent4 2 5" xfId="6516" xr:uid="{00000000-0005-0000-0000-00009E020000}"/>
    <cellStyle name="60% - Accent4 2 6" xfId="9022" xr:uid="{00000000-0005-0000-0000-00009F020000}"/>
    <cellStyle name="60% - Accent4 2 7" xfId="10229" xr:uid="{00000000-0005-0000-0000-0000A0020000}"/>
    <cellStyle name="60% - Accent4 3" xfId="45" xr:uid="{00000000-0005-0000-0000-0000A1020000}"/>
    <cellStyle name="60% - Accent4 3 2" xfId="5907" xr:uid="{00000000-0005-0000-0000-0000A2020000}"/>
    <cellStyle name="60% - Accent4 3 3" xfId="6517" xr:uid="{00000000-0005-0000-0000-0000A3020000}"/>
    <cellStyle name="60% - Accent4 4" xfId="5908" xr:uid="{00000000-0005-0000-0000-0000A4020000}"/>
    <cellStyle name="60% - Accent4 4 2" xfId="8923" xr:uid="{00000000-0005-0000-0000-0000A5020000}"/>
    <cellStyle name="60% - Accent4 5" xfId="5909" xr:uid="{00000000-0005-0000-0000-0000A6020000}"/>
    <cellStyle name="60% - Accent4 6" xfId="6469" xr:uid="{00000000-0005-0000-0000-0000A7020000}"/>
    <cellStyle name="60% - Accent5" xfId="8806" builtinId="48" customBuiltin="1"/>
    <cellStyle name="60% - Accent5 2" xfId="1091" xr:uid="{00000000-0005-0000-0000-0000A9020000}"/>
    <cellStyle name="60% - Accent5 2 2" xfId="5911" xr:uid="{00000000-0005-0000-0000-0000AA020000}"/>
    <cellStyle name="60% - Accent5 2 2 2" xfId="8926" xr:uid="{00000000-0005-0000-0000-0000AB020000}"/>
    <cellStyle name="60% - Accent5 2 3" xfId="5912" xr:uid="{00000000-0005-0000-0000-0000AC020000}"/>
    <cellStyle name="60% - Accent5 2 4" xfId="5910" xr:uid="{00000000-0005-0000-0000-0000AD020000}"/>
    <cellStyle name="60% - Accent5 2 5" xfId="6518" xr:uid="{00000000-0005-0000-0000-0000AE020000}"/>
    <cellStyle name="60% - Accent5 2 6" xfId="9021" xr:uid="{00000000-0005-0000-0000-0000AF020000}"/>
    <cellStyle name="60% - Accent5 2 7" xfId="10230" xr:uid="{00000000-0005-0000-0000-0000B0020000}"/>
    <cellStyle name="60% - Accent5 3" xfId="46" xr:uid="{00000000-0005-0000-0000-0000B1020000}"/>
    <cellStyle name="60% - Accent5 3 2" xfId="5913" xr:uid="{00000000-0005-0000-0000-0000B2020000}"/>
    <cellStyle name="60% - Accent5 3 3" xfId="6519" xr:uid="{00000000-0005-0000-0000-0000B3020000}"/>
    <cellStyle name="60% - Accent5 4" xfId="5914" xr:uid="{00000000-0005-0000-0000-0000B4020000}"/>
    <cellStyle name="60% - Accent5 5" xfId="5915" xr:uid="{00000000-0005-0000-0000-0000B5020000}"/>
    <cellStyle name="60% - Accent5 6" xfId="6471" xr:uid="{00000000-0005-0000-0000-0000B6020000}"/>
    <cellStyle name="60% - Accent6" xfId="8810" builtinId="52" customBuiltin="1"/>
    <cellStyle name="60% - Accent6 2" xfId="1092" xr:uid="{00000000-0005-0000-0000-0000B8020000}"/>
    <cellStyle name="60% - Accent6 2 2" xfId="5917" xr:uid="{00000000-0005-0000-0000-0000B9020000}"/>
    <cellStyle name="60% - Accent6 2 2 2" xfId="8930" xr:uid="{00000000-0005-0000-0000-0000BA020000}"/>
    <cellStyle name="60% - Accent6 2 3" xfId="5918" xr:uid="{00000000-0005-0000-0000-0000BB020000}"/>
    <cellStyle name="60% - Accent6 2 3 2" xfId="8931" xr:uid="{00000000-0005-0000-0000-0000BC020000}"/>
    <cellStyle name="60% - Accent6 2 4" xfId="5916" xr:uid="{00000000-0005-0000-0000-0000BD020000}"/>
    <cellStyle name="60% - Accent6 2 5" xfId="6520" xr:uid="{00000000-0005-0000-0000-0000BE020000}"/>
    <cellStyle name="60% - Accent6 2 6" xfId="9009" xr:uid="{00000000-0005-0000-0000-0000BF020000}"/>
    <cellStyle name="60% - Accent6 2 7" xfId="10231" xr:uid="{00000000-0005-0000-0000-0000C0020000}"/>
    <cellStyle name="60% - Accent6 3" xfId="47" xr:uid="{00000000-0005-0000-0000-0000C1020000}"/>
    <cellStyle name="60% - Accent6 3 2" xfId="5919" xr:uid="{00000000-0005-0000-0000-0000C2020000}"/>
    <cellStyle name="60% - Accent6 3 3" xfId="6521" xr:uid="{00000000-0005-0000-0000-0000C3020000}"/>
    <cellStyle name="60% - Accent6 4" xfId="5920" xr:uid="{00000000-0005-0000-0000-0000C4020000}"/>
    <cellStyle name="60% - Accent6 4 2" xfId="8932" xr:uid="{00000000-0005-0000-0000-0000C5020000}"/>
    <cellStyle name="60% - Accent6 5" xfId="5921" xr:uid="{00000000-0005-0000-0000-0000C6020000}"/>
    <cellStyle name="60% - Accent6 6" xfId="6473" xr:uid="{00000000-0005-0000-0000-0000C7020000}"/>
    <cellStyle name="60% - Akzent1 2" xfId="8933" xr:uid="{00000000-0005-0000-0000-0000C8020000}"/>
    <cellStyle name="60% - Akzent2 2" xfId="8934" xr:uid="{00000000-0005-0000-0000-0000C9020000}"/>
    <cellStyle name="60% - Akzent3 2" xfId="8935" xr:uid="{00000000-0005-0000-0000-0000CA020000}"/>
    <cellStyle name="60% - Akzent4 2" xfId="8936" xr:uid="{00000000-0005-0000-0000-0000CB020000}"/>
    <cellStyle name="60% - Akzent5 2" xfId="8937" xr:uid="{00000000-0005-0000-0000-0000CC020000}"/>
    <cellStyle name="60% - Akzent6 2" xfId="8938" xr:uid="{00000000-0005-0000-0000-0000CD020000}"/>
    <cellStyle name="Accent1" xfId="3" builtinId="29" customBuiltin="1"/>
    <cellStyle name="Accent1 2" xfId="1093" xr:uid="{00000000-0005-0000-0000-0000CF020000}"/>
    <cellStyle name="Accent1 2 2" xfId="5923" xr:uid="{00000000-0005-0000-0000-0000D0020000}"/>
    <cellStyle name="Accent1 2 2 2" xfId="8941" xr:uid="{00000000-0005-0000-0000-0000D1020000}"/>
    <cellStyle name="Accent1 2 3" xfId="5924" xr:uid="{00000000-0005-0000-0000-0000D2020000}"/>
    <cellStyle name="Accent1 2 3 2" xfId="8942" xr:uid="{00000000-0005-0000-0000-0000D3020000}"/>
    <cellStyle name="Accent1 2 4" xfId="5922" xr:uid="{00000000-0005-0000-0000-0000D4020000}"/>
    <cellStyle name="Accent1 2 5" xfId="6522" xr:uid="{00000000-0005-0000-0000-0000D5020000}"/>
    <cellStyle name="Accent1 2 6" xfId="9007" xr:uid="{00000000-0005-0000-0000-0000D6020000}"/>
    <cellStyle name="Accent1 3" xfId="48" xr:uid="{00000000-0005-0000-0000-0000D7020000}"/>
    <cellStyle name="Accent1 3 2" xfId="5925" xr:uid="{00000000-0005-0000-0000-0000D8020000}"/>
    <cellStyle name="Accent1 3 3" xfId="6523" xr:uid="{00000000-0005-0000-0000-0000D9020000}"/>
    <cellStyle name="Accent1 4" xfId="5926" xr:uid="{00000000-0005-0000-0000-0000DA020000}"/>
    <cellStyle name="Accent1 4 2" xfId="8944" xr:uid="{00000000-0005-0000-0000-0000DB020000}"/>
    <cellStyle name="Accent1 5" xfId="5927" xr:uid="{00000000-0005-0000-0000-0000DC020000}"/>
    <cellStyle name="Accent1 6" xfId="6462" xr:uid="{00000000-0005-0000-0000-0000DD020000}"/>
    <cellStyle name="Accent2" xfId="8791" builtinId="33" customBuiltin="1"/>
    <cellStyle name="Accent2 2" xfId="1094" xr:uid="{00000000-0005-0000-0000-0000DF020000}"/>
    <cellStyle name="Accent2 2 2" xfId="5929" xr:uid="{00000000-0005-0000-0000-0000E0020000}"/>
    <cellStyle name="Accent2 2 2 2" xfId="8947" xr:uid="{00000000-0005-0000-0000-0000E1020000}"/>
    <cellStyle name="Accent2 2 3" xfId="5930" xr:uid="{00000000-0005-0000-0000-0000E2020000}"/>
    <cellStyle name="Accent2 2 4" xfId="5928" xr:uid="{00000000-0005-0000-0000-0000E3020000}"/>
    <cellStyle name="Accent2 2 5" xfId="6524" xr:uid="{00000000-0005-0000-0000-0000E4020000}"/>
    <cellStyle name="Accent2 2 6" xfId="9006" xr:uid="{00000000-0005-0000-0000-0000E5020000}"/>
    <cellStyle name="Accent2 3" xfId="49" xr:uid="{00000000-0005-0000-0000-0000E6020000}"/>
    <cellStyle name="Accent2 3 2" xfId="5931" xr:uid="{00000000-0005-0000-0000-0000E7020000}"/>
    <cellStyle name="Accent2 3 3" xfId="6525" xr:uid="{00000000-0005-0000-0000-0000E8020000}"/>
    <cellStyle name="Accent2 4" xfId="5932" xr:uid="{00000000-0005-0000-0000-0000E9020000}"/>
    <cellStyle name="Accent2 5" xfId="5933" xr:uid="{00000000-0005-0000-0000-0000EA020000}"/>
    <cellStyle name="Accent2 6" xfId="6464" xr:uid="{00000000-0005-0000-0000-0000EB020000}"/>
    <cellStyle name="Accent3" xfId="8795" builtinId="37" customBuiltin="1"/>
    <cellStyle name="Accent3 2" xfId="1095" xr:uid="{00000000-0005-0000-0000-0000ED020000}"/>
    <cellStyle name="Accent3 2 2" xfId="5935" xr:uid="{00000000-0005-0000-0000-0000EE020000}"/>
    <cellStyle name="Accent3 2 2 2" xfId="8951" xr:uid="{00000000-0005-0000-0000-0000EF020000}"/>
    <cellStyle name="Accent3 2 3" xfId="5936" xr:uid="{00000000-0005-0000-0000-0000F0020000}"/>
    <cellStyle name="Accent3 2 4" xfId="5934" xr:uid="{00000000-0005-0000-0000-0000F1020000}"/>
    <cellStyle name="Accent3 2 5" xfId="6526" xr:uid="{00000000-0005-0000-0000-0000F2020000}"/>
    <cellStyle name="Accent3 2 6" xfId="8981" xr:uid="{00000000-0005-0000-0000-0000F3020000}"/>
    <cellStyle name="Accent3 3" xfId="50" xr:uid="{00000000-0005-0000-0000-0000F4020000}"/>
    <cellStyle name="Accent3 3 2" xfId="5937" xr:uid="{00000000-0005-0000-0000-0000F5020000}"/>
    <cellStyle name="Accent3 3 3" xfId="6527" xr:uid="{00000000-0005-0000-0000-0000F6020000}"/>
    <cellStyle name="Accent3 4" xfId="5938" xr:uid="{00000000-0005-0000-0000-0000F7020000}"/>
    <cellStyle name="Accent3 5" xfId="5939" xr:uid="{00000000-0005-0000-0000-0000F8020000}"/>
    <cellStyle name="Accent3 6" xfId="6466" xr:uid="{00000000-0005-0000-0000-0000F9020000}"/>
    <cellStyle name="Accent4" xfId="8799" builtinId="41" customBuiltin="1"/>
    <cellStyle name="Accent4 2" xfId="1096" xr:uid="{00000000-0005-0000-0000-0000FB020000}"/>
    <cellStyle name="Accent4 2 2" xfId="5941" xr:uid="{00000000-0005-0000-0000-0000FC020000}"/>
    <cellStyle name="Accent4 2 2 2" xfId="8955" xr:uid="{00000000-0005-0000-0000-0000FD020000}"/>
    <cellStyle name="Accent4 2 3" xfId="5942" xr:uid="{00000000-0005-0000-0000-0000FE020000}"/>
    <cellStyle name="Accent4 2 3 2" xfId="8956" xr:uid="{00000000-0005-0000-0000-0000FF020000}"/>
    <cellStyle name="Accent4 2 4" xfId="5940" xr:uid="{00000000-0005-0000-0000-000000030000}"/>
    <cellStyle name="Accent4 2 5" xfId="6528" xr:uid="{00000000-0005-0000-0000-000001030000}"/>
    <cellStyle name="Accent4 2 6" xfId="8978" xr:uid="{00000000-0005-0000-0000-000002030000}"/>
    <cellStyle name="Accent4 3" xfId="51" xr:uid="{00000000-0005-0000-0000-000003030000}"/>
    <cellStyle name="Accent4 3 2" xfId="5943" xr:uid="{00000000-0005-0000-0000-000004030000}"/>
    <cellStyle name="Accent4 3 3" xfId="6529" xr:uid="{00000000-0005-0000-0000-000005030000}"/>
    <cellStyle name="Accent4 4" xfId="5944" xr:uid="{00000000-0005-0000-0000-000006030000}"/>
    <cellStyle name="Accent4 4 2" xfId="8958" xr:uid="{00000000-0005-0000-0000-000007030000}"/>
    <cellStyle name="Accent4 5" xfId="5945" xr:uid="{00000000-0005-0000-0000-000008030000}"/>
    <cellStyle name="Accent4 6" xfId="6468" xr:uid="{00000000-0005-0000-0000-000009030000}"/>
    <cellStyle name="Accent5" xfId="8803" builtinId="45" customBuiltin="1"/>
    <cellStyle name="Accent5 2" xfId="1097" xr:uid="{00000000-0005-0000-0000-00000B030000}"/>
    <cellStyle name="Accent5 2 2" xfId="5947" xr:uid="{00000000-0005-0000-0000-00000C030000}"/>
    <cellStyle name="Accent5 2 2 2" xfId="8961" xr:uid="{00000000-0005-0000-0000-00000D030000}"/>
    <cellStyle name="Accent5 2 3" xfId="5948" xr:uid="{00000000-0005-0000-0000-00000E030000}"/>
    <cellStyle name="Accent5 2 4" xfId="5946" xr:uid="{00000000-0005-0000-0000-00000F030000}"/>
    <cellStyle name="Accent5 2 5" xfId="6530" xr:uid="{00000000-0005-0000-0000-000010030000}"/>
    <cellStyle name="Accent5 2 6" xfId="8976" xr:uid="{00000000-0005-0000-0000-000011030000}"/>
    <cellStyle name="Accent5 3" xfId="52" xr:uid="{00000000-0005-0000-0000-000012030000}"/>
    <cellStyle name="Accent5 3 2" xfId="5949" xr:uid="{00000000-0005-0000-0000-000013030000}"/>
    <cellStyle name="Accent5 3 3" xfId="6531" xr:uid="{00000000-0005-0000-0000-000014030000}"/>
    <cellStyle name="Accent5 4" xfId="5950" xr:uid="{00000000-0005-0000-0000-000015030000}"/>
    <cellStyle name="Accent5 5" xfId="5951" xr:uid="{00000000-0005-0000-0000-000016030000}"/>
    <cellStyle name="Accent5 6" xfId="6470" xr:uid="{00000000-0005-0000-0000-000017030000}"/>
    <cellStyle name="Accent6" xfId="8807" builtinId="49" customBuiltin="1"/>
    <cellStyle name="Accent6 2" xfId="1098" xr:uid="{00000000-0005-0000-0000-000019030000}"/>
    <cellStyle name="Accent6 2 2" xfId="5953" xr:uid="{00000000-0005-0000-0000-00001A030000}"/>
    <cellStyle name="Accent6 2 2 2" xfId="8965" xr:uid="{00000000-0005-0000-0000-00001B030000}"/>
    <cellStyle name="Accent6 2 3" xfId="5954" xr:uid="{00000000-0005-0000-0000-00001C030000}"/>
    <cellStyle name="Accent6 2 4" xfId="5952" xr:uid="{00000000-0005-0000-0000-00001D030000}"/>
    <cellStyle name="Accent6 2 5" xfId="6532" xr:uid="{00000000-0005-0000-0000-00001E030000}"/>
    <cellStyle name="Accent6 2 6" xfId="8975" xr:uid="{00000000-0005-0000-0000-00001F030000}"/>
    <cellStyle name="Accent6 3" xfId="53" xr:uid="{00000000-0005-0000-0000-000020030000}"/>
    <cellStyle name="Accent6 3 2" xfId="5955" xr:uid="{00000000-0005-0000-0000-000021030000}"/>
    <cellStyle name="Accent6 3 3" xfId="6533" xr:uid="{00000000-0005-0000-0000-000022030000}"/>
    <cellStyle name="Accent6 4" xfId="5956" xr:uid="{00000000-0005-0000-0000-000023030000}"/>
    <cellStyle name="Accent6 5" xfId="5957" xr:uid="{00000000-0005-0000-0000-000024030000}"/>
    <cellStyle name="Accent6 6" xfId="6472" xr:uid="{00000000-0005-0000-0000-000025030000}"/>
    <cellStyle name="Akzent1 2" xfId="8967" xr:uid="{00000000-0005-0000-0000-000026030000}"/>
    <cellStyle name="Akzent2 2" xfId="8968" xr:uid="{00000000-0005-0000-0000-000027030000}"/>
    <cellStyle name="Akzent3 2" xfId="8969" xr:uid="{00000000-0005-0000-0000-000028030000}"/>
    <cellStyle name="Akzent4 2" xfId="8970" xr:uid="{00000000-0005-0000-0000-000029030000}"/>
    <cellStyle name="Akzent5 2" xfId="8971" xr:uid="{00000000-0005-0000-0000-00002A030000}"/>
    <cellStyle name="Akzent6 2" xfId="8972" xr:uid="{00000000-0005-0000-0000-00002B030000}"/>
    <cellStyle name="ANCLAS,REZONES Y SUS PARTES,DE FUNDICION,DE HIERRO O DE ACERO" xfId="8973" xr:uid="{00000000-0005-0000-0000-00002C030000}"/>
    <cellStyle name="ANCLAS,REZONES Y SUS PARTES,DE FUNDICION,DE HIERRO O DE ACERO 2" xfId="9972" xr:uid="{00000000-0005-0000-0000-00002D030000}"/>
    <cellStyle name="ANCLAS,REZONES Y SUS PARTES,DE FUNDICION,DE HIERRO O DE ACERO 2 2" xfId="9973" xr:uid="{00000000-0005-0000-0000-00002E030000}"/>
    <cellStyle name="Ausgabe 2" xfId="8974" xr:uid="{00000000-0005-0000-0000-00002F030000}"/>
    <cellStyle name="Bad" xfId="8780" builtinId="27" customBuiltin="1"/>
    <cellStyle name="Bad 2" xfId="1099" xr:uid="{00000000-0005-0000-0000-000031030000}"/>
    <cellStyle name="Bad 2 2" xfId="5959" xr:uid="{00000000-0005-0000-0000-000032030000}"/>
    <cellStyle name="Bad 2 2 2" xfId="8977" xr:uid="{00000000-0005-0000-0000-000033030000}"/>
    <cellStyle name="Bad 2 3" xfId="5960" xr:uid="{00000000-0005-0000-0000-000034030000}"/>
    <cellStyle name="Bad 2 4" xfId="5958" xr:uid="{00000000-0005-0000-0000-000035030000}"/>
    <cellStyle name="Bad 2 5" xfId="6534" xr:uid="{00000000-0005-0000-0000-000036030000}"/>
    <cellStyle name="Bad 2 6" xfId="8966" xr:uid="{00000000-0005-0000-0000-000037030000}"/>
    <cellStyle name="Bad 3" xfId="54" xr:uid="{00000000-0005-0000-0000-000038030000}"/>
    <cellStyle name="Bad 3 2" xfId="5961" xr:uid="{00000000-0005-0000-0000-000039030000}"/>
    <cellStyle name="Bad 3 3" xfId="6535" xr:uid="{00000000-0005-0000-0000-00003A030000}"/>
    <cellStyle name="Bad 4" xfId="5962" xr:uid="{00000000-0005-0000-0000-00003B030000}"/>
    <cellStyle name="Bad 4 2" xfId="8979" xr:uid="{00000000-0005-0000-0000-00003C030000}"/>
    <cellStyle name="Bad 5" xfId="5963" xr:uid="{00000000-0005-0000-0000-00003D030000}"/>
    <cellStyle name="Bad 6" xfId="6452" xr:uid="{00000000-0005-0000-0000-00003E030000}"/>
    <cellStyle name="Berechnung 2" xfId="8980" xr:uid="{00000000-0005-0000-0000-00003F030000}"/>
    <cellStyle name="Calculation" xfId="8784" builtinId="22" customBuiltin="1"/>
    <cellStyle name="Calculation 10" xfId="83" xr:uid="{00000000-0005-0000-0000-000041030000}"/>
    <cellStyle name="Calculation 10 10" xfId="84" xr:uid="{00000000-0005-0000-0000-000042030000}"/>
    <cellStyle name="Calculation 10 10 2" xfId="2102" xr:uid="{00000000-0005-0000-0000-000043030000}"/>
    <cellStyle name="Calculation 10 10 3" xfId="2159" xr:uid="{00000000-0005-0000-0000-000044030000}"/>
    <cellStyle name="Calculation 10 10 4" xfId="2160" xr:uid="{00000000-0005-0000-0000-000045030000}"/>
    <cellStyle name="Calculation 10 10 5" xfId="2161" xr:uid="{00000000-0005-0000-0000-000046030000}"/>
    <cellStyle name="Calculation 10 10_GCSEs" xfId="6741" xr:uid="{00000000-0005-0000-0000-000047030000}"/>
    <cellStyle name="Calculation 10 11" xfId="85" xr:uid="{00000000-0005-0000-0000-000048030000}"/>
    <cellStyle name="Calculation 10 11 2" xfId="2101" xr:uid="{00000000-0005-0000-0000-000049030000}"/>
    <cellStyle name="Calculation 10 11 3" xfId="2162" xr:uid="{00000000-0005-0000-0000-00004A030000}"/>
    <cellStyle name="Calculation 10 11 4" xfId="2163" xr:uid="{00000000-0005-0000-0000-00004B030000}"/>
    <cellStyle name="Calculation 10 11 5" xfId="2164" xr:uid="{00000000-0005-0000-0000-00004C030000}"/>
    <cellStyle name="Calculation 10 11_GCSEs" xfId="6742" xr:uid="{00000000-0005-0000-0000-00004D030000}"/>
    <cellStyle name="Calculation 10 12" xfId="2103" xr:uid="{00000000-0005-0000-0000-00004E030000}"/>
    <cellStyle name="Calculation 10 12 2" xfId="2165" xr:uid="{00000000-0005-0000-0000-00004F030000}"/>
    <cellStyle name="Calculation 10 12 3" xfId="2166" xr:uid="{00000000-0005-0000-0000-000050030000}"/>
    <cellStyle name="Calculation 10 12 4" xfId="2167" xr:uid="{00000000-0005-0000-0000-000051030000}"/>
    <cellStyle name="Calculation 10 12 5" xfId="2168" xr:uid="{00000000-0005-0000-0000-000052030000}"/>
    <cellStyle name="Calculation 10 12_GCSEs" xfId="6743" xr:uid="{00000000-0005-0000-0000-000053030000}"/>
    <cellStyle name="Calculation 10 13" xfId="2169" xr:uid="{00000000-0005-0000-0000-000054030000}"/>
    <cellStyle name="Calculation 10 14" xfId="2170" xr:uid="{00000000-0005-0000-0000-000055030000}"/>
    <cellStyle name="Calculation 10 15" xfId="2171" xr:uid="{00000000-0005-0000-0000-000056030000}"/>
    <cellStyle name="Calculation 10 16" xfId="2172" xr:uid="{00000000-0005-0000-0000-000057030000}"/>
    <cellStyle name="Calculation 10 2" xfId="86" xr:uid="{00000000-0005-0000-0000-000058030000}"/>
    <cellStyle name="Calculation 10 2 2" xfId="87" xr:uid="{00000000-0005-0000-0000-000059030000}"/>
    <cellStyle name="Calculation 10 2 2 2" xfId="2099" xr:uid="{00000000-0005-0000-0000-00005A030000}"/>
    <cellStyle name="Calculation 10 2 2 3" xfId="2173" xr:uid="{00000000-0005-0000-0000-00005B030000}"/>
    <cellStyle name="Calculation 10 2 2 4" xfId="2174" xr:uid="{00000000-0005-0000-0000-00005C030000}"/>
    <cellStyle name="Calculation 10 2 2 5" xfId="2175" xr:uid="{00000000-0005-0000-0000-00005D030000}"/>
    <cellStyle name="Calculation 10 2 2_GCSEs" xfId="6745" xr:uid="{00000000-0005-0000-0000-00005E030000}"/>
    <cellStyle name="Calculation 10 2 3" xfId="2100" xr:uid="{00000000-0005-0000-0000-00005F030000}"/>
    <cellStyle name="Calculation 10 2 4" xfId="2176" xr:uid="{00000000-0005-0000-0000-000060030000}"/>
    <cellStyle name="Calculation 10 2 5" xfId="2177" xr:uid="{00000000-0005-0000-0000-000061030000}"/>
    <cellStyle name="Calculation 10 2 6" xfId="2178" xr:uid="{00000000-0005-0000-0000-000062030000}"/>
    <cellStyle name="Calculation 10 2_GCSEs" xfId="6744" xr:uid="{00000000-0005-0000-0000-000063030000}"/>
    <cellStyle name="Calculation 10 3" xfId="88" xr:uid="{00000000-0005-0000-0000-000064030000}"/>
    <cellStyle name="Calculation 10 3 2" xfId="89" xr:uid="{00000000-0005-0000-0000-000065030000}"/>
    <cellStyle name="Calculation 10 3 2 2" xfId="2097" xr:uid="{00000000-0005-0000-0000-000066030000}"/>
    <cellStyle name="Calculation 10 3 2 3" xfId="2179" xr:uid="{00000000-0005-0000-0000-000067030000}"/>
    <cellStyle name="Calculation 10 3 2 4" xfId="2180" xr:uid="{00000000-0005-0000-0000-000068030000}"/>
    <cellStyle name="Calculation 10 3 2 5" xfId="2181" xr:uid="{00000000-0005-0000-0000-000069030000}"/>
    <cellStyle name="Calculation 10 3 2_GCSEs" xfId="6747" xr:uid="{00000000-0005-0000-0000-00006A030000}"/>
    <cellStyle name="Calculation 10 3 3" xfId="2098" xr:uid="{00000000-0005-0000-0000-00006B030000}"/>
    <cellStyle name="Calculation 10 3 4" xfId="2182" xr:uid="{00000000-0005-0000-0000-00006C030000}"/>
    <cellStyle name="Calculation 10 3 5" xfId="2183" xr:uid="{00000000-0005-0000-0000-00006D030000}"/>
    <cellStyle name="Calculation 10 3 6" xfId="2184" xr:uid="{00000000-0005-0000-0000-00006E030000}"/>
    <cellStyle name="Calculation 10 3_GCSEs" xfId="6746" xr:uid="{00000000-0005-0000-0000-00006F030000}"/>
    <cellStyle name="Calculation 10 4" xfId="90" xr:uid="{00000000-0005-0000-0000-000070030000}"/>
    <cellStyle name="Calculation 10 4 2" xfId="91" xr:uid="{00000000-0005-0000-0000-000071030000}"/>
    <cellStyle name="Calculation 10 4 2 2" xfId="2095" xr:uid="{00000000-0005-0000-0000-000072030000}"/>
    <cellStyle name="Calculation 10 4 2 3" xfId="2185" xr:uid="{00000000-0005-0000-0000-000073030000}"/>
    <cellStyle name="Calculation 10 4 2 4" xfId="2186" xr:uid="{00000000-0005-0000-0000-000074030000}"/>
    <cellStyle name="Calculation 10 4 2 5" xfId="2187" xr:uid="{00000000-0005-0000-0000-000075030000}"/>
    <cellStyle name="Calculation 10 4 2_GCSEs" xfId="6749" xr:uid="{00000000-0005-0000-0000-000076030000}"/>
    <cellStyle name="Calculation 10 4 3" xfId="2096" xr:uid="{00000000-0005-0000-0000-000077030000}"/>
    <cellStyle name="Calculation 10 4 4" xfId="2188" xr:uid="{00000000-0005-0000-0000-000078030000}"/>
    <cellStyle name="Calculation 10 4 5" xfId="2189" xr:uid="{00000000-0005-0000-0000-000079030000}"/>
    <cellStyle name="Calculation 10 4 6" xfId="2190" xr:uid="{00000000-0005-0000-0000-00007A030000}"/>
    <cellStyle name="Calculation 10 4_GCSEs" xfId="6748" xr:uid="{00000000-0005-0000-0000-00007B030000}"/>
    <cellStyle name="Calculation 10 5" xfId="92" xr:uid="{00000000-0005-0000-0000-00007C030000}"/>
    <cellStyle name="Calculation 10 5 2" xfId="93" xr:uid="{00000000-0005-0000-0000-00007D030000}"/>
    <cellStyle name="Calculation 10 5 2 2" xfId="2093" xr:uid="{00000000-0005-0000-0000-00007E030000}"/>
    <cellStyle name="Calculation 10 5 2 3" xfId="2191" xr:uid="{00000000-0005-0000-0000-00007F030000}"/>
    <cellStyle name="Calculation 10 5 2 4" xfId="2192" xr:uid="{00000000-0005-0000-0000-000080030000}"/>
    <cellStyle name="Calculation 10 5 2 5" xfId="2193" xr:uid="{00000000-0005-0000-0000-000081030000}"/>
    <cellStyle name="Calculation 10 5 2_GCSEs" xfId="6751" xr:uid="{00000000-0005-0000-0000-000082030000}"/>
    <cellStyle name="Calculation 10 5 3" xfId="2094" xr:uid="{00000000-0005-0000-0000-000083030000}"/>
    <cellStyle name="Calculation 10 5 4" xfId="2194" xr:uid="{00000000-0005-0000-0000-000084030000}"/>
    <cellStyle name="Calculation 10 5 5" xfId="2195" xr:uid="{00000000-0005-0000-0000-000085030000}"/>
    <cellStyle name="Calculation 10 5 6" xfId="2196" xr:uid="{00000000-0005-0000-0000-000086030000}"/>
    <cellStyle name="Calculation 10 5_GCSEs" xfId="6750" xr:uid="{00000000-0005-0000-0000-000087030000}"/>
    <cellStyle name="Calculation 10 6" xfId="94" xr:uid="{00000000-0005-0000-0000-000088030000}"/>
    <cellStyle name="Calculation 10 6 2" xfId="95" xr:uid="{00000000-0005-0000-0000-000089030000}"/>
    <cellStyle name="Calculation 10 6 2 2" xfId="2091" xr:uid="{00000000-0005-0000-0000-00008A030000}"/>
    <cellStyle name="Calculation 10 6 2 3" xfId="2197" xr:uid="{00000000-0005-0000-0000-00008B030000}"/>
    <cellStyle name="Calculation 10 6 2 4" xfId="2198" xr:uid="{00000000-0005-0000-0000-00008C030000}"/>
    <cellStyle name="Calculation 10 6 2 5" xfId="2199" xr:uid="{00000000-0005-0000-0000-00008D030000}"/>
    <cellStyle name="Calculation 10 6 2_GCSEs" xfId="6753" xr:uid="{00000000-0005-0000-0000-00008E030000}"/>
    <cellStyle name="Calculation 10 6 3" xfId="2092" xr:uid="{00000000-0005-0000-0000-00008F030000}"/>
    <cellStyle name="Calculation 10 6 4" xfId="2200" xr:uid="{00000000-0005-0000-0000-000090030000}"/>
    <cellStyle name="Calculation 10 6 5" xfId="2201" xr:uid="{00000000-0005-0000-0000-000091030000}"/>
    <cellStyle name="Calculation 10 6 6" xfId="2202" xr:uid="{00000000-0005-0000-0000-000092030000}"/>
    <cellStyle name="Calculation 10 6_GCSEs" xfId="6752" xr:uid="{00000000-0005-0000-0000-000093030000}"/>
    <cellStyle name="Calculation 10 7" xfId="96" xr:uid="{00000000-0005-0000-0000-000094030000}"/>
    <cellStyle name="Calculation 10 7 2" xfId="97" xr:uid="{00000000-0005-0000-0000-000095030000}"/>
    <cellStyle name="Calculation 10 7 2 2" xfId="2089" xr:uid="{00000000-0005-0000-0000-000096030000}"/>
    <cellStyle name="Calculation 10 7 2 3" xfId="2203" xr:uid="{00000000-0005-0000-0000-000097030000}"/>
    <cellStyle name="Calculation 10 7 2 4" xfId="2204" xr:uid="{00000000-0005-0000-0000-000098030000}"/>
    <cellStyle name="Calculation 10 7 2 5" xfId="2205" xr:uid="{00000000-0005-0000-0000-000099030000}"/>
    <cellStyle name="Calculation 10 7 2_GCSEs" xfId="6755" xr:uid="{00000000-0005-0000-0000-00009A030000}"/>
    <cellStyle name="Calculation 10 7 3" xfId="2090" xr:uid="{00000000-0005-0000-0000-00009B030000}"/>
    <cellStyle name="Calculation 10 7 4" xfId="2206" xr:uid="{00000000-0005-0000-0000-00009C030000}"/>
    <cellStyle name="Calculation 10 7 5" xfId="2207" xr:uid="{00000000-0005-0000-0000-00009D030000}"/>
    <cellStyle name="Calculation 10 7 6" xfId="2208" xr:uid="{00000000-0005-0000-0000-00009E030000}"/>
    <cellStyle name="Calculation 10 7_GCSEs" xfId="6754" xr:uid="{00000000-0005-0000-0000-00009F030000}"/>
    <cellStyle name="Calculation 10 8" xfId="98" xr:uid="{00000000-0005-0000-0000-0000A0030000}"/>
    <cellStyle name="Calculation 10 8 2" xfId="99" xr:uid="{00000000-0005-0000-0000-0000A1030000}"/>
    <cellStyle name="Calculation 10 8 2 2" xfId="2087" xr:uid="{00000000-0005-0000-0000-0000A2030000}"/>
    <cellStyle name="Calculation 10 8 2 3" xfId="2209" xr:uid="{00000000-0005-0000-0000-0000A3030000}"/>
    <cellStyle name="Calculation 10 8 2 4" xfId="2210" xr:uid="{00000000-0005-0000-0000-0000A4030000}"/>
    <cellStyle name="Calculation 10 8 2 5" xfId="2211" xr:uid="{00000000-0005-0000-0000-0000A5030000}"/>
    <cellStyle name="Calculation 10 8 2_GCSEs" xfId="6757" xr:uid="{00000000-0005-0000-0000-0000A6030000}"/>
    <cellStyle name="Calculation 10 8 3" xfId="2088" xr:uid="{00000000-0005-0000-0000-0000A7030000}"/>
    <cellStyle name="Calculation 10 8 4" xfId="2212" xr:uid="{00000000-0005-0000-0000-0000A8030000}"/>
    <cellStyle name="Calculation 10 8 5" xfId="2213" xr:uid="{00000000-0005-0000-0000-0000A9030000}"/>
    <cellStyle name="Calculation 10 8 6" xfId="2214" xr:uid="{00000000-0005-0000-0000-0000AA030000}"/>
    <cellStyle name="Calculation 10 8_GCSEs" xfId="6756" xr:uid="{00000000-0005-0000-0000-0000AB030000}"/>
    <cellStyle name="Calculation 10 9" xfId="100" xr:uid="{00000000-0005-0000-0000-0000AC030000}"/>
    <cellStyle name="Calculation 10 9 2" xfId="101" xr:uid="{00000000-0005-0000-0000-0000AD030000}"/>
    <cellStyle name="Calculation 10 9 2 2" xfId="2085" xr:uid="{00000000-0005-0000-0000-0000AE030000}"/>
    <cellStyle name="Calculation 10 9 2 3" xfId="2215" xr:uid="{00000000-0005-0000-0000-0000AF030000}"/>
    <cellStyle name="Calculation 10 9 2 4" xfId="2216" xr:uid="{00000000-0005-0000-0000-0000B0030000}"/>
    <cellStyle name="Calculation 10 9 2 5" xfId="2217" xr:uid="{00000000-0005-0000-0000-0000B1030000}"/>
    <cellStyle name="Calculation 10 9 2_GCSEs" xfId="6759" xr:uid="{00000000-0005-0000-0000-0000B2030000}"/>
    <cellStyle name="Calculation 10 9 3" xfId="2086" xr:uid="{00000000-0005-0000-0000-0000B3030000}"/>
    <cellStyle name="Calculation 10 9 4" xfId="2218" xr:uid="{00000000-0005-0000-0000-0000B4030000}"/>
    <cellStyle name="Calculation 10 9 5" xfId="2219" xr:uid="{00000000-0005-0000-0000-0000B5030000}"/>
    <cellStyle name="Calculation 10 9 6" xfId="2220" xr:uid="{00000000-0005-0000-0000-0000B6030000}"/>
    <cellStyle name="Calculation 10 9_GCSEs" xfId="6758" xr:uid="{00000000-0005-0000-0000-0000B7030000}"/>
    <cellStyle name="Calculation 10_GCSEs" xfId="6740" xr:uid="{00000000-0005-0000-0000-0000B8030000}"/>
    <cellStyle name="Calculation 11" xfId="102" xr:uid="{00000000-0005-0000-0000-0000B9030000}"/>
    <cellStyle name="Calculation 11 10" xfId="103" xr:uid="{00000000-0005-0000-0000-0000BA030000}"/>
    <cellStyle name="Calculation 11 10 2" xfId="2083" xr:uid="{00000000-0005-0000-0000-0000BB030000}"/>
    <cellStyle name="Calculation 11 10 3" xfId="2221" xr:uid="{00000000-0005-0000-0000-0000BC030000}"/>
    <cellStyle name="Calculation 11 10 4" xfId="2222" xr:uid="{00000000-0005-0000-0000-0000BD030000}"/>
    <cellStyle name="Calculation 11 10 5" xfId="2223" xr:uid="{00000000-0005-0000-0000-0000BE030000}"/>
    <cellStyle name="Calculation 11 10_GCSEs" xfId="6761" xr:uid="{00000000-0005-0000-0000-0000BF030000}"/>
    <cellStyle name="Calculation 11 11" xfId="2084" xr:uid="{00000000-0005-0000-0000-0000C0030000}"/>
    <cellStyle name="Calculation 11 11 2" xfId="2224" xr:uid="{00000000-0005-0000-0000-0000C1030000}"/>
    <cellStyle name="Calculation 11 11 3" xfId="2225" xr:uid="{00000000-0005-0000-0000-0000C2030000}"/>
    <cellStyle name="Calculation 11 11 4" xfId="2226" xr:uid="{00000000-0005-0000-0000-0000C3030000}"/>
    <cellStyle name="Calculation 11 11 5" xfId="2227" xr:uid="{00000000-0005-0000-0000-0000C4030000}"/>
    <cellStyle name="Calculation 11 11_GCSEs" xfId="6762" xr:uid="{00000000-0005-0000-0000-0000C5030000}"/>
    <cellStyle name="Calculation 11 12" xfId="2228" xr:uid="{00000000-0005-0000-0000-0000C6030000}"/>
    <cellStyle name="Calculation 11 13" xfId="2229" xr:uid="{00000000-0005-0000-0000-0000C7030000}"/>
    <cellStyle name="Calculation 11 14" xfId="2230" xr:uid="{00000000-0005-0000-0000-0000C8030000}"/>
    <cellStyle name="Calculation 11 15" xfId="2231" xr:uid="{00000000-0005-0000-0000-0000C9030000}"/>
    <cellStyle name="Calculation 11 2" xfId="104" xr:uid="{00000000-0005-0000-0000-0000CA030000}"/>
    <cellStyle name="Calculation 11 2 2" xfId="105" xr:uid="{00000000-0005-0000-0000-0000CB030000}"/>
    <cellStyle name="Calculation 11 2 2 2" xfId="2081" xr:uid="{00000000-0005-0000-0000-0000CC030000}"/>
    <cellStyle name="Calculation 11 2 2 3" xfId="2232" xr:uid="{00000000-0005-0000-0000-0000CD030000}"/>
    <cellStyle name="Calculation 11 2 2 4" xfId="2233" xr:uid="{00000000-0005-0000-0000-0000CE030000}"/>
    <cellStyle name="Calculation 11 2 2 5" xfId="2234" xr:uid="{00000000-0005-0000-0000-0000CF030000}"/>
    <cellStyle name="Calculation 11 2 2_GCSEs" xfId="6764" xr:uid="{00000000-0005-0000-0000-0000D0030000}"/>
    <cellStyle name="Calculation 11 2 3" xfId="2082" xr:uid="{00000000-0005-0000-0000-0000D1030000}"/>
    <cellStyle name="Calculation 11 2 4" xfId="2235" xr:uid="{00000000-0005-0000-0000-0000D2030000}"/>
    <cellStyle name="Calculation 11 2 5" xfId="2236" xr:uid="{00000000-0005-0000-0000-0000D3030000}"/>
    <cellStyle name="Calculation 11 2 6" xfId="2237" xr:uid="{00000000-0005-0000-0000-0000D4030000}"/>
    <cellStyle name="Calculation 11 2_GCSEs" xfId="6763" xr:uid="{00000000-0005-0000-0000-0000D5030000}"/>
    <cellStyle name="Calculation 11 3" xfId="106" xr:uid="{00000000-0005-0000-0000-0000D6030000}"/>
    <cellStyle name="Calculation 11 3 2" xfId="107" xr:uid="{00000000-0005-0000-0000-0000D7030000}"/>
    <cellStyle name="Calculation 11 3 2 2" xfId="2079" xr:uid="{00000000-0005-0000-0000-0000D8030000}"/>
    <cellStyle name="Calculation 11 3 2 3" xfId="2238" xr:uid="{00000000-0005-0000-0000-0000D9030000}"/>
    <cellStyle name="Calculation 11 3 2 4" xfId="2239" xr:uid="{00000000-0005-0000-0000-0000DA030000}"/>
    <cellStyle name="Calculation 11 3 2 5" xfId="2240" xr:uid="{00000000-0005-0000-0000-0000DB030000}"/>
    <cellStyle name="Calculation 11 3 2_GCSEs" xfId="6766" xr:uid="{00000000-0005-0000-0000-0000DC030000}"/>
    <cellStyle name="Calculation 11 3 3" xfId="2080" xr:uid="{00000000-0005-0000-0000-0000DD030000}"/>
    <cellStyle name="Calculation 11 3 4" xfId="2241" xr:uid="{00000000-0005-0000-0000-0000DE030000}"/>
    <cellStyle name="Calculation 11 3 5" xfId="2242" xr:uid="{00000000-0005-0000-0000-0000DF030000}"/>
    <cellStyle name="Calculation 11 3 6" xfId="2243" xr:uid="{00000000-0005-0000-0000-0000E0030000}"/>
    <cellStyle name="Calculation 11 3_GCSEs" xfId="6765" xr:uid="{00000000-0005-0000-0000-0000E1030000}"/>
    <cellStyle name="Calculation 11 4" xfId="108" xr:uid="{00000000-0005-0000-0000-0000E2030000}"/>
    <cellStyle name="Calculation 11 4 2" xfId="109" xr:uid="{00000000-0005-0000-0000-0000E3030000}"/>
    <cellStyle name="Calculation 11 4 2 2" xfId="2077" xr:uid="{00000000-0005-0000-0000-0000E4030000}"/>
    <cellStyle name="Calculation 11 4 2 3" xfId="2244" xr:uid="{00000000-0005-0000-0000-0000E5030000}"/>
    <cellStyle name="Calculation 11 4 2 4" xfId="2245" xr:uid="{00000000-0005-0000-0000-0000E6030000}"/>
    <cellStyle name="Calculation 11 4 2 5" xfId="2246" xr:uid="{00000000-0005-0000-0000-0000E7030000}"/>
    <cellStyle name="Calculation 11 4 2_GCSEs" xfId="6768" xr:uid="{00000000-0005-0000-0000-0000E8030000}"/>
    <cellStyle name="Calculation 11 4 3" xfId="2078" xr:uid="{00000000-0005-0000-0000-0000E9030000}"/>
    <cellStyle name="Calculation 11 4 4" xfId="2247" xr:uid="{00000000-0005-0000-0000-0000EA030000}"/>
    <cellStyle name="Calculation 11 4 5" xfId="2248" xr:uid="{00000000-0005-0000-0000-0000EB030000}"/>
    <cellStyle name="Calculation 11 4 6" xfId="2249" xr:uid="{00000000-0005-0000-0000-0000EC030000}"/>
    <cellStyle name="Calculation 11 4_GCSEs" xfId="6767" xr:uid="{00000000-0005-0000-0000-0000ED030000}"/>
    <cellStyle name="Calculation 11 5" xfId="110" xr:uid="{00000000-0005-0000-0000-0000EE030000}"/>
    <cellStyle name="Calculation 11 5 2" xfId="111" xr:uid="{00000000-0005-0000-0000-0000EF030000}"/>
    <cellStyle name="Calculation 11 5 2 2" xfId="2075" xr:uid="{00000000-0005-0000-0000-0000F0030000}"/>
    <cellStyle name="Calculation 11 5 2 3" xfId="2250" xr:uid="{00000000-0005-0000-0000-0000F1030000}"/>
    <cellStyle name="Calculation 11 5 2 4" xfId="2251" xr:uid="{00000000-0005-0000-0000-0000F2030000}"/>
    <cellStyle name="Calculation 11 5 2 5" xfId="2252" xr:uid="{00000000-0005-0000-0000-0000F3030000}"/>
    <cellStyle name="Calculation 11 5 2_GCSEs" xfId="6770" xr:uid="{00000000-0005-0000-0000-0000F4030000}"/>
    <cellStyle name="Calculation 11 5 3" xfId="2076" xr:uid="{00000000-0005-0000-0000-0000F5030000}"/>
    <cellStyle name="Calculation 11 5 4" xfId="2253" xr:uid="{00000000-0005-0000-0000-0000F6030000}"/>
    <cellStyle name="Calculation 11 5 5" xfId="2254" xr:uid="{00000000-0005-0000-0000-0000F7030000}"/>
    <cellStyle name="Calculation 11 5 6" xfId="2255" xr:uid="{00000000-0005-0000-0000-0000F8030000}"/>
    <cellStyle name="Calculation 11 5_GCSEs" xfId="6769" xr:uid="{00000000-0005-0000-0000-0000F9030000}"/>
    <cellStyle name="Calculation 11 6" xfId="112" xr:uid="{00000000-0005-0000-0000-0000FA030000}"/>
    <cellStyle name="Calculation 11 6 2" xfId="113" xr:uid="{00000000-0005-0000-0000-0000FB030000}"/>
    <cellStyle name="Calculation 11 6 2 2" xfId="2073" xr:uid="{00000000-0005-0000-0000-0000FC030000}"/>
    <cellStyle name="Calculation 11 6 2 3" xfId="2256" xr:uid="{00000000-0005-0000-0000-0000FD030000}"/>
    <cellStyle name="Calculation 11 6 2 4" xfId="2257" xr:uid="{00000000-0005-0000-0000-0000FE030000}"/>
    <cellStyle name="Calculation 11 6 2 5" xfId="2258" xr:uid="{00000000-0005-0000-0000-0000FF030000}"/>
    <cellStyle name="Calculation 11 6 2_GCSEs" xfId="6772" xr:uid="{00000000-0005-0000-0000-000000040000}"/>
    <cellStyle name="Calculation 11 6 3" xfId="2074" xr:uid="{00000000-0005-0000-0000-000001040000}"/>
    <cellStyle name="Calculation 11 6 4" xfId="2259" xr:uid="{00000000-0005-0000-0000-000002040000}"/>
    <cellStyle name="Calculation 11 6 5" xfId="2260" xr:uid="{00000000-0005-0000-0000-000003040000}"/>
    <cellStyle name="Calculation 11 6 6" xfId="2261" xr:uid="{00000000-0005-0000-0000-000004040000}"/>
    <cellStyle name="Calculation 11 6_GCSEs" xfId="6771" xr:uid="{00000000-0005-0000-0000-000005040000}"/>
    <cellStyle name="Calculation 11 7" xfId="114" xr:uid="{00000000-0005-0000-0000-000006040000}"/>
    <cellStyle name="Calculation 11 7 2" xfId="115" xr:uid="{00000000-0005-0000-0000-000007040000}"/>
    <cellStyle name="Calculation 11 7 2 2" xfId="2071" xr:uid="{00000000-0005-0000-0000-000008040000}"/>
    <cellStyle name="Calculation 11 7 2 3" xfId="2262" xr:uid="{00000000-0005-0000-0000-000009040000}"/>
    <cellStyle name="Calculation 11 7 2 4" xfId="2263" xr:uid="{00000000-0005-0000-0000-00000A040000}"/>
    <cellStyle name="Calculation 11 7 2 5" xfId="2264" xr:uid="{00000000-0005-0000-0000-00000B040000}"/>
    <cellStyle name="Calculation 11 7 2_GCSEs" xfId="6774" xr:uid="{00000000-0005-0000-0000-00000C040000}"/>
    <cellStyle name="Calculation 11 7 3" xfId="2072" xr:uid="{00000000-0005-0000-0000-00000D040000}"/>
    <cellStyle name="Calculation 11 7 4" xfId="2265" xr:uid="{00000000-0005-0000-0000-00000E040000}"/>
    <cellStyle name="Calculation 11 7 5" xfId="2266" xr:uid="{00000000-0005-0000-0000-00000F040000}"/>
    <cellStyle name="Calculation 11 7 6" xfId="2267" xr:uid="{00000000-0005-0000-0000-000010040000}"/>
    <cellStyle name="Calculation 11 7_GCSEs" xfId="6773" xr:uid="{00000000-0005-0000-0000-000011040000}"/>
    <cellStyle name="Calculation 11 8" xfId="116" xr:uid="{00000000-0005-0000-0000-000012040000}"/>
    <cellStyle name="Calculation 11 8 2" xfId="117" xr:uid="{00000000-0005-0000-0000-000013040000}"/>
    <cellStyle name="Calculation 11 8 2 2" xfId="2069" xr:uid="{00000000-0005-0000-0000-000014040000}"/>
    <cellStyle name="Calculation 11 8 2 3" xfId="2268" xr:uid="{00000000-0005-0000-0000-000015040000}"/>
    <cellStyle name="Calculation 11 8 2 4" xfId="2269" xr:uid="{00000000-0005-0000-0000-000016040000}"/>
    <cellStyle name="Calculation 11 8 2 5" xfId="2270" xr:uid="{00000000-0005-0000-0000-000017040000}"/>
    <cellStyle name="Calculation 11 8 2_GCSEs" xfId="6776" xr:uid="{00000000-0005-0000-0000-000018040000}"/>
    <cellStyle name="Calculation 11 8 3" xfId="2070" xr:uid="{00000000-0005-0000-0000-000019040000}"/>
    <cellStyle name="Calculation 11 8 4" xfId="2271" xr:uid="{00000000-0005-0000-0000-00001A040000}"/>
    <cellStyle name="Calculation 11 8 5" xfId="2272" xr:uid="{00000000-0005-0000-0000-00001B040000}"/>
    <cellStyle name="Calculation 11 8 6" xfId="2273" xr:uid="{00000000-0005-0000-0000-00001C040000}"/>
    <cellStyle name="Calculation 11 8_GCSEs" xfId="6775" xr:uid="{00000000-0005-0000-0000-00001D040000}"/>
    <cellStyle name="Calculation 11 9" xfId="118" xr:uid="{00000000-0005-0000-0000-00001E040000}"/>
    <cellStyle name="Calculation 11 9 2" xfId="2068" xr:uid="{00000000-0005-0000-0000-00001F040000}"/>
    <cellStyle name="Calculation 11 9 3" xfId="2274" xr:uid="{00000000-0005-0000-0000-000020040000}"/>
    <cellStyle name="Calculation 11 9 4" xfId="2275" xr:uid="{00000000-0005-0000-0000-000021040000}"/>
    <cellStyle name="Calculation 11 9 5" xfId="2276" xr:uid="{00000000-0005-0000-0000-000022040000}"/>
    <cellStyle name="Calculation 11 9_GCSEs" xfId="6777" xr:uid="{00000000-0005-0000-0000-000023040000}"/>
    <cellStyle name="Calculation 11_GCSEs" xfId="6760" xr:uid="{00000000-0005-0000-0000-000024040000}"/>
    <cellStyle name="Calculation 12" xfId="119" xr:uid="{00000000-0005-0000-0000-000025040000}"/>
    <cellStyle name="Calculation 12 2" xfId="120" xr:uid="{00000000-0005-0000-0000-000026040000}"/>
    <cellStyle name="Calculation 12 2 2" xfId="2066" xr:uid="{00000000-0005-0000-0000-000027040000}"/>
    <cellStyle name="Calculation 12 2 3" xfId="2277" xr:uid="{00000000-0005-0000-0000-000028040000}"/>
    <cellStyle name="Calculation 12 2 4" xfId="2278" xr:uid="{00000000-0005-0000-0000-000029040000}"/>
    <cellStyle name="Calculation 12 2 5" xfId="2279" xr:uid="{00000000-0005-0000-0000-00002A040000}"/>
    <cellStyle name="Calculation 12 2_GCSEs" xfId="6779" xr:uid="{00000000-0005-0000-0000-00002B040000}"/>
    <cellStyle name="Calculation 12 3" xfId="2067" xr:uid="{00000000-0005-0000-0000-00002C040000}"/>
    <cellStyle name="Calculation 12 4" xfId="2280" xr:uid="{00000000-0005-0000-0000-00002D040000}"/>
    <cellStyle name="Calculation 12 5" xfId="2281" xr:uid="{00000000-0005-0000-0000-00002E040000}"/>
    <cellStyle name="Calculation 12 6" xfId="2282" xr:uid="{00000000-0005-0000-0000-00002F040000}"/>
    <cellStyle name="Calculation 12_GCSEs" xfId="6778" xr:uid="{00000000-0005-0000-0000-000030040000}"/>
    <cellStyle name="Calculation 13" xfId="2109" xr:uid="{00000000-0005-0000-0000-000031040000}"/>
    <cellStyle name="Calculation 14" xfId="55" xr:uid="{00000000-0005-0000-0000-000032040000}"/>
    <cellStyle name="Calculation 15" xfId="6456" xr:uid="{00000000-0005-0000-0000-000033040000}"/>
    <cellStyle name="Calculation 2" xfId="121" xr:uid="{00000000-0005-0000-0000-000034040000}"/>
    <cellStyle name="Calculation 2 10" xfId="122" xr:uid="{00000000-0005-0000-0000-000035040000}"/>
    <cellStyle name="Calculation 2 10 2" xfId="2064" xr:uid="{00000000-0005-0000-0000-000036040000}"/>
    <cellStyle name="Calculation 2 10 3" xfId="2283" xr:uid="{00000000-0005-0000-0000-000037040000}"/>
    <cellStyle name="Calculation 2 10 4" xfId="2284" xr:uid="{00000000-0005-0000-0000-000038040000}"/>
    <cellStyle name="Calculation 2 10 5" xfId="2285" xr:uid="{00000000-0005-0000-0000-000039040000}"/>
    <cellStyle name="Calculation 2 10_GCSEs" xfId="6780" xr:uid="{00000000-0005-0000-0000-00003A040000}"/>
    <cellStyle name="Calculation 2 11" xfId="123" xr:uid="{00000000-0005-0000-0000-00003B040000}"/>
    <cellStyle name="Calculation 2 11 2" xfId="2063" xr:uid="{00000000-0005-0000-0000-00003C040000}"/>
    <cellStyle name="Calculation 2 11 3" xfId="2286" xr:uid="{00000000-0005-0000-0000-00003D040000}"/>
    <cellStyle name="Calculation 2 11 4" xfId="2287" xr:uid="{00000000-0005-0000-0000-00003E040000}"/>
    <cellStyle name="Calculation 2 11 5" xfId="2288" xr:uid="{00000000-0005-0000-0000-00003F040000}"/>
    <cellStyle name="Calculation 2 11_GCSEs" xfId="6781" xr:uid="{00000000-0005-0000-0000-000040040000}"/>
    <cellStyle name="Calculation 2 12" xfId="2065" xr:uid="{00000000-0005-0000-0000-000041040000}"/>
    <cellStyle name="Calculation 2 12 2" xfId="2289" xr:uid="{00000000-0005-0000-0000-000042040000}"/>
    <cellStyle name="Calculation 2 12 3" xfId="2290" xr:uid="{00000000-0005-0000-0000-000043040000}"/>
    <cellStyle name="Calculation 2 12 4" xfId="2291" xr:uid="{00000000-0005-0000-0000-000044040000}"/>
    <cellStyle name="Calculation 2 12 5" xfId="2292" xr:uid="{00000000-0005-0000-0000-000045040000}"/>
    <cellStyle name="Calculation 2 12_GCSEs" xfId="6782" xr:uid="{00000000-0005-0000-0000-000046040000}"/>
    <cellStyle name="Calculation 2 13" xfId="2293" xr:uid="{00000000-0005-0000-0000-000047040000}"/>
    <cellStyle name="Calculation 2 14" xfId="2294" xr:uid="{00000000-0005-0000-0000-000048040000}"/>
    <cellStyle name="Calculation 2 15" xfId="2295" xr:uid="{00000000-0005-0000-0000-000049040000}"/>
    <cellStyle name="Calculation 2 16" xfId="2296" xr:uid="{00000000-0005-0000-0000-00004A040000}"/>
    <cellStyle name="Calculation 2 17" xfId="5964" xr:uid="{00000000-0005-0000-0000-00004B040000}"/>
    <cellStyle name="Calculation 2 18" xfId="6536" xr:uid="{00000000-0005-0000-0000-00004C040000}"/>
    <cellStyle name="Calculation 2 19" xfId="7757" xr:uid="{00000000-0005-0000-0000-00004D040000}"/>
    <cellStyle name="Calculation 2 2" xfId="124" xr:uid="{00000000-0005-0000-0000-00004E040000}"/>
    <cellStyle name="Calculation 2 2 10" xfId="9905" xr:uid="{00000000-0005-0000-0000-00004F040000}"/>
    <cellStyle name="Calculation 2 2 2" xfId="125" xr:uid="{00000000-0005-0000-0000-000050040000}"/>
    <cellStyle name="Calculation 2 2 2 2" xfId="2061" xr:uid="{00000000-0005-0000-0000-000051040000}"/>
    <cellStyle name="Calculation 2 2 2 3" xfId="2297" xr:uid="{00000000-0005-0000-0000-000052040000}"/>
    <cellStyle name="Calculation 2 2 2 4" xfId="2298" xr:uid="{00000000-0005-0000-0000-000053040000}"/>
    <cellStyle name="Calculation 2 2 2 5" xfId="2299" xr:uid="{00000000-0005-0000-0000-000054040000}"/>
    <cellStyle name="Calculation 2 2 2_GCSEs" xfId="6784" xr:uid="{00000000-0005-0000-0000-000055040000}"/>
    <cellStyle name="Calculation 2 2 3" xfId="2062" xr:uid="{00000000-0005-0000-0000-000056040000}"/>
    <cellStyle name="Calculation 2 2 4" xfId="2300" xr:uid="{00000000-0005-0000-0000-000057040000}"/>
    <cellStyle name="Calculation 2 2 5" xfId="2301" xr:uid="{00000000-0005-0000-0000-000058040000}"/>
    <cellStyle name="Calculation 2 2 6" xfId="2302" xr:uid="{00000000-0005-0000-0000-000059040000}"/>
    <cellStyle name="Calculation 2 2 7" xfId="5965" xr:uid="{00000000-0005-0000-0000-00005A040000}"/>
    <cellStyle name="Calculation 2 2 8" xfId="8983" xr:uid="{00000000-0005-0000-0000-00005B040000}"/>
    <cellStyle name="Calculation 2 2 9" xfId="9578" xr:uid="{00000000-0005-0000-0000-00005C040000}"/>
    <cellStyle name="Calculation 2 2_GCSEs" xfId="6783" xr:uid="{00000000-0005-0000-0000-00005D040000}"/>
    <cellStyle name="Calculation 2 20" xfId="8982" xr:uid="{00000000-0005-0000-0000-00005E040000}"/>
    <cellStyle name="Calculation 2 21" xfId="9577" xr:uid="{00000000-0005-0000-0000-00005F040000}"/>
    <cellStyle name="Calculation 2 22" xfId="9906" xr:uid="{00000000-0005-0000-0000-000060040000}"/>
    <cellStyle name="Calculation 2 23" xfId="8964" xr:uid="{00000000-0005-0000-0000-000061040000}"/>
    <cellStyle name="Calculation 2 3" xfId="126" xr:uid="{00000000-0005-0000-0000-000062040000}"/>
    <cellStyle name="Calculation 2 3 10" xfId="9904" xr:uid="{00000000-0005-0000-0000-000063040000}"/>
    <cellStyle name="Calculation 2 3 2" xfId="127" xr:uid="{00000000-0005-0000-0000-000064040000}"/>
    <cellStyle name="Calculation 2 3 2 2" xfId="2059" xr:uid="{00000000-0005-0000-0000-000065040000}"/>
    <cellStyle name="Calculation 2 3 2 3" xfId="2303" xr:uid="{00000000-0005-0000-0000-000066040000}"/>
    <cellStyle name="Calculation 2 3 2 4" xfId="2304" xr:uid="{00000000-0005-0000-0000-000067040000}"/>
    <cellStyle name="Calculation 2 3 2 5" xfId="2305" xr:uid="{00000000-0005-0000-0000-000068040000}"/>
    <cellStyle name="Calculation 2 3 2_GCSEs" xfId="6786" xr:uid="{00000000-0005-0000-0000-000069040000}"/>
    <cellStyle name="Calculation 2 3 3" xfId="2060" xr:uid="{00000000-0005-0000-0000-00006A040000}"/>
    <cellStyle name="Calculation 2 3 4" xfId="2306" xr:uid="{00000000-0005-0000-0000-00006B040000}"/>
    <cellStyle name="Calculation 2 3 5" xfId="2307" xr:uid="{00000000-0005-0000-0000-00006C040000}"/>
    <cellStyle name="Calculation 2 3 6" xfId="2308" xr:uid="{00000000-0005-0000-0000-00006D040000}"/>
    <cellStyle name="Calculation 2 3 7" xfId="5966" xr:uid="{00000000-0005-0000-0000-00006E040000}"/>
    <cellStyle name="Calculation 2 3 8" xfId="8984" xr:uid="{00000000-0005-0000-0000-00006F040000}"/>
    <cellStyle name="Calculation 2 3 9" xfId="9579" xr:uid="{00000000-0005-0000-0000-000070040000}"/>
    <cellStyle name="Calculation 2 3_GCSEs" xfId="6785" xr:uid="{00000000-0005-0000-0000-000071040000}"/>
    <cellStyle name="Calculation 2 4" xfId="128" xr:uid="{00000000-0005-0000-0000-000072040000}"/>
    <cellStyle name="Calculation 2 4 2" xfId="129" xr:uid="{00000000-0005-0000-0000-000073040000}"/>
    <cellStyle name="Calculation 2 4 2 2" xfId="2057" xr:uid="{00000000-0005-0000-0000-000074040000}"/>
    <cellStyle name="Calculation 2 4 2 3" xfId="2309" xr:uid="{00000000-0005-0000-0000-000075040000}"/>
    <cellStyle name="Calculation 2 4 2 4" xfId="2310" xr:uid="{00000000-0005-0000-0000-000076040000}"/>
    <cellStyle name="Calculation 2 4 2 5" xfId="2311" xr:uid="{00000000-0005-0000-0000-000077040000}"/>
    <cellStyle name="Calculation 2 4 2_GCSEs" xfId="6788" xr:uid="{00000000-0005-0000-0000-000078040000}"/>
    <cellStyle name="Calculation 2 4 3" xfId="2058" xr:uid="{00000000-0005-0000-0000-000079040000}"/>
    <cellStyle name="Calculation 2 4 4" xfId="2312" xr:uid="{00000000-0005-0000-0000-00007A040000}"/>
    <cellStyle name="Calculation 2 4 5" xfId="2313" xr:uid="{00000000-0005-0000-0000-00007B040000}"/>
    <cellStyle name="Calculation 2 4 6" xfId="2314" xr:uid="{00000000-0005-0000-0000-00007C040000}"/>
    <cellStyle name="Calculation 2 4_GCSEs" xfId="6787" xr:uid="{00000000-0005-0000-0000-00007D040000}"/>
    <cellStyle name="Calculation 2 5" xfId="130" xr:uid="{00000000-0005-0000-0000-00007E040000}"/>
    <cellStyle name="Calculation 2 5 2" xfId="131" xr:uid="{00000000-0005-0000-0000-00007F040000}"/>
    <cellStyle name="Calculation 2 5 2 2" xfId="2055" xr:uid="{00000000-0005-0000-0000-000080040000}"/>
    <cellStyle name="Calculation 2 5 2 3" xfId="2315" xr:uid="{00000000-0005-0000-0000-000081040000}"/>
    <cellStyle name="Calculation 2 5 2 4" xfId="2316" xr:uid="{00000000-0005-0000-0000-000082040000}"/>
    <cellStyle name="Calculation 2 5 2 5" xfId="2317" xr:uid="{00000000-0005-0000-0000-000083040000}"/>
    <cellStyle name="Calculation 2 5 2_GCSEs" xfId="6790" xr:uid="{00000000-0005-0000-0000-000084040000}"/>
    <cellStyle name="Calculation 2 5 3" xfId="2056" xr:uid="{00000000-0005-0000-0000-000085040000}"/>
    <cellStyle name="Calculation 2 5 4" xfId="2318" xr:uid="{00000000-0005-0000-0000-000086040000}"/>
    <cellStyle name="Calculation 2 5 5" xfId="2319" xr:uid="{00000000-0005-0000-0000-000087040000}"/>
    <cellStyle name="Calculation 2 5 6" xfId="2320" xr:uid="{00000000-0005-0000-0000-000088040000}"/>
    <cellStyle name="Calculation 2 5_GCSEs" xfId="6789" xr:uid="{00000000-0005-0000-0000-000089040000}"/>
    <cellStyle name="Calculation 2 6" xfId="132" xr:uid="{00000000-0005-0000-0000-00008A040000}"/>
    <cellStyle name="Calculation 2 6 2" xfId="133" xr:uid="{00000000-0005-0000-0000-00008B040000}"/>
    <cellStyle name="Calculation 2 6 2 2" xfId="2053" xr:uid="{00000000-0005-0000-0000-00008C040000}"/>
    <cellStyle name="Calculation 2 6 2 3" xfId="2321" xr:uid="{00000000-0005-0000-0000-00008D040000}"/>
    <cellStyle name="Calculation 2 6 2 4" xfId="2322" xr:uid="{00000000-0005-0000-0000-00008E040000}"/>
    <cellStyle name="Calculation 2 6 2 5" xfId="2323" xr:uid="{00000000-0005-0000-0000-00008F040000}"/>
    <cellStyle name="Calculation 2 6 2_GCSEs" xfId="6792" xr:uid="{00000000-0005-0000-0000-000090040000}"/>
    <cellStyle name="Calculation 2 6 3" xfId="2054" xr:uid="{00000000-0005-0000-0000-000091040000}"/>
    <cellStyle name="Calculation 2 6 4" xfId="2324" xr:uid="{00000000-0005-0000-0000-000092040000}"/>
    <cellStyle name="Calculation 2 6 5" xfId="2325" xr:uid="{00000000-0005-0000-0000-000093040000}"/>
    <cellStyle name="Calculation 2 6 6" xfId="2326" xr:uid="{00000000-0005-0000-0000-000094040000}"/>
    <cellStyle name="Calculation 2 6_GCSEs" xfId="6791" xr:uid="{00000000-0005-0000-0000-000095040000}"/>
    <cellStyle name="Calculation 2 7" xfId="134" xr:uid="{00000000-0005-0000-0000-000096040000}"/>
    <cellStyle name="Calculation 2 7 2" xfId="135" xr:uid="{00000000-0005-0000-0000-000097040000}"/>
    <cellStyle name="Calculation 2 7 2 2" xfId="2051" xr:uid="{00000000-0005-0000-0000-000098040000}"/>
    <cellStyle name="Calculation 2 7 2 3" xfId="2327" xr:uid="{00000000-0005-0000-0000-000099040000}"/>
    <cellStyle name="Calculation 2 7 2 4" xfId="2328" xr:uid="{00000000-0005-0000-0000-00009A040000}"/>
    <cellStyle name="Calculation 2 7 2 5" xfId="2329" xr:uid="{00000000-0005-0000-0000-00009B040000}"/>
    <cellStyle name="Calculation 2 7 2_GCSEs" xfId="6794" xr:uid="{00000000-0005-0000-0000-00009C040000}"/>
    <cellStyle name="Calculation 2 7 3" xfId="2052" xr:uid="{00000000-0005-0000-0000-00009D040000}"/>
    <cellStyle name="Calculation 2 7 4" xfId="2330" xr:uid="{00000000-0005-0000-0000-00009E040000}"/>
    <cellStyle name="Calculation 2 7 5" xfId="2331" xr:uid="{00000000-0005-0000-0000-00009F040000}"/>
    <cellStyle name="Calculation 2 7 6" xfId="2332" xr:uid="{00000000-0005-0000-0000-0000A0040000}"/>
    <cellStyle name="Calculation 2 7_GCSEs" xfId="6793" xr:uid="{00000000-0005-0000-0000-0000A1040000}"/>
    <cellStyle name="Calculation 2 8" xfId="136" xr:uid="{00000000-0005-0000-0000-0000A2040000}"/>
    <cellStyle name="Calculation 2 8 2" xfId="137" xr:uid="{00000000-0005-0000-0000-0000A3040000}"/>
    <cellStyle name="Calculation 2 8 2 2" xfId="2049" xr:uid="{00000000-0005-0000-0000-0000A4040000}"/>
    <cellStyle name="Calculation 2 8 2 3" xfId="2333" xr:uid="{00000000-0005-0000-0000-0000A5040000}"/>
    <cellStyle name="Calculation 2 8 2 4" xfId="2334" xr:uid="{00000000-0005-0000-0000-0000A6040000}"/>
    <cellStyle name="Calculation 2 8 2 5" xfId="2335" xr:uid="{00000000-0005-0000-0000-0000A7040000}"/>
    <cellStyle name="Calculation 2 8 2_GCSEs" xfId="6796" xr:uid="{00000000-0005-0000-0000-0000A8040000}"/>
    <cellStyle name="Calculation 2 8 3" xfId="2050" xr:uid="{00000000-0005-0000-0000-0000A9040000}"/>
    <cellStyle name="Calculation 2 8 4" xfId="2336" xr:uid="{00000000-0005-0000-0000-0000AA040000}"/>
    <cellStyle name="Calculation 2 8 5" xfId="2337" xr:uid="{00000000-0005-0000-0000-0000AB040000}"/>
    <cellStyle name="Calculation 2 8 6" xfId="2338" xr:uid="{00000000-0005-0000-0000-0000AC040000}"/>
    <cellStyle name="Calculation 2 8_GCSEs" xfId="6795" xr:uid="{00000000-0005-0000-0000-0000AD040000}"/>
    <cellStyle name="Calculation 2 9" xfId="138" xr:uid="{00000000-0005-0000-0000-0000AE040000}"/>
    <cellStyle name="Calculation 2 9 2" xfId="139" xr:uid="{00000000-0005-0000-0000-0000AF040000}"/>
    <cellStyle name="Calculation 2 9 2 2" xfId="2047" xr:uid="{00000000-0005-0000-0000-0000B0040000}"/>
    <cellStyle name="Calculation 2 9 2 3" xfId="2339" xr:uid="{00000000-0005-0000-0000-0000B1040000}"/>
    <cellStyle name="Calculation 2 9 2 4" xfId="2340" xr:uid="{00000000-0005-0000-0000-0000B2040000}"/>
    <cellStyle name="Calculation 2 9 2 5" xfId="2341" xr:uid="{00000000-0005-0000-0000-0000B3040000}"/>
    <cellStyle name="Calculation 2 9 2_GCSEs" xfId="6798" xr:uid="{00000000-0005-0000-0000-0000B4040000}"/>
    <cellStyle name="Calculation 2 9 3" xfId="2048" xr:uid="{00000000-0005-0000-0000-0000B5040000}"/>
    <cellStyle name="Calculation 2 9 4" xfId="2342" xr:uid="{00000000-0005-0000-0000-0000B6040000}"/>
    <cellStyle name="Calculation 2 9 5" xfId="2343" xr:uid="{00000000-0005-0000-0000-0000B7040000}"/>
    <cellStyle name="Calculation 2 9 6" xfId="2344" xr:uid="{00000000-0005-0000-0000-0000B8040000}"/>
    <cellStyle name="Calculation 2 9_GCSEs" xfId="6797" xr:uid="{00000000-0005-0000-0000-0000B9040000}"/>
    <cellStyle name="Calculation 2_Analysis File Template" xfId="5967" xr:uid="{00000000-0005-0000-0000-0000BA040000}"/>
    <cellStyle name="Calculation 3" xfId="140" xr:uid="{00000000-0005-0000-0000-0000BB040000}"/>
    <cellStyle name="Calculation 3 10" xfId="141" xr:uid="{00000000-0005-0000-0000-0000BC040000}"/>
    <cellStyle name="Calculation 3 10 2" xfId="2045" xr:uid="{00000000-0005-0000-0000-0000BD040000}"/>
    <cellStyle name="Calculation 3 10 3" xfId="2345" xr:uid="{00000000-0005-0000-0000-0000BE040000}"/>
    <cellStyle name="Calculation 3 10 4" xfId="2346" xr:uid="{00000000-0005-0000-0000-0000BF040000}"/>
    <cellStyle name="Calculation 3 10 5" xfId="2347" xr:uid="{00000000-0005-0000-0000-0000C0040000}"/>
    <cellStyle name="Calculation 3 10_GCSEs" xfId="6800" xr:uid="{00000000-0005-0000-0000-0000C1040000}"/>
    <cellStyle name="Calculation 3 11" xfId="142" xr:uid="{00000000-0005-0000-0000-0000C2040000}"/>
    <cellStyle name="Calculation 3 11 2" xfId="2044" xr:uid="{00000000-0005-0000-0000-0000C3040000}"/>
    <cellStyle name="Calculation 3 11 3" xfId="2348" xr:uid="{00000000-0005-0000-0000-0000C4040000}"/>
    <cellStyle name="Calculation 3 11 4" xfId="2349" xr:uid="{00000000-0005-0000-0000-0000C5040000}"/>
    <cellStyle name="Calculation 3 11 5" xfId="2350" xr:uid="{00000000-0005-0000-0000-0000C6040000}"/>
    <cellStyle name="Calculation 3 11_GCSEs" xfId="6801" xr:uid="{00000000-0005-0000-0000-0000C7040000}"/>
    <cellStyle name="Calculation 3 12" xfId="2046" xr:uid="{00000000-0005-0000-0000-0000C8040000}"/>
    <cellStyle name="Calculation 3 12 2" xfId="2351" xr:uid="{00000000-0005-0000-0000-0000C9040000}"/>
    <cellStyle name="Calculation 3 12 3" xfId="2352" xr:uid="{00000000-0005-0000-0000-0000CA040000}"/>
    <cellStyle name="Calculation 3 12 4" xfId="2353" xr:uid="{00000000-0005-0000-0000-0000CB040000}"/>
    <cellStyle name="Calculation 3 12 5" xfId="2354" xr:uid="{00000000-0005-0000-0000-0000CC040000}"/>
    <cellStyle name="Calculation 3 12_GCSEs" xfId="6802" xr:uid="{00000000-0005-0000-0000-0000CD040000}"/>
    <cellStyle name="Calculation 3 13" xfId="2355" xr:uid="{00000000-0005-0000-0000-0000CE040000}"/>
    <cellStyle name="Calculation 3 14" xfId="2356" xr:uid="{00000000-0005-0000-0000-0000CF040000}"/>
    <cellStyle name="Calculation 3 15" xfId="2357" xr:uid="{00000000-0005-0000-0000-0000D0040000}"/>
    <cellStyle name="Calculation 3 16" xfId="2358" xr:uid="{00000000-0005-0000-0000-0000D1040000}"/>
    <cellStyle name="Calculation 3 17" xfId="5968" xr:uid="{00000000-0005-0000-0000-0000D2040000}"/>
    <cellStyle name="Calculation 3 18" xfId="6537" xr:uid="{00000000-0005-0000-0000-0000D3040000}"/>
    <cellStyle name="Calculation 3 19" xfId="7758" xr:uid="{00000000-0005-0000-0000-0000D4040000}"/>
    <cellStyle name="Calculation 3 2" xfId="143" xr:uid="{00000000-0005-0000-0000-0000D5040000}"/>
    <cellStyle name="Calculation 3 2 2" xfId="144" xr:uid="{00000000-0005-0000-0000-0000D6040000}"/>
    <cellStyle name="Calculation 3 2 2 2" xfId="2042" xr:uid="{00000000-0005-0000-0000-0000D7040000}"/>
    <cellStyle name="Calculation 3 2 2 3" xfId="2359" xr:uid="{00000000-0005-0000-0000-0000D8040000}"/>
    <cellStyle name="Calculation 3 2 2 4" xfId="2360" xr:uid="{00000000-0005-0000-0000-0000D9040000}"/>
    <cellStyle name="Calculation 3 2 2 5" xfId="2361" xr:uid="{00000000-0005-0000-0000-0000DA040000}"/>
    <cellStyle name="Calculation 3 2 2_GCSEs" xfId="6804" xr:uid="{00000000-0005-0000-0000-0000DB040000}"/>
    <cellStyle name="Calculation 3 2 3" xfId="2043" xr:uid="{00000000-0005-0000-0000-0000DC040000}"/>
    <cellStyle name="Calculation 3 2 4" xfId="2362" xr:uid="{00000000-0005-0000-0000-0000DD040000}"/>
    <cellStyle name="Calculation 3 2 5" xfId="2363" xr:uid="{00000000-0005-0000-0000-0000DE040000}"/>
    <cellStyle name="Calculation 3 2 6" xfId="2364" xr:uid="{00000000-0005-0000-0000-0000DF040000}"/>
    <cellStyle name="Calculation 3 2_GCSEs" xfId="6803" xr:uid="{00000000-0005-0000-0000-0000E0040000}"/>
    <cellStyle name="Calculation 3 20" xfId="8985" xr:uid="{00000000-0005-0000-0000-0000E1040000}"/>
    <cellStyle name="Calculation 3 21" xfId="9580" xr:uid="{00000000-0005-0000-0000-0000E2040000}"/>
    <cellStyle name="Calculation 3 22" xfId="9903" xr:uid="{00000000-0005-0000-0000-0000E3040000}"/>
    <cellStyle name="Calculation 3 3" xfId="145" xr:uid="{00000000-0005-0000-0000-0000E4040000}"/>
    <cellStyle name="Calculation 3 3 2" xfId="146" xr:uid="{00000000-0005-0000-0000-0000E5040000}"/>
    <cellStyle name="Calculation 3 3 2 2" xfId="2040" xr:uid="{00000000-0005-0000-0000-0000E6040000}"/>
    <cellStyle name="Calculation 3 3 2 3" xfId="2365" xr:uid="{00000000-0005-0000-0000-0000E7040000}"/>
    <cellStyle name="Calculation 3 3 2 4" xfId="2366" xr:uid="{00000000-0005-0000-0000-0000E8040000}"/>
    <cellStyle name="Calculation 3 3 2 5" xfId="2367" xr:uid="{00000000-0005-0000-0000-0000E9040000}"/>
    <cellStyle name="Calculation 3 3 2_GCSEs" xfId="6806" xr:uid="{00000000-0005-0000-0000-0000EA040000}"/>
    <cellStyle name="Calculation 3 3 3" xfId="2041" xr:uid="{00000000-0005-0000-0000-0000EB040000}"/>
    <cellStyle name="Calculation 3 3 4" xfId="2368" xr:uid="{00000000-0005-0000-0000-0000EC040000}"/>
    <cellStyle name="Calculation 3 3 5" xfId="2369" xr:uid="{00000000-0005-0000-0000-0000ED040000}"/>
    <cellStyle name="Calculation 3 3 6" xfId="2370" xr:uid="{00000000-0005-0000-0000-0000EE040000}"/>
    <cellStyle name="Calculation 3 3_GCSEs" xfId="6805" xr:uid="{00000000-0005-0000-0000-0000EF040000}"/>
    <cellStyle name="Calculation 3 4" xfId="147" xr:uid="{00000000-0005-0000-0000-0000F0040000}"/>
    <cellStyle name="Calculation 3 4 2" xfId="148" xr:uid="{00000000-0005-0000-0000-0000F1040000}"/>
    <cellStyle name="Calculation 3 4 2 2" xfId="2038" xr:uid="{00000000-0005-0000-0000-0000F2040000}"/>
    <cellStyle name="Calculation 3 4 2 3" xfId="2371" xr:uid="{00000000-0005-0000-0000-0000F3040000}"/>
    <cellStyle name="Calculation 3 4 2 4" xfId="2372" xr:uid="{00000000-0005-0000-0000-0000F4040000}"/>
    <cellStyle name="Calculation 3 4 2 5" xfId="2373" xr:uid="{00000000-0005-0000-0000-0000F5040000}"/>
    <cellStyle name="Calculation 3 4 2_GCSEs" xfId="6808" xr:uid="{00000000-0005-0000-0000-0000F6040000}"/>
    <cellStyle name="Calculation 3 4 3" xfId="2039" xr:uid="{00000000-0005-0000-0000-0000F7040000}"/>
    <cellStyle name="Calculation 3 4 4" xfId="2374" xr:uid="{00000000-0005-0000-0000-0000F8040000}"/>
    <cellStyle name="Calculation 3 4 5" xfId="2375" xr:uid="{00000000-0005-0000-0000-0000F9040000}"/>
    <cellStyle name="Calculation 3 4 6" xfId="2376" xr:uid="{00000000-0005-0000-0000-0000FA040000}"/>
    <cellStyle name="Calculation 3 4_GCSEs" xfId="6807" xr:uid="{00000000-0005-0000-0000-0000FB040000}"/>
    <cellStyle name="Calculation 3 5" xfId="149" xr:uid="{00000000-0005-0000-0000-0000FC040000}"/>
    <cellStyle name="Calculation 3 5 2" xfId="150" xr:uid="{00000000-0005-0000-0000-0000FD040000}"/>
    <cellStyle name="Calculation 3 5 2 2" xfId="2036" xr:uid="{00000000-0005-0000-0000-0000FE040000}"/>
    <cellStyle name="Calculation 3 5 2 3" xfId="2377" xr:uid="{00000000-0005-0000-0000-0000FF040000}"/>
    <cellStyle name="Calculation 3 5 2 4" xfId="2378" xr:uid="{00000000-0005-0000-0000-000000050000}"/>
    <cellStyle name="Calculation 3 5 2 5" xfId="2379" xr:uid="{00000000-0005-0000-0000-000001050000}"/>
    <cellStyle name="Calculation 3 5 2_GCSEs" xfId="6810" xr:uid="{00000000-0005-0000-0000-000002050000}"/>
    <cellStyle name="Calculation 3 5 3" xfId="2037" xr:uid="{00000000-0005-0000-0000-000003050000}"/>
    <cellStyle name="Calculation 3 5 4" xfId="2380" xr:uid="{00000000-0005-0000-0000-000004050000}"/>
    <cellStyle name="Calculation 3 5 5" xfId="2381" xr:uid="{00000000-0005-0000-0000-000005050000}"/>
    <cellStyle name="Calculation 3 5 6" xfId="2382" xr:uid="{00000000-0005-0000-0000-000006050000}"/>
    <cellStyle name="Calculation 3 5_GCSEs" xfId="6809" xr:uid="{00000000-0005-0000-0000-000007050000}"/>
    <cellStyle name="Calculation 3 6" xfId="151" xr:uid="{00000000-0005-0000-0000-000008050000}"/>
    <cellStyle name="Calculation 3 6 2" xfId="152" xr:uid="{00000000-0005-0000-0000-000009050000}"/>
    <cellStyle name="Calculation 3 6 2 2" xfId="2034" xr:uid="{00000000-0005-0000-0000-00000A050000}"/>
    <cellStyle name="Calculation 3 6 2 3" xfId="2383" xr:uid="{00000000-0005-0000-0000-00000B050000}"/>
    <cellStyle name="Calculation 3 6 2 4" xfId="2384" xr:uid="{00000000-0005-0000-0000-00000C050000}"/>
    <cellStyle name="Calculation 3 6 2 5" xfId="2385" xr:uid="{00000000-0005-0000-0000-00000D050000}"/>
    <cellStyle name="Calculation 3 6 2_GCSEs" xfId="6812" xr:uid="{00000000-0005-0000-0000-00000E050000}"/>
    <cellStyle name="Calculation 3 6 3" xfId="2035" xr:uid="{00000000-0005-0000-0000-00000F050000}"/>
    <cellStyle name="Calculation 3 6 4" xfId="2386" xr:uid="{00000000-0005-0000-0000-000010050000}"/>
    <cellStyle name="Calculation 3 6 5" xfId="2387" xr:uid="{00000000-0005-0000-0000-000011050000}"/>
    <cellStyle name="Calculation 3 6 6" xfId="2388" xr:uid="{00000000-0005-0000-0000-000012050000}"/>
    <cellStyle name="Calculation 3 6_GCSEs" xfId="6811" xr:uid="{00000000-0005-0000-0000-000013050000}"/>
    <cellStyle name="Calculation 3 7" xfId="153" xr:uid="{00000000-0005-0000-0000-000014050000}"/>
    <cellStyle name="Calculation 3 7 2" xfId="154" xr:uid="{00000000-0005-0000-0000-000015050000}"/>
    <cellStyle name="Calculation 3 7 2 2" xfId="2032" xr:uid="{00000000-0005-0000-0000-000016050000}"/>
    <cellStyle name="Calculation 3 7 2 3" xfId="2389" xr:uid="{00000000-0005-0000-0000-000017050000}"/>
    <cellStyle name="Calculation 3 7 2 4" xfId="2390" xr:uid="{00000000-0005-0000-0000-000018050000}"/>
    <cellStyle name="Calculation 3 7 2 5" xfId="2391" xr:uid="{00000000-0005-0000-0000-000019050000}"/>
    <cellStyle name="Calculation 3 7 2_GCSEs" xfId="6814" xr:uid="{00000000-0005-0000-0000-00001A050000}"/>
    <cellStyle name="Calculation 3 7 3" xfId="2033" xr:uid="{00000000-0005-0000-0000-00001B050000}"/>
    <cellStyle name="Calculation 3 7 4" xfId="2392" xr:uid="{00000000-0005-0000-0000-00001C050000}"/>
    <cellStyle name="Calculation 3 7 5" xfId="2393" xr:uid="{00000000-0005-0000-0000-00001D050000}"/>
    <cellStyle name="Calculation 3 7 6" xfId="2394" xr:uid="{00000000-0005-0000-0000-00001E050000}"/>
    <cellStyle name="Calculation 3 7_GCSEs" xfId="6813" xr:uid="{00000000-0005-0000-0000-00001F050000}"/>
    <cellStyle name="Calculation 3 8" xfId="155" xr:uid="{00000000-0005-0000-0000-000020050000}"/>
    <cellStyle name="Calculation 3 8 2" xfId="156" xr:uid="{00000000-0005-0000-0000-000021050000}"/>
    <cellStyle name="Calculation 3 8 2 2" xfId="2030" xr:uid="{00000000-0005-0000-0000-000022050000}"/>
    <cellStyle name="Calculation 3 8 2 3" xfId="2395" xr:uid="{00000000-0005-0000-0000-000023050000}"/>
    <cellStyle name="Calculation 3 8 2 4" xfId="2396" xr:uid="{00000000-0005-0000-0000-000024050000}"/>
    <cellStyle name="Calculation 3 8 2 5" xfId="2397" xr:uid="{00000000-0005-0000-0000-000025050000}"/>
    <cellStyle name="Calculation 3 8 2_GCSEs" xfId="6816" xr:uid="{00000000-0005-0000-0000-000026050000}"/>
    <cellStyle name="Calculation 3 8 3" xfId="2031" xr:uid="{00000000-0005-0000-0000-000027050000}"/>
    <cellStyle name="Calculation 3 8 4" xfId="2398" xr:uid="{00000000-0005-0000-0000-000028050000}"/>
    <cellStyle name="Calculation 3 8 5" xfId="2399" xr:uid="{00000000-0005-0000-0000-000029050000}"/>
    <cellStyle name="Calculation 3 8 6" xfId="2400" xr:uid="{00000000-0005-0000-0000-00002A050000}"/>
    <cellStyle name="Calculation 3 8_GCSEs" xfId="6815" xr:uid="{00000000-0005-0000-0000-00002B050000}"/>
    <cellStyle name="Calculation 3 9" xfId="157" xr:uid="{00000000-0005-0000-0000-00002C050000}"/>
    <cellStyle name="Calculation 3 9 2" xfId="158" xr:uid="{00000000-0005-0000-0000-00002D050000}"/>
    <cellStyle name="Calculation 3 9 2 2" xfId="2028" xr:uid="{00000000-0005-0000-0000-00002E050000}"/>
    <cellStyle name="Calculation 3 9 2 3" xfId="2401" xr:uid="{00000000-0005-0000-0000-00002F050000}"/>
    <cellStyle name="Calculation 3 9 2 4" xfId="2402" xr:uid="{00000000-0005-0000-0000-000030050000}"/>
    <cellStyle name="Calculation 3 9 2 5" xfId="2403" xr:uid="{00000000-0005-0000-0000-000031050000}"/>
    <cellStyle name="Calculation 3 9 2_GCSEs" xfId="6818" xr:uid="{00000000-0005-0000-0000-000032050000}"/>
    <cellStyle name="Calculation 3 9 3" xfId="2029" xr:uid="{00000000-0005-0000-0000-000033050000}"/>
    <cellStyle name="Calculation 3 9 4" xfId="2404" xr:uid="{00000000-0005-0000-0000-000034050000}"/>
    <cellStyle name="Calculation 3 9 5" xfId="2405" xr:uid="{00000000-0005-0000-0000-000035050000}"/>
    <cellStyle name="Calculation 3 9 6" xfId="2406" xr:uid="{00000000-0005-0000-0000-000036050000}"/>
    <cellStyle name="Calculation 3 9_GCSEs" xfId="6817" xr:uid="{00000000-0005-0000-0000-000037050000}"/>
    <cellStyle name="Calculation 3_GCSEs" xfId="6799" xr:uid="{00000000-0005-0000-0000-000038050000}"/>
    <cellStyle name="Calculation 4" xfId="159" xr:uid="{00000000-0005-0000-0000-000039050000}"/>
    <cellStyle name="Calculation 4 10" xfId="160" xr:uid="{00000000-0005-0000-0000-00003A050000}"/>
    <cellStyle name="Calculation 4 10 2" xfId="2026" xr:uid="{00000000-0005-0000-0000-00003B050000}"/>
    <cellStyle name="Calculation 4 10 3" xfId="2407" xr:uid="{00000000-0005-0000-0000-00003C050000}"/>
    <cellStyle name="Calculation 4 10 4" xfId="2408" xr:uid="{00000000-0005-0000-0000-00003D050000}"/>
    <cellStyle name="Calculation 4 10 5" xfId="2409" xr:uid="{00000000-0005-0000-0000-00003E050000}"/>
    <cellStyle name="Calculation 4 10_GCSEs" xfId="6820" xr:uid="{00000000-0005-0000-0000-00003F050000}"/>
    <cellStyle name="Calculation 4 11" xfId="161" xr:uid="{00000000-0005-0000-0000-000040050000}"/>
    <cellStyle name="Calculation 4 11 2" xfId="2025" xr:uid="{00000000-0005-0000-0000-000041050000}"/>
    <cellStyle name="Calculation 4 11 3" xfId="2410" xr:uid="{00000000-0005-0000-0000-000042050000}"/>
    <cellStyle name="Calculation 4 11 4" xfId="2411" xr:uid="{00000000-0005-0000-0000-000043050000}"/>
    <cellStyle name="Calculation 4 11 5" xfId="2412" xr:uid="{00000000-0005-0000-0000-000044050000}"/>
    <cellStyle name="Calculation 4 11_GCSEs" xfId="6821" xr:uid="{00000000-0005-0000-0000-000045050000}"/>
    <cellStyle name="Calculation 4 12" xfId="2027" xr:uid="{00000000-0005-0000-0000-000046050000}"/>
    <cellStyle name="Calculation 4 12 2" xfId="2413" xr:uid="{00000000-0005-0000-0000-000047050000}"/>
    <cellStyle name="Calculation 4 12 3" xfId="2414" xr:uid="{00000000-0005-0000-0000-000048050000}"/>
    <cellStyle name="Calculation 4 12 4" xfId="2415" xr:uid="{00000000-0005-0000-0000-000049050000}"/>
    <cellStyle name="Calculation 4 12 5" xfId="2416" xr:uid="{00000000-0005-0000-0000-00004A050000}"/>
    <cellStyle name="Calculation 4 12_GCSEs" xfId="6822" xr:uid="{00000000-0005-0000-0000-00004B050000}"/>
    <cellStyle name="Calculation 4 13" xfId="2417" xr:uid="{00000000-0005-0000-0000-00004C050000}"/>
    <cellStyle name="Calculation 4 14" xfId="2418" xr:uid="{00000000-0005-0000-0000-00004D050000}"/>
    <cellStyle name="Calculation 4 15" xfId="2419" xr:uid="{00000000-0005-0000-0000-00004E050000}"/>
    <cellStyle name="Calculation 4 16" xfId="2420" xr:uid="{00000000-0005-0000-0000-00004F050000}"/>
    <cellStyle name="Calculation 4 17" xfId="5969" xr:uid="{00000000-0005-0000-0000-000050050000}"/>
    <cellStyle name="Calculation 4 18" xfId="8986" xr:uid="{00000000-0005-0000-0000-000051050000}"/>
    <cellStyle name="Calculation 4 19" xfId="9581" xr:uid="{00000000-0005-0000-0000-000052050000}"/>
    <cellStyle name="Calculation 4 2" xfId="162" xr:uid="{00000000-0005-0000-0000-000053050000}"/>
    <cellStyle name="Calculation 4 2 2" xfId="163" xr:uid="{00000000-0005-0000-0000-000054050000}"/>
    <cellStyle name="Calculation 4 2 2 2" xfId="2023" xr:uid="{00000000-0005-0000-0000-000055050000}"/>
    <cellStyle name="Calculation 4 2 2 3" xfId="2421" xr:uid="{00000000-0005-0000-0000-000056050000}"/>
    <cellStyle name="Calculation 4 2 2 4" xfId="2422" xr:uid="{00000000-0005-0000-0000-000057050000}"/>
    <cellStyle name="Calculation 4 2 2 5" xfId="2423" xr:uid="{00000000-0005-0000-0000-000058050000}"/>
    <cellStyle name="Calculation 4 2 2_GCSEs" xfId="6824" xr:uid="{00000000-0005-0000-0000-000059050000}"/>
    <cellStyle name="Calculation 4 2 3" xfId="2024" xr:uid="{00000000-0005-0000-0000-00005A050000}"/>
    <cellStyle name="Calculation 4 2 4" xfId="2424" xr:uid="{00000000-0005-0000-0000-00005B050000}"/>
    <cellStyle name="Calculation 4 2 5" xfId="2425" xr:uid="{00000000-0005-0000-0000-00005C050000}"/>
    <cellStyle name="Calculation 4 2 6" xfId="2426" xr:uid="{00000000-0005-0000-0000-00005D050000}"/>
    <cellStyle name="Calculation 4 2_GCSEs" xfId="6823" xr:uid="{00000000-0005-0000-0000-00005E050000}"/>
    <cellStyle name="Calculation 4 20" xfId="9902" xr:uid="{00000000-0005-0000-0000-00005F050000}"/>
    <cellStyle name="Calculation 4 3" xfId="164" xr:uid="{00000000-0005-0000-0000-000060050000}"/>
    <cellStyle name="Calculation 4 3 2" xfId="165" xr:uid="{00000000-0005-0000-0000-000061050000}"/>
    <cellStyle name="Calculation 4 3 2 2" xfId="2021" xr:uid="{00000000-0005-0000-0000-000062050000}"/>
    <cellStyle name="Calculation 4 3 2 3" xfId="2427" xr:uid="{00000000-0005-0000-0000-000063050000}"/>
    <cellStyle name="Calculation 4 3 2 4" xfId="2428" xr:uid="{00000000-0005-0000-0000-000064050000}"/>
    <cellStyle name="Calculation 4 3 2 5" xfId="2429" xr:uid="{00000000-0005-0000-0000-000065050000}"/>
    <cellStyle name="Calculation 4 3 2_GCSEs" xfId="6826" xr:uid="{00000000-0005-0000-0000-000066050000}"/>
    <cellStyle name="Calculation 4 3 3" xfId="2022" xr:uid="{00000000-0005-0000-0000-000067050000}"/>
    <cellStyle name="Calculation 4 3 4" xfId="2430" xr:uid="{00000000-0005-0000-0000-000068050000}"/>
    <cellStyle name="Calculation 4 3 5" xfId="2431" xr:uid="{00000000-0005-0000-0000-000069050000}"/>
    <cellStyle name="Calculation 4 3 6" xfId="2432" xr:uid="{00000000-0005-0000-0000-00006A050000}"/>
    <cellStyle name="Calculation 4 3_GCSEs" xfId="6825" xr:uid="{00000000-0005-0000-0000-00006B050000}"/>
    <cellStyle name="Calculation 4 4" xfId="166" xr:uid="{00000000-0005-0000-0000-00006C050000}"/>
    <cellStyle name="Calculation 4 4 2" xfId="167" xr:uid="{00000000-0005-0000-0000-00006D050000}"/>
    <cellStyle name="Calculation 4 4 2 2" xfId="2019" xr:uid="{00000000-0005-0000-0000-00006E050000}"/>
    <cellStyle name="Calculation 4 4 2 3" xfId="2433" xr:uid="{00000000-0005-0000-0000-00006F050000}"/>
    <cellStyle name="Calculation 4 4 2 4" xfId="2434" xr:uid="{00000000-0005-0000-0000-000070050000}"/>
    <cellStyle name="Calculation 4 4 2 5" xfId="2435" xr:uid="{00000000-0005-0000-0000-000071050000}"/>
    <cellStyle name="Calculation 4 4 2_GCSEs" xfId="6828" xr:uid="{00000000-0005-0000-0000-000072050000}"/>
    <cellStyle name="Calculation 4 4 3" xfId="2020" xr:uid="{00000000-0005-0000-0000-000073050000}"/>
    <cellStyle name="Calculation 4 4 4" xfId="2436" xr:uid="{00000000-0005-0000-0000-000074050000}"/>
    <cellStyle name="Calculation 4 4 5" xfId="2437" xr:uid="{00000000-0005-0000-0000-000075050000}"/>
    <cellStyle name="Calculation 4 4 6" xfId="2438" xr:uid="{00000000-0005-0000-0000-000076050000}"/>
    <cellStyle name="Calculation 4 4_GCSEs" xfId="6827" xr:uid="{00000000-0005-0000-0000-000077050000}"/>
    <cellStyle name="Calculation 4 5" xfId="168" xr:uid="{00000000-0005-0000-0000-000078050000}"/>
    <cellStyle name="Calculation 4 5 2" xfId="169" xr:uid="{00000000-0005-0000-0000-000079050000}"/>
    <cellStyle name="Calculation 4 5 2 2" xfId="2017" xr:uid="{00000000-0005-0000-0000-00007A050000}"/>
    <cellStyle name="Calculation 4 5 2 3" xfId="2439" xr:uid="{00000000-0005-0000-0000-00007B050000}"/>
    <cellStyle name="Calculation 4 5 2 4" xfId="2440" xr:uid="{00000000-0005-0000-0000-00007C050000}"/>
    <cellStyle name="Calculation 4 5 2 5" xfId="2441" xr:uid="{00000000-0005-0000-0000-00007D050000}"/>
    <cellStyle name="Calculation 4 5 2_GCSEs" xfId="6830" xr:uid="{00000000-0005-0000-0000-00007E050000}"/>
    <cellStyle name="Calculation 4 5 3" xfId="2018" xr:uid="{00000000-0005-0000-0000-00007F050000}"/>
    <cellStyle name="Calculation 4 5 4" xfId="2442" xr:uid="{00000000-0005-0000-0000-000080050000}"/>
    <cellStyle name="Calculation 4 5 5" xfId="2443" xr:uid="{00000000-0005-0000-0000-000081050000}"/>
    <cellStyle name="Calculation 4 5 6" xfId="2444" xr:uid="{00000000-0005-0000-0000-000082050000}"/>
    <cellStyle name="Calculation 4 5_GCSEs" xfId="6829" xr:uid="{00000000-0005-0000-0000-000083050000}"/>
    <cellStyle name="Calculation 4 6" xfId="170" xr:uid="{00000000-0005-0000-0000-000084050000}"/>
    <cellStyle name="Calculation 4 6 2" xfId="171" xr:uid="{00000000-0005-0000-0000-000085050000}"/>
    <cellStyle name="Calculation 4 6 2 2" xfId="2015" xr:uid="{00000000-0005-0000-0000-000086050000}"/>
    <cellStyle name="Calculation 4 6 2 3" xfId="2445" xr:uid="{00000000-0005-0000-0000-000087050000}"/>
    <cellStyle name="Calculation 4 6 2 4" xfId="2446" xr:uid="{00000000-0005-0000-0000-000088050000}"/>
    <cellStyle name="Calculation 4 6 2 5" xfId="2447" xr:uid="{00000000-0005-0000-0000-000089050000}"/>
    <cellStyle name="Calculation 4 6 2_GCSEs" xfId="6832" xr:uid="{00000000-0005-0000-0000-00008A050000}"/>
    <cellStyle name="Calculation 4 6 3" xfId="2016" xr:uid="{00000000-0005-0000-0000-00008B050000}"/>
    <cellStyle name="Calculation 4 6 4" xfId="2448" xr:uid="{00000000-0005-0000-0000-00008C050000}"/>
    <cellStyle name="Calculation 4 6 5" xfId="2449" xr:uid="{00000000-0005-0000-0000-00008D050000}"/>
    <cellStyle name="Calculation 4 6 6" xfId="2450" xr:uid="{00000000-0005-0000-0000-00008E050000}"/>
    <cellStyle name="Calculation 4 6_GCSEs" xfId="6831" xr:uid="{00000000-0005-0000-0000-00008F050000}"/>
    <cellStyle name="Calculation 4 7" xfId="172" xr:uid="{00000000-0005-0000-0000-000090050000}"/>
    <cellStyle name="Calculation 4 7 2" xfId="173" xr:uid="{00000000-0005-0000-0000-000091050000}"/>
    <cellStyle name="Calculation 4 7 2 2" xfId="2013" xr:uid="{00000000-0005-0000-0000-000092050000}"/>
    <cellStyle name="Calculation 4 7 2 3" xfId="2451" xr:uid="{00000000-0005-0000-0000-000093050000}"/>
    <cellStyle name="Calculation 4 7 2 4" xfId="2452" xr:uid="{00000000-0005-0000-0000-000094050000}"/>
    <cellStyle name="Calculation 4 7 2 5" xfId="2453" xr:uid="{00000000-0005-0000-0000-000095050000}"/>
    <cellStyle name="Calculation 4 7 2_GCSEs" xfId="6834" xr:uid="{00000000-0005-0000-0000-000096050000}"/>
    <cellStyle name="Calculation 4 7 3" xfId="2014" xr:uid="{00000000-0005-0000-0000-000097050000}"/>
    <cellStyle name="Calculation 4 7 4" xfId="2454" xr:uid="{00000000-0005-0000-0000-000098050000}"/>
    <cellStyle name="Calculation 4 7 5" xfId="2455" xr:uid="{00000000-0005-0000-0000-000099050000}"/>
    <cellStyle name="Calculation 4 7 6" xfId="2456" xr:uid="{00000000-0005-0000-0000-00009A050000}"/>
    <cellStyle name="Calculation 4 7_GCSEs" xfId="6833" xr:uid="{00000000-0005-0000-0000-00009B050000}"/>
    <cellStyle name="Calculation 4 8" xfId="174" xr:uid="{00000000-0005-0000-0000-00009C050000}"/>
    <cellStyle name="Calculation 4 8 2" xfId="175" xr:uid="{00000000-0005-0000-0000-00009D050000}"/>
    <cellStyle name="Calculation 4 8 2 2" xfId="2011" xr:uid="{00000000-0005-0000-0000-00009E050000}"/>
    <cellStyle name="Calculation 4 8 2 3" xfId="2457" xr:uid="{00000000-0005-0000-0000-00009F050000}"/>
    <cellStyle name="Calculation 4 8 2 4" xfId="2458" xr:uid="{00000000-0005-0000-0000-0000A0050000}"/>
    <cellStyle name="Calculation 4 8 2 5" xfId="2459" xr:uid="{00000000-0005-0000-0000-0000A1050000}"/>
    <cellStyle name="Calculation 4 8 2_GCSEs" xfId="6836" xr:uid="{00000000-0005-0000-0000-0000A2050000}"/>
    <cellStyle name="Calculation 4 8 3" xfId="2012" xr:uid="{00000000-0005-0000-0000-0000A3050000}"/>
    <cellStyle name="Calculation 4 8 4" xfId="2460" xr:uid="{00000000-0005-0000-0000-0000A4050000}"/>
    <cellStyle name="Calculation 4 8 5" xfId="2461" xr:uid="{00000000-0005-0000-0000-0000A5050000}"/>
    <cellStyle name="Calculation 4 8 6" xfId="2462" xr:uid="{00000000-0005-0000-0000-0000A6050000}"/>
    <cellStyle name="Calculation 4 8_GCSEs" xfId="6835" xr:uid="{00000000-0005-0000-0000-0000A7050000}"/>
    <cellStyle name="Calculation 4 9" xfId="176" xr:uid="{00000000-0005-0000-0000-0000A8050000}"/>
    <cellStyle name="Calculation 4 9 2" xfId="177" xr:uid="{00000000-0005-0000-0000-0000A9050000}"/>
    <cellStyle name="Calculation 4 9 2 2" xfId="2009" xr:uid="{00000000-0005-0000-0000-0000AA050000}"/>
    <cellStyle name="Calculation 4 9 2 3" xfId="2463" xr:uid="{00000000-0005-0000-0000-0000AB050000}"/>
    <cellStyle name="Calculation 4 9 2 4" xfId="2464" xr:uid="{00000000-0005-0000-0000-0000AC050000}"/>
    <cellStyle name="Calculation 4 9 2 5" xfId="2465" xr:uid="{00000000-0005-0000-0000-0000AD050000}"/>
    <cellStyle name="Calculation 4 9 2_GCSEs" xfId="6838" xr:uid="{00000000-0005-0000-0000-0000AE050000}"/>
    <cellStyle name="Calculation 4 9 3" xfId="2010" xr:uid="{00000000-0005-0000-0000-0000AF050000}"/>
    <cellStyle name="Calculation 4 9 4" xfId="2466" xr:uid="{00000000-0005-0000-0000-0000B0050000}"/>
    <cellStyle name="Calculation 4 9 5" xfId="2467" xr:uid="{00000000-0005-0000-0000-0000B1050000}"/>
    <cellStyle name="Calculation 4 9 6" xfId="2468" xr:uid="{00000000-0005-0000-0000-0000B2050000}"/>
    <cellStyle name="Calculation 4 9_GCSEs" xfId="6837" xr:uid="{00000000-0005-0000-0000-0000B3050000}"/>
    <cellStyle name="Calculation 4_GCSEs" xfId="6819" xr:uid="{00000000-0005-0000-0000-0000B4050000}"/>
    <cellStyle name="Calculation 5" xfId="178" xr:uid="{00000000-0005-0000-0000-0000B5050000}"/>
    <cellStyle name="Calculation 5 10" xfId="179" xr:uid="{00000000-0005-0000-0000-0000B6050000}"/>
    <cellStyle name="Calculation 5 10 2" xfId="2007" xr:uid="{00000000-0005-0000-0000-0000B7050000}"/>
    <cellStyle name="Calculation 5 10 3" xfId="2469" xr:uid="{00000000-0005-0000-0000-0000B8050000}"/>
    <cellStyle name="Calculation 5 10 4" xfId="2470" xr:uid="{00000000-0005-0000-0000-0000B9050000}"/>
    <cellStyle name="Calculation 5 10 5" xfId="2471" xr:uid="{00000000-0005-0000-0000-0000BA050000}"/>
    <cellStyle name="Calculation 5 10_GCSEs" xfId="6840" xr:uid="{00000000-0005-0000-0000-0000BB050000}"/>
    <cellStyle name="Calculation 5 11" xfId="180" xr:uid="{00000000-0005-0000-0000-0000BC050000}"/>
    <cellStyle name="Calculation 5 11 2" xfId="2006" xr:uid="{00000000-0005-0000-0000-0000BD050000}"/>
    <cellStyle name="Calculation 5 11 3" xfId="2472" xr:uid="{00000000-0005-0000-0000-0000BE050000}"/>
    <cellStyle name="Calculation 5 11 4" xfId="2473" xr:uid="{00000000-0005-0000-0000-0000BF050000}"/>
    <cellStyle name="Calculation 5 11 5" xfId="2474" xr:uid="{00000000-0005-0000-0000-0000C0050000}"/>
    <cellStyle name="Calculation 5 11_GCSEs" xfId="6841" xr:uid="{00000000-0005-0000-0000-0000C1050000}"/>
    <cellStyle name="Calculation 5 12" xfId="2008" xr:uid="{00000000-0005-0000-0000-0000C2050000}"/>
    <cellStyle name="Calculation 5 12 2" xfId="2475" xr:uid="{00000000-0005-0000-0000-0000C3050000}"/>
    <cellStyle name="Calculation 5 12 3" xfId="2476" xr:uid="{00000000-0005-0000-0000-0000C4050000}"/>
    <cellStyle name="Calculation 5 12 4" xfId="2477" xr:uid="{00000000-0005-0000-0000-0000C5050000}"/>
    <cellStyle name="Calculation 5 12 5" xfId="2478" xr:uid="{00000000-0005-0000-0000-0000C6050000}"/>
    <cellStyle name="Calculation 5 12_GCSEs" xfId="6842" xr:uid="{00000000-0005-0000-0000-0000C7050000}"/>
    <cellStyle name="Calculation 5 13" xfId="2479" xr:uid="{00000000-0005-0000-0000-0000C8050000}"/>
    <cellStyle name="Calculation 5 14" xfId="2480" xr:uid="{00000000-0005-0000-0000-0000C9050000}"/>
    <cellStyle name="Calculation 5 15" xfId="2481" xr:uid="{00000000-0005-0000-0000-0000CA050000}"/>
    <cellStyle name="Calculation 5 16" xfId="2482" xr:uid="{00000000-0005-0000-0000-0000CB050000}"/>
    <cellStyle name="Calculation 5 17" xfId="5970" xr:uid="{00000000-0005-0000-0000-0000CC050000}"/>
    <cellStyle name="Calculation 5 2" xfId="181" xr:uid="{00000000-0005-0000-0000-0000CD050000}"/>
    <cellStyle name="Calculation 5 2 2" xfId="182" xr:uid="{00000000-0005-0000-0000-0000CE050000}"/>
    <cellStyle name="Calculation 5 2 2 2" xfId="2004" xr:uid="{00000000-0005-0000-0000-0000CF050000}"/>
    <cellStyle name="Calculation 5 2 2 3" xfId="2483" xr:uid="{00000000-0005-0000-0000-0000D0050000}"/>
    <cellStyle name="Calculation 5 2 2 4" xfId="2484" xr:uid="{00000000-0005-0000-0000-0000D1050000}"/>
    <cellStyle name="Calculation 5 2 2 5" xfId="2485" xr:uid="{00000000-0005-0000-0000-0000D2050000}"/>
    <cellStyle name="Calculation 5 2 2_GCSEs" xfId="6844" xr:uid="{00000000-0005-0000-0000-0000D3050000}"/>
    <cellStyle name="Calculation 5 2 3" xfId="2005" xr:uid="{00000000-0005-0000-0000-0000D4050000}"/>
    <cellStyle name="Calculation 5 2 4" xfId="2486" xr:uid="{00000000-0005-0000-0000-0000D5050000}"/>
    <cellStyle name="Calculation 5 2 5" xfId="2487" xr:uid="{00000000-0005-0000-0000-0000D6050000}"/>
    <cellStyle name="Calculation 5 2 6" xfId="2488" xr:uid="{00000000-0005-0000-0000-0000D7050000}"/>
    <cellStyle name="Calculation 5 2_GCSEs" xfId="6843" xr:uid="{00000000-0005-0000-0000-0000D8050000}"/>
    <cellStyle name="Calculation 5 3" xfId="183" xr:uid="{00000000-0005-0000-0000-0000D9050000}"/>
    <cellStyle name="Calculation 5 3 2" xfId="184" xr:uid="{00000000-0005-0000-0000-0000DA050000}"/>
    <cellStyle name="Calculation 5 3 2 2" xfId="2002" xr:uid="{00000000-0005-0000-0000-0000DB050000}"/>
    <cellStyle name="Calculation 5 3 2 3" xfId="2489" xr:uid="{00000000-0005-0000-0000-0000DC050000}"/>
    <cellStyle name="Calculation 5 3 2 4" xfId="2490" xr:uid="{00000000-0005-0000-0000-0000DD050000}"/>
    <cellStyle name="Calculation 5 3 2 5" xfId="2491" xr:uid="{00000000-0005-0000-0000-0000DE050000}"/>
    <cellStyle name="Calculation 5 3 2_GCSEs" xfId="6846" xr:uid="{00000000-0005-0000-0000-0000DF050000}"/>
    <cellStyle name="Calculation 5 3 3" xfId="2003" xr:uid="{00000000-0005-0000-0000-0000E0050000}"/>
    <cellStyle name="Calculation 5 3 4" xfId="2492" xr:uid="{00000000-0005-0000-0000-0000E1050000}"/>
    <cellStyle name="Calculation 5 3 5" xfId="2493" xr:uid="{00000000-0005-0000-0000-0000E2050000}"/>
    <cellStyle name="Calculation 5 3 6" xfId="2494" xr:uid="{00000000-0005-0000-0000-0000E3050000}"/>
    <cellStyle name="Calculation 5 3_GCSEs" xfId="6845" xr:uid="{00000000-0005-0000-0000-0000E4050000}"/>
    <cellStyle name="Calculation 5 4" xfId="185" xr:uid="{00000000-0005-0000-0000-0000E5050000}"/>
    <cellStyle name="Calculation 5 4 2" xfId="186" xr:uid="{00000000-0005-0000-0000-0000E6050000}"/>
    <cellStyle name="Calculation 5 4 2 2" xfId="2000" xr:uid="{00000000-0005-0000-0000-0000E7050000}"/>
    <cellStyle name="Calculation 5 4 2 3" xfId="2495" xr:uid="{00000000-0005-0000-0000-0000E8050000}"/>
    <cellStyle name="Calculation 5 4 2 4" xfId="2496" xr:uid="{00000000-0005-0000-0000-0000E9050000}"/>
    <cellStyle name="Calculation 5 4 2 5" xfId="2497" xr:uid="{00000000-0005-0000-0000-0000EA050000}"/>
    <cellStyle name="Calculation 5 4 2_GCSEs" xfId="6848" xr:uid="{00000000-0005-0000-0000-0000EB050000}"/>
    <cellStyle name="Calculation 5 4 3" xfId="2001" xr:uid="{00000000-0005-0000-0000-0000EC050000}"/>
    <cellStyle name="Calculation 5 4 4" xfId="2498" xr:uid="{00000000-0005-0000-0000-0000ED050000}"/>
    <cellStyle name="Calculation 5 4 5" xfId="2499" xr:uid="{00000000-0005-0000-0000-0000EE050000}"/>
    <cellStyle name="Calculation 5 4 6" xfId="2500" xr:uid="{00000000-0005-0000-0000-0000EF050000}"/>
    <cellStyle name="Calculation 5 4_GCSEs" xfId="6847" xr:uid="{00000000-0005-0000-0000-0000F0050000}"/>
    <cellStyle name="Calculation 5 5" xfId="187" xr:uid="{00000000-0005-0000-0000-0000F1050000}"/>
    <cellStyle name="Calculation 5 5 2" xfId="188" xr:uid="{00000000-0005-0000-0000-0000F2050000}"/>
    <cellStyle name="Calculation 5 5 2 2" xfId="1998" xr:uid="{00000000-0005-0000-0000-0000F3050000}"/>
    <cellStyle name="Calculation 5 5 2 3" xfId="2501" xr:uid="{00000000-0005-0000-0000-0000F4050000}"/>
    <cellStyle name="Calculation 5 5 2 4" xfId="2502" xr:uid="{00000000-0005-0000-0000-0000F5050000}"/>
    <cellStyle name="Calculation 5 5 2 5" xfId="2503" xr:uid="{00000000-0005-0000-0000-0000F6050000}"/>
    <cellStyle name="Calculation 5 5 2_GCSEs" xfId="6850" xr:uid="{00000000-0005-0000-0000-0000F7050000}"/>
    <cellStyle name="Calculation 5 5 3" xfId="1999" xr:uid="{00000000-0005-0000-0000-0000F8050000}"/>
    <cellStyle name="Calculation 5 5 4" xfId="2504" xr:uid="{00000000-0005-0000-0000-0000F9050000}"/>
    <cellStyle name="Calculation 5 5 5" xfId="2505" xr:uid="{00000000-0005-0000-0000-0000FA050000}"/>
    <cellStyle name="Calculation 5 5 6" xfId="2506" xr:uid="{00000000-0005-0000-0000-0000FB050000}"/>
    <cellStyle name="Calculation 5 5_GCSEs" xfId="6849" xr:uid="{00000000-0005-0000-0000-0000FC050000}"/>
    <cellStyle name="Calculation 5 6" xfId="189" xr:uid="{00000000-0005-0000-0000-0000FD050000}"/>
    <cellStyle name="Calculation 5 6 2" xfId="190" xr:uid="{00000000-0005-0000-0000-0000FE050000}"/>
    <cellStyle name="Calculation 5 6 2 2" xfId="1996" xr:uid="{00000000-0005-0000-0000-0000FF050000}"/>
    <cellStyle name="Calculation 5 6 2 3" xfId="2507" xr:uid="{00000000-0005-0000-0000-000000060000}"/>
    <cellStyle name="Calculation 5 6 2 4" xfId="2508" xr:uid="{00000000-0005-0000-0000-000001060000}"/>
    <cellStyle name="Calculation 5 6 2 5" xfId="2509" xr:uid="{00000000-0005-0000-0000-000002060000}"/>
    <cellStyle name="Calculation 5 6 2_GCSEs" xfId="6852" xr:uid="{00000000-0005-0000-0000-000003060000}"/>
    <cellStyle name="Calculation 5 6 3" xfId="1997" xr:uid="{00000000-0005-0000-0000-000004060000}"/>
    <cellStyle name="Calculation 5 6 4" xfId="2510" xr:uid="{00000000-0005-0000-0000-000005060000}"/>
    <cellStyle name="Calculation 5 6 5" xfId="2511" xr:uid="{00000000-0005-0000-0000-000006060000}"/>
    <cellStyle name="Calculation 5 6 6" xfId="2512" xr:uid="{00000000-0005-0000-0000-000007060000}"/>
    <cellStyle name="Calculation 5 6_GCSEs" xfId="6851" xr:uid="{00000000-0005-0000-0000-000008060000}"/>
    <cellStyle name="Calculation 5 7" xfId="191" xr:uid="{00000000-0005-0000-0000-000009060000}"/>
    <cellStyle name="Calculation 5 7 2" xfId="192" xr:uid="{00000000-0005-0000-0000-00000A060000}"/>
    <cellStyle name="Calculation 5 7 2 2" xfId="1994" xr:uid="{00000000-0005-0000-0000-00000B060000}"/>
    <cellStyle name="Calculation 5 7 2 3" xfId="2513" xr:uid="{00000000-0005-0000-0000-00000C060000}"/>
    <cellStyle name="Calculation 5 7 2 4" xfId="2514" xr:uid="{00000000-0005-0000-0000-00000D060000}"/>
    <cellStyle name="Calculation 5 7 2 5" xfId="2515" xr:uid="{00000000-0005-0000-0000-00000E060000}"/>
    <cellStyle name="Calculation 5 7 2_GCSEs" xfId="6854" xr:uid="{00000000-0005-0000-0000-00000F060000}"/>
    <cellStyle name="Calculation 5 7 3" xfId="1995" xr:uid="{00000000-0005-0000-0000-000010060000}"/>
    <cellStyle name="Calculation 5 7 4" xfId="2516" xr:uid="{00000000-0005-0000-0000-000011060000}"/>
    <cellStyle name="Calculation 5 7 5" xfId="2517" xr:uid="{00000000-0005-0000-0000-000012060000}"/>
    <cellStyle name="Calculation 5 7 6" xfId="2518" xr:uid="{00000000-0005-0000-0000-000013060000}"/>
    <cellStyle name="Calculation 5 7_GCSEs" xfId="6853" xr:uid="{00000000-0005-0000-0000-000014060000}"/>
    <cellStyle name="Calculation 5 8" xfId="193" xr:uid="{00000000-0005-0000-0000-000015060000}"/>
    <cellStyle name="Calculation 5 8 2" xfId="194" xr:uid="{00000000-0005-0000-0000-000016060000}"/>
    <cellStyle name="Calculation 5 8 2 2" xfId="1992" xr:uid="{00000000-0005-0000-0000-000017060000}"/>
    <cellStyle name="Calculation 5 8 2 3" xfId="2519" xr:uid="{00000000-0005-0000-0000-000018060000}"/>
    <cellStyle name="Calculation 5 8 2 4" xfId="2520" xr:uid="{00000000-0005-0000-0000-000019060000}"/>
    <cellStyle name="Calculation 5 8 2 5" xfId="2521" xr:uid="{00000000-0005-0000-0000-00001A060000}"/>
    <cellStyle name="Calculation 5 8 2_GCSEs" xfId="6856" xr:uid="{00000000-0005-0000-0000-00001B060000}"/>
    <cellStyle name="Calculation 5 8 3" xfId="1993" xr:uid="{00000000-0005-0000-0000-00001C060000}"/>
    <cellStyle name="Calculation 5 8 4" xfId="2522" xr:uid="{00000000-0005-0000-0000-00001D060000}"/>
    <cellStyle name="Calculation 5 8 5" xfId="2523" xr:uid="{00000000-0005-0000-0000-00001E060000}"/>
    <cellStyle name="Calculation 5 8 6" xfId="2524" xr:uid="{00000000-0005-0000-0000-00001F060000}"/>
    <cellStyle name="Calculation 5 8_GCSEs" xfId="6855" xr:uid="{00000000-0005-0000-0000-000020060000}"/>
    <cellStyle name="Calculation 5 9" xfId="195" xr:uid="{00000000-0005-0000-0000-000021060000}"/>
    <cellStyle name="Calculation 5 9 2" xfId="196" xr:uid="{00000000-0005-0000-0000-000022060000}"/>
    <cellStyle name="Calculation 5 9 2 2" xfId="1990" xr:uid="{00000000-0005-0000-0000-000023060000}"/>
    <cellStyle name="Calculation 5 9 2 3" xfId="2525" xr:uid="{00000000-0005-0000-0000-000024060000}"/>
    <cellStyle name="Calculation 5 9 2 4" xfId="2526" xr:uid="{00000000-0005-0000-0000-000025060000}"/>
    <cellStyle name="Calculation 5 9 2 5" xfId="2527" xr:uid="{00000000-0005-0000-0000-000026060000}"/>
    <cellStyle name="Calculation 5 9 2_GCSEs" xfId="6858" xr:uid="{00000000-0005-0000-0000-000027060000}"/>
    <cellStyle name="Calculation 5 9 3" xfId="1991" xr:uid="{00000000-0005-0000-0000-000028060000}"/>
    <cellStyle name="Calculation 5 9 4" xfId="2528" xr:uid="{00000000-0005-0000-0000-000029060000}"/>
    <cellStyle name="Calculation 5 9 5" xfId="2529" xr:uid="{00000000-0005-0000-0000-00002A060000}"/>
    <cellStyle name="Calculation 5 9 6" xfId="2530" xr:uid="{00000000-0005-0000-0000-00002B060000}"/>
    <cellStyle name="Calculation 5 9_GCSEs" xfId="6857" xr:uid="{00000000-0005-0000-0000-00002C060000}"/>
    <cellStyle name="Calculation 5_GCSEs" xfId="6839" xr:uid="{00000000-0005-0000-0000-00002D060000}"/>
    <cellStyle name="Calculation 6" xfId="197" xr:uid="{00000000-0005-0000-0000-00002E060000}"/>
    <cellStyle name="Calculation 6 10" xfId="198" xr:uid="{00000000-0005-0000-0000-00002F060000}"/>
    <cellStyle name="Calculation 6 10 2" xfId="1988" xr:uid="{00000000-0005-0000-0000-000030060000}"/>
    <cellStyle name="Calculation 6 10 3" xfId="2531" xr:uid="{00000000-0005-0000-0000-000031060000}"/>
    <cellStyle name="Calculation 6 10 4" xfId="2532" xr:uid="{00000000-0005-0000-0000-000032060000}"/>
    <cellStyle name="Calculation 6 10 5" xfId="2533" xr:uid="{00000000-0005-0000-0000-000033060000}"/>
    <cellStyle name="Calculation 6 10_GCSEs" xfId="6860" xr:uid="{00000000-0005-0000-0000-000034060000}"/>
    <cellStyle name="Calculation 6 11" xfId="199" xr:uid="{00000000-0005-0000-0000-000035060000}"/>
    <cellStyle name="Calculation 6 11 2" xfId="1987" xr:uid="{00000000-0005-0000-0000-000036060000}"/>
    <cellStyle name="Calculation 6 11 3" xfId="2534" xr:uid="{00000000-0005-0000-0000-000037060000}"/>
    <cellStyle name="Calculation 6 11 4" xfId="2535" xr:uid="{00000000-0005-0000-0000-000038060000}"/>
    <cellStyle name="Calculation 6 11 5" xfId="2536" xr:uid="{00000000-0005-0000-0000-000039060000}"/>
    <cellStyle name="Calculation 6 11_GCSEs" xfId="6861" xr:uid="{00000000-0005-0000-0000-00003A060000}"/>
    <cellStyle name="Calculation 6 12" xfId="1989" xr:uid="{00000000-0005-0000-0000-00003B060000}"/>
    <cellStyle name="Calculation 6 12 2" xfId="2537" xr:uid="{00000000-0005-0000-0000-00003C060000}"/>
    <cellStyle name="Calculation 6 12 3" xfId="2538" xr:uid="{00000000-0005-0000-0000-00003D060000}"/>
    <cellStyle name="Calculation 6 12 4" xfId="2539" xr:uid="{00000000-0005-0000-0000-00003E060000}"/>
    <cellStyle name="Calculation 6 12 5" xfId="2540" xr:uid="{00000000-0005-0000-0000-00003F060000}"/>
    <cellStyle name="Calculation 6 12_GCSEs" xfId="6862" xr:uid="{00000000-0005-0000-0000-000040060000}"/>
    <cellStyle name="Calculation 6 13" xfId="2541" xr:uid="{00000000-0005-0000-0000-000041060000}"/>
    <cellStyle name="Calculation 6 14" xfId="2542" xr:uid="{00000000-0005-0000-0000-000042060000}"/>
    <cellStyle name="Calculation 6 15" xfId="2543" xr:uid="{00000000-0005-0000-0000-000043060000}"/>
    <cellStyle name="Calculation 6 16" xfId="2544" xr:uid="{00000000-0005-0000-0000-000044060000}"/>
    <cellStyle name="Calculation 6 2" xfId="200" xr:uid="{00000000-0005-0000-0000-000045060000}"/>
    <cellStyle name="Calculation 6 2 2" xfId="201" xr:uid="{00000000-0005-0000-0000-000046060000}"/>
    <cellStyle name="Calculation 6 2 2 2" xfId="1985" xr:uid="{00000000-0005-0000-0000-000047060000}"/>
    <cellStyle name="Calculation 6 2 2 3" xfId="2545" xr:uid="{00000000-0005-0000-0000-000048060000}"/>
    <cellStyle name="Calculation 6 2 2 4" xfId="2546" xr:uid="{00000000-0005-0000-0000-000049060000}"/>
    <cellStyle name="Calculation 6 2 2 5" xfId="2547" xr:uid="{00000000-0005-0000-0000-00004A060000}"/>
    <cellStyle name="Calculation 6 2 2_GCSEs" xfId="6864" xr:uid="{00000000-0005-0000-0000-00004B060000}"/>
    <cellStyle name="Calculation 6 2 3" xfId="1986" xr:uid="{00000000-0005-0000-0000-00004C060000}"/>
    <cellStyle name="Calculation 6 2 4" xfId="2548" xr:uid="{00000000-0005-0000-0000-00004D060000}"/>
    <cellStyle name="Calculation 6 2 5" xfId="2549" xr:uid="{00000000-0005-0000-0000-00004E060000}"/>
    <cellStyle name="Calculation 6 2 6" xfId="2550" xr:uid="{00000000-0005-0000-0000-00004F060000}"/>
    <cellStyle name="Calculation 6 2_GCSEs" xfId="6863" xr:uid="{00000000-0005-0000-0000-000050060000}"/>
    <cellStyle name="Calculation 6 3" xfId="202" xr:uid="{00000000-0005-0000-0000-000051060000}"/>
    <cellStyle name="Calculation 6 3 2" xfId="203" xr:uid="{00000000-0005-0000-0000-000052060000}"/>
    <cellStyle name="Calculation 6 3 2 2" xfId="1983" xr:uid="{00000000-0005-0000-0000-000053060000}"/>
    <cellStyle name="Calculation 6 3 2 3" xfId="2551" xr:uid="{00000000-0005-0000-0000-000054060000}"/>
    <cellStyle name="Calculation 6 3 2 4" xfId="2552" xr:uid="{00000000-0005-0000-0000-000055060000}"/>
    <cellStyle name="Calculation 6 3 2 5" xfId="2553" xr:uid="{00000000-0005-0000-0000-000056060000}"/>
    <cellStyle name="Calculation 6 3 2_GCSEs" xfId="6866" xr:uid="{00000000-0005-0000-0000-000057060000}"/>
    <cellStyle name="Calculation 6 3 3" xfId="1984" xr:uid="{00000000-0005-0000-0000-000058060000}"/>
    <cellStyle name="Calculation 6 3 4" xfId="2554" xr:uid="{00000000-0005-0000-0000-000059060000}"/>
    <cellStyle name="Calculation 6 3 5" xfId="2555" xr:uid="{00000000-0005-0000-0000-00005A060000}"/>
    <cellStyle name="Calculation 6 3 6" xfId="2556" xr:uid="{00000000-0005-0000-0000-00005B060000}"/>
    <cellStyle name="Calculation 6 3_GCSEs" xfId="6865" xr:uid="{00000000-0005-0000-0000-00005C060000}"/>
    <cellStyle name="Calculation 6 4" xfId="204" xr:uid="{00000000-0005-0000-0000-00005D060000}"/>
    <cellStyle name="Calculation 6 4 2" xfId="205" xr:uid="{00000000-0005-0000-0000-00005E060000}"/>
    <cellStyle name="Calculation 6 4 2 2" xfId="1981" xr:uid="{00000000-0005-0000-0000-00005F060000}"/>
    <cellStyle name="Calculation 6 4 2 3" xfId="2557" xr:uid="{00000000-0005-0000-0000-000060060000}"/>
    <cellStyle name="Calculation 6 4 2 4" xfId="2558" xr:uid="{00000000-0005-0000-0000-000061060000}"/>
    <cellStyle name="Calculation 6 4 2 5" xfId="2559" xr:uid="{00000000-0005-0000-0000-000062060000}"/>
    <cellStyle name="Calculation 6 4 2_GCSEs" xfId="6868" xr:uid="{00000000-0005-0000-0000-000063060000}"/>
    <cellStyle name="Calculation 6 4 3" xfId="1982" xr:uid="{00000000-0005-0000-0000-000064060000}"/>
    <cellStyle name="Calculation 6 4 4" xfId="2560" xr:uid="{00000000-0005-0000-0000-000065060000}"/>
    <cellStyle name="Calculation 6 4 5" xfId="2561" xr:uid="{00000000-0005-0000-0000-000066060000}"/>
    <cellStyle name="Calculation 6 4 6" xfId="2562" xr:uid="{00000000-0005-0000-0000-000067060000}"/>
    <cellStyle name="Calculation 6 4_GCSEs" xfId="6867" xr:uid="{00000000-0005-0000-0000-000068060000}"/>
    <cellStyle name="Calculation 6 5" xfId="206" xr:uid="{00000000-0005-0000-0000-000069060000}"/>
    <cellStyle name="Calculation 6 5 2" xfId="207" xr:uid="{00000000-0005-0000-0000-00006A060000}"/>
    <cellStyle name="Calculation 6 5 2 2" xfId="1979" xr:uid="{00000000-0005-0000-0000-00006B060000}"/>
    <cellStyle name="Calculation 6 5 2 3" xfId="2563" xr:uid="{00000000-0005-0000-0000-00006C060000}"/>
    <cellStyle name="Calculation 6 5 2 4" xfId="2564" xr:uid="{00000000-0005-0000-0000-00006D060000}"/>
    <cellStyle name="Calculation 6 5 2 5" xfId="2565" xr:uid="{00000000-0005-0000-0000-00006E060000}"/>
    <cellStyle name="Calculation 6 5 2_GCSEs" xfId="6870" xr:uid="{00000000-0005-0000-0000-00006F060000}"/>
    <cellStyle name="Calculation 6 5 3" xfId="1980" xr:uid="{00000000-0005-0000-0000-000070060000}"/>
    <cellStyle name="Calculation 6 5 4" xfId="2566" xr:uid="{00000000-0005-0000-0000-000071060000}"/>
    <cellStyle name="Calculation 6 5 5" xfId="2567" xr:uid="{00000000-0005-0000-0000-000072060000}"/>
    <cellStyle name="Calculation 6 5 6" xfId="2568" xr:uid="{00000000-0005-0000-0000-000073060000}"/>
    <cellStyle name="Calculation 6 5_GCSEs" xfId="6869" xr:uid="{00000000-0005-0000-0000-000074060000}"/>
    <cellStyle name="Calculation 6 6" xfId="208" xr:uid="{00000000-0005-0000-0000-000075060000}"/>
    <cellStyle name="Calculation 6 6 2" xfId="209" xr:uid="{00000000-0005-0000-0000-000076060000}"/>
    <cellStyle name="Calculation 6 6 2 2" xfId="1977" xr:uid="{00000000-0005-0000-0000-000077060000}"/>
    <cellStyle name="Calculation 6 6 2 3" xfId="2569" xr:uid="{00000000-0005-0000-0000-000078060000}"/>
    <cellStyle name="Calculation 6 6 2 4" xfId="2570" xr:uid="{00000000-0005-0000-0000-000079060000}"/>
    <cellStyle name="Calculation 6 6 2 5" xfId="2571" xr:uid="{00000000-0005-0000-0000-00007A060000}"/>
    <cellStyle name="Calculation 6 6 2_GCSEs" xfId="6872" xr:uid="{00000000-0005-0000-0000-00007B060000}"/>
    <cellStyle name="Calculation 6 6 3" xfId="1978" xr:uid="{00000000-0005-0000-0000-00007C060000}"/>
    <cellStyle name="Calculation 6 6 4" xfId="2572" xr:uid="{00000000-0005-0000-0000-00007D060000}"/>
    <cellStyle name="Calculation 6 6 5" xfId="2573" xr:uid="{00000000-0005-0000-0000-00007E060000}"/>
    <cellStyle name="Calculation 6 6 6" xfId="2574" xr:uid="{00000000-0005-0000-0000-00007F060000}"/>
    <cellStyle name="Calculation 6 6_GCSEs" xfId="6871" xr:uid="{00000000-0005-0000-0000-000080060000}"/>
    <cellStyle name="Calculation 6 7" xfId="210" xr:uid="{00000000-0005-0000-0000-000081060000}"/>
    <cellStyle name="Calculation 6 7 2" xfId="211" xr:uid="{00000000-0005-0000-0000-000082060000}"/>
    <cellStyle name="Calculation 6 7 2 2" xfId="1203" xr:uid="{00000000-0005-0000-0000-000083060000}"/>
    <cellStyle name="Calculation 6 7 2 3" xfId="2575" xr:uid="{00000000-0005-0000-0000-000084060000}"/>
    <cellStyle name="Calculation 6 7 2 4" xfId="2576" xr:uid="{00000000-0005-0000-0000-000085060000}"/>
    <cellStyle name="Calculation 6 7 2 5" xfId="2577" xr:uid="{00000000-0005-0000-0000-000086060000}"/>
    <cellStyle name="Calculation 6 7 2_GCSEs" xfId="6874" xr:uid="{00000000-0005-0000-0000-000087060000}"/>
    <cellStyle name="Calculation 6 7 3" xfId="1976" xr:uid="{00000000-0005-0000-0000-000088060000}"/>
    <cellStyle name="Calculation 6 7 4" xfId="2578" xr:uid="{00000000-0005-0000-0000-000089060000}"/>
    <cellStyle name="Calculation 6 7 5" xfId="2579" xr:uid="{00000000-0005-0000-0000-00008A060000}"/>
    <cellStyle name="Calculation 6 7 6" xfId="2580" xr:uid="{00000000-0005-0000-0000-00008B060000}"/>
    <cellStyle name="Calculation 6 7_GCSEs" xfId="6873" xr:uid="{00000000-0005-0000-0000-00008C060000}"/>
    <cellStyle name="Calculation 6 8" xfId="212" xr:uid="{00000000-0005-0000-0000-00008D060000}"/>
    <cellStyle name="Calculation 6 8 2" xfId="213" xr:uid="{00000000-0005-0000-0000-00008E060000}"/>
    <cellStyle name="Calculation 6 8 2 2" xfId="1202" xr:uid="{00000000-0005-0000-0000-00008F060000}"/>
    <cellStyle name="Calculation 6 8 2 3" xfId="2581" xr:uid="{00000000-0005-0000-0000-000090060000}"/>
    <cellStyle name="Calculation 6 8 2 4" xfId="2582" xr:uid="{00000000-0005-0000-0000-000091060000}"/>
    <cellStyle name="Calculation 6 8 2 5" xfId="2583" xr:uid="{00000000-0005-0000-0000-000092060000}"/>
    <cellStyle name="Calculation 6 8 2_GCSEs" xfId="6876" xr:uid="{00000000-0005-0000-0000-000093060000}"/>
    <cellStyle name="Calculation 6 8 3" xfId="2158" xr:uid="{00000000-0005-0000-0000-000094060000}"/>
    <cellStyle name="Calculation 6 8 4" xfId="2584" xr:uid="{00000000-0005-0000-0000-000095060000}"/>
    <cellStyle name="Calculation 6 8 5" xfId="2585" xr:uid="{00000000-0005-0000-0000-000096060000}"/>
    <cellStyle name="Calculation 6 8 6" xfId="2586" xr:uid="{00000000-0005-0000-0000-000097060000}"/>
    <cellStyle name="Calculation 6 8_GCSEs" xfId="6875" xr:uid="{00000000-0005-0000-0000-000098060000}"/>
    <cellStyle name="Calculation 6 9" xfId="214" xr:uid="{00000000-0005-0000-0000-000099060000}"/>
    <cellStyle name="Calculation 6 9 2" xfId="215" xr:uid="{00000000-0005-0000-0000-00009A060000}"/>
    <cellStyle name="Calculation 6 9 2 2" xfId="1207" xr:uid="{00000000-0005-0000-0000-00009B060000}"/>
    <cellStyle name="Calculation 6 9 2 3" xfId="2587" xr:uid="{00000000-0005-0000-0000-00009C060000}"/>
    <cellStyle name="Calculation 6 9 2 4" xfId="2588" xr:uid="{00000000-0005-0000-0000-00009D060000}"/>
    <cellStyle name="Calculation 6 9 2 5" xfId="2589" xr:uid="{00000000-0005-0000-0000-00009E060000}"/>
    <cellStyle name="Calculation 6 9 2_GCSEs" xfId="6878" xr:uid="{00000000-0005-0000-0000-00009F060000}"/>
    <cellStyle name="Calculation 6 9 3" xfId="1975" xr:uid="{00000000-0005-0000-0000-0000A0060000}"/>
    <cellStyle name="Calculation 6 9 4" xfId="2590" xr:uid="{00000000-0005-0000-0000-0000A1060000}"/>
    <cellStyle name="Calculation 6 9 5" xfId="2591" xr:uid="{00000000-0005-0000-0000-0000A2060000}"/>
    <cellStyle name="Calculation 6 9 6" xfId="2592" xr:uid="{00000000-0005-0000-0000-0000A3060000}"/>
    <cellStyle name="Calculation 6 9_GCSEs" xfId="6877" xr:uid="{00000000-0005-0000-0000-0000A4060000}"/>
    <cellStyle name="Calculation 6_GCSEs" xfId="6859" xr:uid="{00000000-0005-0000-0000-0000A5060000}"/>
    <cellStyle name="Calculation 7" xfId="216" xr:uid="{00000000-0005-0000-0000-0000A6060000}"/>
    <cellStyle name="Calculation 7 10" xfId="217" xr:uid="{00000000-0005-0000-0000-0000A7060000}"/>
    <cellStyle name="Calculation 7 10 2" xfId="1966" xr:uid="{00000000-0005-0000-0000-0000A8060000}"/>
    <cellStyle name="Calculation 7 10 3" xfId="2593" xr:uid="{00000000-0005-0000-0000-0000A9060000}"/>
    <cellStyle name="Calculation 7 10 4" xfId="2594" xr:uid="{00000000-0005-0000-0000-0000AA060000}"/>
    <cellStyle name="Calculation 7 10 5" xfId="2595" xr:uid="{00000000-0005-0000-0000-0000AB060000}"/>
    <cellStyle name="Calculation 7 10_GCSEs" xfId="6880" xr:uid="{00000000-0005-0000-0000-0000AC060000}"/>
    <cellStyle name="Calculation 7 11" xfId="218" xr:uid="{00000000-0005-0000-0000-0000AD060000}"/>
    <cellStyle name="Calculation 7 11 2" xfId="1965" xr:uid="{00000000-0005-0000-0000-0000AE060000}"/>
    <cellStyle name="Calculation 7 11 3" xfId="2596" xr:uid="{00000000-0005-0000-0000-0000AF060000}"/>
    <cellStyle name="Calculation 7 11 4" xfId="2597" xr:uid="{00000000-0005-0000-0000-0000B0060000}"/>
    <cellStyle name="Calculation 7 11 5" xfId="2598" xr:uid="{00000000-0005-0000-0000-0000B1060000}"/>
    <cellStyle name="Calculation 7 11_GCSEs" xfId="6881" xr:uid="{00000000-0005-0000-0000-0000B2060000}"/>
    <cellStyle name="Calculation 7 12" xfId="1201" xr:uid="{00000000-0005-0000-0000-0000B3060000}"/>
    <cellStyle name="Calculation 7 12 2" xfId="2599" xr:uid="{00000000-0005-0000-0000-0000B4060000}"/>
    <cellStyle name="Calculation 7 12 3" xfId="2600" xr:uid="{00000000-0005-0000-0000-0000B5060000}"/>
    <cellStyle name="Calculation 7 12 4" xfId="2601" xr:uid="{00000000-0005-0000-0000-0000B6060000}"/>
    <cellStyle name="Calculation 7 12 5" xfId="2602" xr:uid="{00000000-0005-0000-0000-0000B7060000}"/>
    <cellStyle name="Calculation 7 12_GCSEs" xfId="6882" xr:uid="{00000000-0005-0000-0000-0000B8060000}"/>
    <cellStyle name="Calculation 7 13" xfId="2603" xr:uid="{00000000-0005-0000-0000-0000B9060000}"/>
    <cellStyle name="Calculation 7 14" xfId="2604" xr:uid="{00000000-0005-0000-0000-0000BA060000}"/>
    <cellStyle name="Calculation 7 15" xfId="2605" xr:uid="{00000000-0005-0000-0000-0000BB060000}"/>
    <cellStyle name="Calculation 7 16" xfId="2606" xr:uid="{00000000-0005-0000-0000-0000BC060000}"/>
    <cellStyle name="Calculation 7 2" xfId="219" xr:uid="{00000000-0005-0000-0000-0000BD060000}"/>
    <cellStyle name="Calculation 7 2 2" xfId="220" xr:uid="{00000000-0005-0000-0000-0000BE060000}"/>
    <cellStyle name="Calculation 7 2 2 2" xfId="1963" xr:uid="{00000000-0005-0000-0000-0000BF060000}"/>
    <cellStyle name="Calculation 7 2 2 3" xfId="2607" xr:uid="{00000000-0005-0000-0000-0000C0060000}"/>
    <cellStyle name="Calculation 7 2 2 4" xfId="2608" xr:uid="{00000000-0005-0000-0000-0000C1060000}"/>
    <cellStyle name="Calculation 7 2 2 5" xfId="2609" xr:uid="{00000000-0005-0000-0000-0000C2060000}"/>
    <cellStyle name="Calculation 7 2 2_GCSEs" xfId="6884" xr:uid="{00000000-0005-0000-0000-0000C3060000}"/>
    <cellStyle name="Calculation 7 2 3" xfId="1964" xr:uid="{00000000-0005-0000-0000-0000C4060000}"/>
    <cellStyle name="Calculation 7 2 4" xfId="2610" xr:uid="{00000000-0005-0000-0000-0000C5060000}"/>
    <cellStyle name="Calculation 7 2 5" xfId="2611" xr:uid="{00000000-0005-0000-0000-0000C6060000}"/>
    <cellStyle name="Calculation 7 2 6" xfId="2612" xr:uid="{00000000-0005-0000-0000-0000C7060000}"/>
    <cellStyle name="Calculation 7 2_GCSEs" xfId="6883" xr:uid="{00000000-0005-0000-0000-0000C8060000}"/>
    <cellStyle name="Calculation 7 3" xfId="221" xr:uid="{00000000-0005-0000-0000-0000C9060000}"/>
    <cellStyle name="Calculation 7 3 2" xfId="222" xr:uid="{00000000-0005-0000-0000-0000CA060000}"/>
    <cellStyle name="Calculation 7 3 2 2" xfId="1961" xr:uid="{00000000-0005-0000-0000-0000CB060000}"/>
    <cellStyle name="Calculation 7 3 2 3" xfId="2613" xr:uid="{00000000-0005-0000-0000-0000CC060000}"/>
    <cellStyle name="Calculation 7 3 2 4" xfId="2614" xr:uid="{00000000-0005-0000-0000-0000CD060000}"/>
    <cellStyle name="Calculation 7 3 2 5" xfId="2615" xr:uid="{00000000-0005-0000-0000-0000CE060000}"/>
    <cellStyle name="Calculation 7 3 2_GCSEs" xfId="6886" xr:uid="{00000000-0005-0000-0000-0000CF060000}"/>
    <cellStyle name="Calculation 7 3 3" xfId="1962" xr:uid="{00000000-0005-0000-0000-0000D0060000}"/>
    <cellStyle name="Calculation 7 3 4" xfId="2616" xr:uid="{00000000-0005-0000-0000-0000D1060000}"/>
    <cellStyle name="Calculation 7 3 5" xfId="2617" xr:uid="{00000000-0005-0000-0000-0000D2060000}"/>
    <cellStyle name="Calculation 7 3 6" xfId="2618" xr:uid="{00000000-0005-0000-0000-0000D3060000}"/>
    <cellStyle name="Calculation 7 3_GCSEs" xfId="6885" xr:uid="{00000000-0005-0000-0000-0000D4060000}"/>
    <cellStyle name="Calculation 7 4" xfId="223" xr:uid="{00000000-0005-0000-0000-0000D5060000}"/>
    <cellStyle name="Calculation 7 4 2" xfId="224" xr:uid="{00000000-0005-0000-0000-0000D6060000}"/>
    <cellStyle name="Calculation 7 4 2 2" xfId="1959" xr:uid="{00000000-0005-0000-0000-0000D7060000}"/>
    <cellStyle name="Calculation 7 4 2 3" xfId="2619" xr:uid="{00000000-0005-0000-0000-0000D8060000}"/>
    <cellStyle name="Calculation 7 4 2 4" xfId="2620" xr:uid="{00000000-0005-0000-0000-0000D9060000}"/>
    <cellStyle name="Calculation 7 4 2 5" xfId="2621" xr:uid="{00000000-0005-0000-0000-0000DA060000}"/>
    <cellStyle name="Calculation 7 4 2_GCSEs" xfId="6888" xr:uid="{00000000-0005-0000-0000-0000DB060000}"/>
    <cellStyle name="Calculation 7 4 3" xfId="1960" xr:uid="{00000000-0005-0000-0000-0000DC060000}"/>
    <cellStyle name="Calculation 7 4 4" xfId="2622" xr:uid="{00000000-0005-0000-0000-0000DD060000}"/>
    <cellStyle name="Calculation 7 4 5" xfId="2623" xr:uid="{00000000-0005-0000-0000-0000DE060000}"/>
    <cellStyle name="Calculation 7 4 6" xfId="2624" xr:uid="{00000000-0005-0000-0000-0000DF060000}"/>
    <cellStyle name="Calculation 7 4_GCSEs" xfId="6887" xr:uid="{00000000-0005-0000-0000-0000E0060000}"/>
    <cellStyle name="Calculation 7 5" xfId="225" xr:uid="{00000000-0005-0000-0000-0000E1060000}"/>
    <cellStyle name="Calculation 7 5 2" xfId="226" xr:uid="{00000000-0005-0000-0000-0000E2060000}"/>
    <cellStyle name="Calculation 7 5 2 2" xfId="1957" xr:uid="{00000000-0005-0000-0000-0000E3060000}"/>
    <cellStyle name="Calculation 7 5 2 3" xfId="2625" xr:uid="{00000000-0005-0000-0000-0000E4060000}"/>
    <cellStyle name="Calculation 7 5 2 4" xfId="2626" xr:uid="{00000000-0005-0000-0000-0000E5060000}"/>
    <cellStyle name="Calculation 7 5 2 5" xfId="2627" xr:uid="{00000000-0005-0000-0000-0000E6060000}"/>
    <cellStyle name="Calculation 7 5 2_GCSEs" xfId="6890" xr:uid="{00000000-0005-0000-0000-0000E7060000}"/>
    <cellStyle name="Calculation 7 5 3" xfId="1958" xr:uid="{00000000-0005-0000-0000-0000E8060000}"/>
    <cellStyle name="Calculation 7 5 4" xfId="2628" xr:uid="{00000000-0005-0000-0000-0000E9060000}"/>
    <cellStyle name="Calculation 7 5 5" xfId="2629" xr:uid="{00000000-0005-0000-0000-0000EA060000}"/>
    <cellStyle name="Calculation 7 5 6" xfId="2630" xr:uid="{00000000-0005-0000-0000-0000EB060000}"/>
    <cellStyle name="Calculation 7 5_GCSEs" xfId="6889" xr:uid="{00000000-0005-0000-0000-0000EC060000}"/>
    <cellStyle name="Calculation 7 6" xfId="227" xr:uid="{00000000-0005-0000-0000-0000ED060000}"/>
    <cellStyle name="Calculation 7 6 2" xfId="228" xr:uid="{00000000-0005-0000-0000-0000EE060000}"/>
    <cellStyle name="Calculation 7 6 2 2" xfId="1955" xr:uid="{00000000-0005-0000-0000-0000EF060000}"/>
    <cellStyle name="Calculation 7 6 2 3" xfId="2631" xr:uid="{00000000-0005-0000-0000-0000F0060000}"/>
    <cellStyle name="Calculation 7 6 2 4" xfId="2632" xr:uid="{00000000-0005-0000-0000-0000F1060000}"/>
    <cellStyle name="Calculation 7 6 2 5" xfId="2633" xr:uid="{00000000-0005-0000-0000-0000F2060000}"/>
    <cellStyle name="Calculation 7 6 2_GCSEs" xfId="6892" xr:uid="{00000000-0005-0000-0000-0000F3060000}"/>
    <cellStyle name="Calculation 7 6 3" xfId="1956" xr:uid="{00000000-0005-0000-0000-0000F4060000}"/>
    <cellStyle name="Calculation 7 6 4" xfId="2634" xr:uid="{00000000-0005-0000-0000-0000F5060000}"/>
    <cellStyle name="Calculation 7 6 5" xfId="2635" xr:uid="{00000000-0005-0000-0000-0000F6060000}"/>
    <cellStyle name="Calculation 7 6 6" xfId="2636" xr:uid="{00000000-0005-0000-0000-0000F7060000}"/>
    <cellStyle name="Calculation 7 6_GCSEs" xfId="6891" xr:uid="{00000000-0005-0000-0000-0000F8060000}"/>
    <cellStyle name="Calculation 7 7" xfId="229" xr:uid="{00000000-0005-0000-0000-0000F9060000}"/>
    <cellStyle name="Calculation 7 7 2" xfId="230" xr:uid="{00000000-0005-0000-0000-0000FA060000}"/>
    <cellStyle name="Calculation 7 7 2 2" xfId="1953" xr:uid="{00000000-0005-0000-0000-0000FB060000}"/>
    <cellStyle name="Calculation 7 7 2 3" xfId="2637" xr:uid="{00000000-0005-0000-0000-0000FC060000}"/>
    <cellStyle name="Calculation 7 7 2 4" xfId="2638" xr:uid="{00000000-0005-0000-0000-0000FD060000}"/>
    <cellStyle name="Calculation 7 7 2 5" xfId="2639" xr:uid="{00000000-0005-0000-0000-0000FE060000}"/>
    <cellStyle name="Calculation 7 7 2_GCSEs" xfId="6894" xr:uid="{00000000-0005-0000-0000-0000FF060000}"/>
    <cellStyle name="Calculation 7 7 3" xfId="1954" xr:uid="{00000000-0005-0000-0000-000000070000}"/>
    <cellStyle name="Calculation 7 7 4" xfId="2640" xr:uid="{00000000-0005-0000-0000-000001070000}"/>
    <cellStyle name="Calculation 7 7 5" xfId="2641" xr:uid="{00000000-0005-0000-0000-000002070000}"/>
    <cellStyle name="Calculation 7 7 6" xfId="2642" xr:uid="{00000000-0005-0000-0000-000003070000}"/>
    <cellStyle name="Calculation 7 7_GCSEs" xfId="6893" xr:uid="{00000000-0005-0000-0000-000004070000}"/>
    <cellStyle name="Calculation 7 8" xfId="231" xr:uid="{00000000-0005-0000-0000-000005070000}"/>
    <cellStyle name="Calculation 7 8 2" xfId="232" xr:uid="{00000000-0005-0000-0000-000006070000}"/>
    <cellStyle name="Calculation 7 8 2 2" xfId="1951" xr:uid="{00000000-0005-0000-0000-000007070000}"/>
    <cellStyle name="Calculation 7 8 2 3" xfId="2643" xr:uid="{00000000-0005-0000-0000-000008070000}"/>
    <cellStyle name="Calculation 7 8 2 4" xfId="2644" xr:uid="{00000000-0005-0000-0000-000009070000}"/>
    <cellStyle name="Calculation 7 8 2 5" xfId="2645" xr:uid="{00000000-0005-0000-0000-00000A070000}"/>
    <cellStyle name="Calculation 7 8 2_GCSEs" xfId="6896" xr:uid="{00000000-0005-0000-0000-00000B070000}"/>
    <cellStyle name="Calculation 7 8 3" xfId="1952" xr:uid="{00000000-0005-0000-0000-00000C070000}"/>
    <cellStyle name="Calculation 7 8 4" xfId="2646" xr:uid="{00000000-0005-0000-0000-00000D070000}"/>
    <cellStyle name="Calculation 7 8 5" xfId="2647" xr:uid="{00000000-0005-0000-0000-00000E070000}"/>
    <cellStyle name="Calculation 7 8 6" xfId="2648" xr:uid="{00000000-0005-0000-0000-00000F070000}"/>
    <cellStyle name="Calculation 7 8_GCSEs" xfId="6895" xr:uid="{00000000-0005-0000-0000-000010070000}"/>
    <cellStyle name="Calculation 7 9" xfId="233" xr:uid="{00000000-0005-0000-0000-000011070000}"/>
    <cellStyle name="Calculation 7 9 2" xfId="234" xr:uid="{00000000-0005-0000-0000-000012070000}"/>
    <cellStyle name="Calculation 7 9 2 2" xfId="1949" xr:uid="{00000000-0005-0000-0000-000013070000}"/>
    <cellStyle name="Calculation 7 9 2 3" xfId="2649" xr:uid="{00000000-0005-0000-0000-000014070000}"/>
    <cellStyle name="Calculation 7 9 2 4" xfId="2650" xr:uid="{00000000-0005-0000-0000-000015070000}"/>
    <cellStyle name="Calculation 7 9 2 5" xfId="2651" xr:uid="{00000000-0005-0000-0000-000016070000}"/>
    <cellStyle name="Calculation 7 9 2_GCSEs" xfId="6898" xr:uid="{00000000-0005-0000-0000-000017070000}"/>
    <cellStyle name="Calculation 7 9 3" xfId="1950" xr:uid="{00000000-0005-0000-0000-000018070000}"/>
    <cellStyle name="Calculation 7 9 4" xfId="2652" xr:uid="{00000000-0005-0000-0000-000019070000}"/>
    <cellStyle name="Calculation 7 9 5" xfId="2653" xr:uid="{00000000-0005-0000-0000-00001A070000}"/>
    <cellStyle name="Calculation 7 9 6" xfId="2654" xr:uid="{00000000-0005-0000-0000-00001B070000}"/>
    <cellStyle name="Calculation 7 9_GCSEs" xfId="6897" xr:uid="{00000000-0005-0000-0000-00001C070000}"/>
    <cellStyle name="Calculation 7_GCSEs" xfId="6879" xr:uid="{00000000-0005-0000-0000-00001D070000}"/>
    <cellStyle name="Calculation 8" xfId="235" xr:uid="{00000000-0005-0000-0000-00001E070000}"/>
    <cellStyle name="Calculation 8 10" xfId="236" xr:uid="{00000000-0005-0000-0000-00001F070000}"/>
    <cellStyle name="Calculation 8 10 2" xfId="1947" xr:uid="{00000000-0005-0000-0000-000020070000}"/>
    <cellStyle name="Calculation 8 10 3" xfId="2655" xr:uid="{00000000-0005-0000-0000-000021070000}"/>
    <cellStyle name="Calculation 8 10 4" xfId="2656" xr:uid="{00000000-0005-0000-0000-000022070000}"/>
    <cellStyle name="Calculation 8 10 5" xfId="2657" xr:uid="{00000000-0005-0000-0000-000023070000}"/>
    <cellStyle name="Calculation 8 10_GCSEs" xfId="6900" xr:uid="{00000000-0005-0000-0000-000024070000}"/>
    <cellStyle name="Calculation 8 11" xfId="237" xr:uid="{00000000-0005-0000-0000-000025070000}"/>
    <cellStyle name="Calculation 8 11 2" xfId="1946" xr:uid="{00000000-0005-0000-0000-000026070000}"/>
    <cellStyle name="Calculation 8 11 3" xfId="2658" xr:uid="{00000000-0005-0000-0000-000027070000}"/>
    <cellStyle name="Calculation 8 11 4" xfId="2659" xr:uid="{00000000-0005-0000-0000-000028070000}"/>
    <cellStyle name="Calculation 8 11 5" xfId="2660" xr:uid="{00000000-0005-0000-0000-000029070000}"/>
    <cellStyle name="Calculation 8 11_GCSEs" xfId="6901" xr:uid="{00000000-0005-0000-0000-00002A070000}"/>
    <cellStyle name="Calculation 8 12" xfId="1948" xr:uid="{00000000-0005-0000-0000-00002B070000}"/>
    <cellStyle name="Calculation 8 12 2" xfId="2661" xr:uid="{00000000-0005-0000-0000-00002C070000}"/>
    <cellStyle name="Calculation 8 12 3" xfId="2662" xr:uid="{00000000-0005-0000-0000-00002D070000}"/>
    <cellStyle name="Calculation 8 12 4" xfId="2663" xr:uid="{00000000-0005-0000-0000-00002E070000}"/>
    <cellStyle name="Calculation 8 12 5" xfId="2664" xr:uid="{00000000-0005-0000-0000-00002F070000}"/>
    <cellStyle name="Calculation 8 12_GCSEs" xfId="6902" xr:uid="{00000000-0005-0000-0000-000030070000}"/>
    <cellStyle name="Calculation 8 13" xfId="2665" xr:uid="{00000000-0005-0000-0000-000031070000}"/>
    <cellStyle name="Calculation 8 14" xfId="2666" xr:uid="{00000000-0005-0000-0000-000032070000}"/>
    <cellStyle name="Calculation 8 15" xfId="2667" xr:uid="{00000000-0005-0000-0000-000033070000}"/>
    <cellStyle name="Calculation 8 16" xfId="2668" xr:uid="{00000000-0005-0000-0000-000034070000}"/>
    <cellStyle name="Calculation 8 2" xfId="238" xr:uid="{00000000-0005-0000-0000-000035070000}"/>
    <cellStyle name="Calculation 8 2 2" xfId="239" xr:uid="{00000000-0005-0000-0000-000036070000}"/>
    <cellStyle name="Calculation 8 2 2 2" xfId="1944" xr:uid="{00000000-0005-0000-0000-000037070000}"/>
    <cellStyle name="Calculation 8 2 2 3" xfId="2669" xr:uid="{00000000-0005-0000-0000-000038070000}"/>
    <cellStyle name="Calculation 8 2 2 4" xfId="2670" xr:uid="{00000000-0005-0000-0000-000039070000}"/>
    <cellStyle name="Calculation 8 2 2 5" xfId="2671" xr:uid="{00000000-0005-0000-0000-00003A070000}"/>
    <cellStyle name="Calculation 8 2 2_GCSEs" xfId="6904" xr:uid="{00000000-0005-0000-0000-00003B070000}"/>
    <cellStyle name="Calculation 8 2 3" xfId="1945" xr:uid="{00000000-0005-0000-0000-00003C070000}"/>
    <cellStyle name="Calculation 8 2 4" xfId="2672" xr:uid="{00000000-0005-0000-0000-00003D070000}"/>
    <cellStyle name="Calculation 8 2 5" xfId="2673" xr:uid="{00000000-0005-0000-0000-00003E070000}"/>
    <cellStyle name="Calculation 8 2 6" xfId="2674" xr:uid="{00000000-0005-0000-0000-00003F070000}"/>
    <cellStyle name="Calculation 8 2_GCSEs" xfId="6903" xr:uid="{00000000-0005-0000-0000-000040070000}"/>
    <cellStyle name="Calculation 8 3" xfId="240" xr:uid="{00000000-0005-0000-0000-000041070000}"/>
    <cellStyle name="Calculation 8 3 2" xfId="241" xr:uid="{00000000-0005-0000-0000-000042070000}"/>
    <cellStyle name="Calculation 8 3 2 2" xfId="1942" xr:uid="{00000000-0005-0000-0000-000043070000}"/>
    <cellStyle name="Calculation 8 3 2 3" xfId="2675" xr:uid="{00000000-0005-0000-0000-000044070000}"/>
    <cellStyle name="Calculation 8 3 2 4" xfId="2676" xr:uid="{00000000-0005-0000-0000-000045070000}"/>
    <cellStyle name="Calculation 8 3 2 5" xfId="2677" xr:uid="{00000000-0005-0000-0000-000046070000}"/>
    <cellStyle name="Calculation 8 3 2_GCSEs" xfId="6906" xr:uid="{00000000-0005-0000-0000-000047070000}"/>
    <cellStyle name="Calculation 8 3 3" xfId="1943" xr:uid="{00000000-0005-0000-0000-000048070000}"/>
    <cellStyle name="Calculation 8 3 4" xfId="2678" xr:uid="{00000000-0005-0000-0000-000049070000}"/>
    <cellStyle name="Calculation 8 3 5" xfId="2679" xr:uid="{00000000-0005-0000-0000-00004A070000}"/>
    <cellStyle name="Calculation 8 3 6" xfId="2680" xr:uid="{00000000-0005-0000-0000-00004B070000}"/>
    <cellStyle name="Calculation 8 3_GCSEs" xfId="6905" xr:uid="{00000000-0005-0000-0000-00004C070000}"/>
    <cellStyle name="Calculation 8 4" xfId="242" xr:uid="{00000000-0005-0000-0000-00004D070000}"/>
    <cellStyle name="Calculation 8 4 2" xfId="243" xr:uid="{00000000-0005-0000-0000-00004E070000}"/>
    <cellStyle name="Calculation 8 4 2 2" xfId="1940" xr:uid="{00000000-0005-0000-0000-00004F070000}"/>
    <cellStyle name="Calculation 8 4 2 3" xfId="2681" xr:uid="{00000000-0005-0000-0000-000050070000}"/>
    <cellStyle name="Calculation 8 4 2 4" xfId="2682" xr:uid="{00000000-0005-0000-0000-000051070000}"/>
    <cellStyle name="Calculation 8 4 2 5" xfId="2683" xr:uid="{00000000-0005-0000-0000-000052070000}"/>
    <cellStyle name="Calculation 8 4 2_GCSEs" xfId="6908" xr:uid="{00000000-0005-0000-0000-000053070000}"/>
    <cellStyle name="Calculation 8 4 3" xfId="1941" xr:uid="{00000000-0005-0000-0000-000054070000}"/>
    <cellStyle name="Calculation 8 4 4" xfId="2684" xr:uid="{00000000-0005-0000-0000-000055070000}"/>
    <cellStyle name="Calculation 8 4 5" xfId="2685" xr:uid="{00000000-0005-0000-0000-000056070000}"/>
    <cellStyle name="Calculation 8 4 6" xfId="2686" xr:uid="{00000000-0005-0000-0000-000057070000}"/>
    <cellStyle name="Calculation 8 4_GCSEs" xfId="6907" xr:uid="{00000000-0005-0000-0000-000058070000}"/>
    <cellStyle name="Calculation 8 5" xfId="244" xr:uid="{00000000-0005-0000-0000-000059070000}"/>
    <cellStyle name="Calculation 8 5 2" xfId="245" xr:uid="{00000000-0005-0000-0000-00005A070000}"/>
    <cellStyle name="Calculation 8 5 2 2" xfId="1938" xr:uid="{00000000-0005-0000-0000-00005B070000}"/>
    <cellStyle name="Calculation 8 5 2 3" xfId="2687" xr:uid="{00000000-0005-0000-0000-00005C070000}"/>
    <cellStyle name="Calculation 8 5 2 4" xfId="2688" xr:uid="{00000000-0005-0000-0000-00005D070000}"/>
    <cellStyle name="Calculation 8 5 2 5" xfId="2689" xr:uid="{00000000-0005-0000-0000-00005E070000}"/>
    <cellStyle name="Calculation 8 5 2_GCSEs" xfId="6910" xr:uid="{00000000-0005-0000-0000-00005F070000}"/>
    <cellStyle name="Calculation 8 5 3" xfId="1939" xr:uid="{00000000-0005-0000-0000-000060070000}"/>
    <cellStyle name="Calculation 8 5 4" xfId="2690" xr:uid="{00000000-0005-0000-0000-000061070000}"/>
    <cellStyle name="Calculation 8 5 5" xfId="2691" xr:uid="{00000000-0005-0000-0000-000062070000}"/>
    <cellStyle name="Calculation 8 5 6" xfId="2692" xr:uid="{00000000-0005-0000-0000-000063070000}"/>
    <cellStyle name="Calculation 8 5_GCSEs" xfId="6909" xr:uid="{00000000-0005-0000-0000-000064070000}"/>
    <cellStyle name="Calculation 8 6" xfId="246" xr:uid="{00000000-0005-0000-0000-000065070000}"/>
    <cellStyle name="Calculation 8 6 2" xfId="247" xr:uid="{00000000-0005-0000-0000-000066070000}"/>
    <cellStyle name="Calculation 8 6 2 2" xfId="1936" xr:uid="{00000000-0005-0000-0000-000067070000}"/>
    <cellStyle name="Calculation 8 6 2 3" xfId="2693" xr:uid="{00000000-0005-0000-0000-000068070000}"/>
    <cellStyle name="Calculation 8 6 2 4" xfId="2694" xr:uid="{00000000-0005-0000-0000-000069070000}"/>
    <cellStyle name="Calculation 8 6 2 5" xfId="2695" xr:uid="{00000000-0005-0000-0000-00006A070000}"/>
    <cellStyle name="Calculation 8 6 2_GCSEs" xfId="6912" xr:uid="{00000000-0005-0000-0000-00006B070000}"/>
    <cellStyle name="Calculation 8 6 3" xfId="1937" xr:uid="{00000000-0005-0000-0000-00006C070000}"/>
    <cellStyle name="Calculation 8 6 4" xfId="2696" xr:uid="{00000000-0005-0000-0000-00006D070000}"/>
    <cellStyle name="Calculation 8 6 5" xfId="2697" xr:uid="{00000000-0005-0000-0000-00006E070000}"/>
    <cellStyle name="Calculation 8 6 6" xfId="2698" xr:uid="{00000000-0005-0000-0000-00006F070000}"/>
    <cellStyle name="Calculation 8 6_GCSEs" xfId="6911" xr:uid="{00000000-0005-0000-0000-000070070000}"/>
    <cellStyle name="Calculation 8 7" xfId="248" xr:uid="{00000000-0005-0000-0000-000071070000}"/>
    <cellStyle name="Calculation 8 7 2" xfId="249" xr:uid="{00000000-0005-0000-0000-000072070000}"/>
    <cellStyle name="Calculation 8 7 2 2" xfId="1934" xr:uid="{00000000-0005-0000-0000-000073070000}"/>
    <cellStyle name="Calculation 8 7 2 3" xfId="2699" xr:uid="{00000000-0005-0000-0000-000074070000}"/>
    <cellStyle name="Calculation 8 7 2 4" xfId="2700" xr:uid="{00000000-0005-0000-0000-000075070000}"/>
    <cellStyle name="Calculation 8 7 2 5" xfId="2701" xr:uid="{00000000-0005-0000-0000-000076070000}"/>
    <cellStyle name="Calculation 8 7 2_GCSEs" xfId="6914" xr:uid="{00000000-0005-0000-0000-000077070000}"/>
    <cellStyle name="Calculation 8 7 3" xfId="1935" xr:uid="{00000000-0005-0000-0000-000078070000}"/>
    <cellStyle name="Calculation 8 7 4" xfId="2702" xr:uid="{00000000-0005-0000-0000-000079070000}"/>
    <cellStyle name="Calculation 8 7 5" xfId="2703" xr:uid="{00000000-0005-0000-0000-00007A070000}"/>
    <cellStyle name="Calculation 8 7 6" xfId="2704" xr:uid="{00000000-0005-0000-0000-00007B070000}"/>
    <cellStyle name="Calculation 8 7_GCSEs" xfId="6913" xr:uid="{00000000-0005-0000-0000-00007C070000}"/>
    <cellStyle name="Calculation 8 8" xfId="250" xr:uid="{00000000-0005-0000-0000-00007D070000}"/>
    <cellStyle name="Calculation 8 8 2" xfId="251" xr:uid="{00000000-0005-0000-0000-00007E070000}"/>
    <cellStyle name="Calculation 8 8 2 2" xfId="1932" xr:uid="{00000000-0005-0000-0000-00007F070000}"/>
    <cellStyle name="Calculation 8 8 2 3" xfId="2705" xr:uid="{00000000-0005-0000-0000-000080070000}"/>
    <cellStyle name="Calculation 8 8 2 4" xfId="2706" xr:uid="{00000000-0005-0000-0000-000081070000}"/>
    <cellStyle name="Calculation 8 8 2 5" xfId="2707" xr:uid="{00000000-0005-0000-0000-000082070000}"/>
    <cellStyle name="Calculation 8 8 2_GCSEs" xfId="6916" xr:uid="{00000000-0005-0000-0000-000083070000}"/>
    <cellStyle name="Calculation 8 8 3" xfId="1933" xr:uid="{00000000-0005-0000-0000-000084070000}"/>
    <cellStyle name="Calculation 8 8 4" xfId="2708" xr:uid="{00000000-0005-0000-0000-000085070000}"/>
    <cellStyle name="Calculation 8 8 5" xfId="2709" xr:uid="{00000000-0005-0000-0000-000086070000}"/>
    <cellStyle name="Calculation 8 8 6" xfId="2710" xr:uid="{00000000-0005-0000-0000-000087070000}"/>
    <cellStyle name="Calculation 8 8_GCSEs" xfId="6915" xr:uid="{00000000-0005-0000-0000-000088070000}"/>
    <cellStyle name="Calculation 8 9" xfId="252" xr:uid="{00000000-0005-0000-0000-000089070000}"/>
    <cellStyle name="Calculation 8 9 2" xfId="253" xr:uid="{00000000-0005-0000-0000-00008A070000}"/>
    <cellStyle name="Calculation 8 9 2 2" xfId="1930" xr:uid="{00000000-0005-0000-0000-00008B070000}"/>
    <cellStyle name="Calculation 8 9 2 3" xfId="2711" xr:uid="{00000000-0005-0000-0000-00008C070000}"/>
    <cellStyle name="Calculation 8 9 2 4" xfId="2712" xr:uid="{00000000-0005-0000-0000-00008D070000}"/>
    <cellStyle name="Calculation 8 9 2 5" xfId="2713" xr:uid="{00000000-0005-0000-0000-00008E070000}"/>
    <cellStyle name="Calculation 8 9 2_GCSEs" xfId="6918" xr:uid="{00000000-0005-0000-0000-00008F070000}"/>
    <cellStyle name="Calculation 8 9 3" xfId="1931" xr:uid="{00000000-0005-0000-0000-000090070000}"/>
    <cellStyle name="Calculation 8 9 4" xfId="2714" xr:uid="{00000000-0005-0000-0000-000091070000}"/>
    <cellStyle name="Calculation 8 9 5" xfId="2715" xr:uid="{00000000-0005-0000-0000-000092070000}"/>
    <cellStyle name="Calculation 8 9 6" xfId="2716" xr:uid="{00000000-0005-0000-0000-000093070000}"/>
    <cellStyle name="Calculation 8 9_GCSEs" xfId="6917" xr:uid="{00000000-0005-0000-0000-000094070000}"/>
    <cellStyle name="Calculation 8_GCSEs" xfId="6899" xr:uid="{00000000-0005-0000-0000-000095070000}"/>
    <cellStyle name="Calculation 9" xfId="254" xr:uid="{00000000-0005-0000-0000-000096070000}"/>
    <cellStyle name="Calculation 9 10" xfId="255" xr:uid="{00000000-0005-0000-0000-000097070000}"/>
    <cellStyle name="Calculation 9 10 2" xfId="1928" xr:uid="{00000000-0005-0000-0000-000098070000}"/>
    <cellStyle name="Calculation 9 10 3" xfId="2717" xr:uid="{00000000-0005-0000-0000-000099070000}"/>
    <cellStyle name="Calculation 9 10 4" xfId="2718" xr:uid="{00000000-0005-0000-0000-00009A070000}"/>
    <cellStyle name="Calculation 9 10 5" xfId="2719" xr:uid="{00000000-0005-0000-0000-00009B070000}"/>
    <cellStyle name="Calculation 9 10_GCSEs" xfId="6920" xr:uid="{00000000-0005-0000-0000-00009C070000}"/>
    <cellStyle name="Calculation 9 11" xfId="256" xr:uid="{00000000-0005-0000-0000-00009D070000}"/>
    <cellStyle name="Calculation 9 11 2" xfId="1927" xr:uid="{00000000-0005-0000-0000-00009E070000}"/>
    <cellStyle name="Calculation 9 11 3" xfId="2720" xr:uid="{00000000-0005-0000-0000-00009F070000}"/>
    <cellStyle name="Calculation 9 11 4" xfId="2721" xr:uid="{00000000-0005-0000-0000-0000A0070000}"/>
    <cellStyle name="Calculation 9 11 5" xfId="2722" xr:uid="{00000000-0005-0000-0000-0000A1070000}"/>
    <cellStyle name="Calculation 9 11_GCSEs" xfId="6921" xr:uid="{00000000-0005-0000-0000-0000A2070000}"/>
    <cellStyle name="Calculation 9 12" xfId="1929" xr:uid="{00000000-0005-0000-0000-0000A3070000}"/>
    <cellStyle name="Calculation 9 12 2" xfId="2723" xr:uid="{00000000-0005-0000-0000-0000A4070000}"/>
    <cellStyle name="Calculation 9 12 3" xfId="2724" xr:uid="{00000000-0005-0000-0000-0000A5070000}"/>
    <cellStyle name="Calculation 9 12 4" xfId="2725" xr:uid="{00000000-0005-0000-0000-0000A6070000}"/>
    <cellStyle name="Calculation 9 12 5" xfId="2726" xr:uid="{00000000-0005-0000-0000-0000A7070000}"/>
    <cellStyle name="Calculation 9 12_GCSEs" xfId="6922" xr:uid="{00000000-0005-0000-0000-0000A8070000}"/>
    <cellStyle name="Calculation 9 13" xfId="2727" xr:uid="{00000000-0005-0000-0000-0000A9070000}"/>
    <cellStyle name="Calculation 9 14" xfId="2728" xr:uid="{00000000-0005-0000-0000-0000AA070000}"/>
    <cellStyle name="Calculation 9 15" xfId="2729" xr:uid="{00000000-0005-0000-0000-0000AB070000}"/>
    <cellStyle name="Calculation 9 16" xfId="2730" xr:uid="{00000000-0005-0000-0000-0000AC070000}"/>
    <cellStyle name="Calculation 9 2" xfId="257" xr:uid="{00000000-0005-0000-0000-0000AD070000}"/>
    <cellStyle name="Calculation 9 2 2" xfId="258" xr:uid="{00000000-0005-0000-0000-0000AE070000}"/>
    <cellStyle name="Calculation 9 2 2 2" xfId="1925" xr:uid="{00000000-0005-0000-0000-0000AF070000}"/>
    <cellStyle name="Calculation 9 2 2 3" xfId="2731" xr:uid="{00000000-0005-0000-0000-0000B0070000}"/>
    <cellStyle name="Calculation 9 2 2 4" xfId="2732" xr:uid="{00000000-0005-0000-0000-0000B1070000}"/>
    <cellStyle name="Calculation 9 2 2 5" xfId="2733" xr:uid="{00000000-0005-0000-0000-0000B2070000}"/>
    <cellStyle name="Calculation 9 2 2_GCSEs" xfId="6924" xr:uid="{00000000-0005-0000-0000-0000B3070000}"/>
    <cellStyle name="Calculation 9 2 3" xfId="1926" xr:uid="{00000000-0005-0000-0000-0000B4070000}"/>
    <cellStyle name="Calculation 9 2 4" xfId="2734" xr:uid="{00000000-0005-0000-0000-0000B5070000}"/>
    <cellStyle name="Calculation 9 2 5" xfId="2735" xr:uid="{00000000-0005-0000-0000-0000B6070000}"/>
    <cellStyle name="Calculation 9 2 6" xfId="2736" xr:uid="{00000000-0005-0000-0000-0000B7070000}"/>
    <cellStyle name="Calculation 9 2_GCSEs" xfId="6923" xr:uid="{00000000-0005-0000-0000-0000B8070000}"/>
    <cellStyle name="Calculation 9 3" xfId="259" xr:uid="{00000000-0005-0000-0000-0000B9070000}"/>
    <cellStyle name="Calculation 9 3 2" xfId="260" xr:uid="{00000000-0005-0000-0000-0000BA070000}"/>
    <cellStyle name="Calculation 9 3 2 2" xfId="1923" xr:uid="{00000000-0005-0000-0000-0000BB070000}"/>
    <cellStyle name="Calculation 9 3 2 3" xfId="2737" xr:uid="{00000000-0005-0000-0000-0000BC070000}"/>
    <cellStyle name="Calculation 9 3 2 4" xfId="2738" xr:uid="{00000000-0005-0000-0000-0000BD070000}"/>
    <cellStyle name="Calculation 9 3 2 5" xfId="2739" xr:uid="{00000000-0005-0000-0000-0000BE070000}"/>
    <cellStyle name="Calculation 9 3 2_GCSEs" xfId="6926" xr:uid="{00000000-0005-0000-0000-0000BF070000}"/>
    <cellStyle name="Calculation 9 3 3" xfId="1924" xr:uid="{00000000-0005-0000-0000-0000C0070000}"/>
    <cellStyle name="Calculation 9 3 4" xfId="2740" xr:uid="{00000000-0005-0000-0000-0000C1070000}"/>
    <cellStyle name="Calculation 9 3 5" xfId="2741" xr:uid="{00000000-0005-0000-0000-0000C2070000}"/>
    <cellStyle name="Calculation 9 3 6" xfId="2742" xr:uid="{00000000-0005-0000-0000-0000C3070000}"/>
    <cellStyle name="Calculation 9 3_GCSEs" xfId="6925" xr:uid="{00000000-0005-0000-0000-0000C4070000}"/>
    <cellStyle name="Calculation 9 4" xfId="261" xr:uid="{00000000-0005-0000-0000-0000C5070000}"/>
    <cellStyle name="Calculation 9 4 2" xfId="262" xr:uid="{00000000-0005-0000-0000-0000C6070000}"/>
    <cellStyle name="Calculation 9 4 2 2" xfId="1921" xr:uid="{00000000-0005-0000-0000-0000C7070000}"/>
    <cellStyle name="Calculation 9 4 2 3" xfId="2743" xr:uid="{00000000-0005-0000-0000-0000C8070000}"/>
    <cellStyle name="Calculation 9 4 2 4" xfId="2744" xr:uid="{00000000-0005-0000-0000-0000C9070000}"/>
    <cellStyle name="Calculation 9 4 2 5" xfId="2745" xr:uid="{00000000-0005-0000-0000-0000CA070000}"/>
    <cellStyle name="Calculation 9 4 2_GCSEs" xfId="6928" xr:uid="{00000000-0005-0000-0000-0000CB070000}"/>
    <cellStyle name="Calculation 9 4 3" xfId="1922" xr:uid="{00000000-0005-0000-0000-0000CC070000}"/>
    <cellStyle name="Calculation 9 4 4" xfId="2746" xr:uid="{00000000-0005-0000-0000-0000CD070000}"/>
    <cellStyle name="Calculation 9 4 5" xfId="2747" xr:uid="{00000000-0005-0000-0000-0000CE070000}"/>
    <cellStyle name="Calculation 9 4 6" xfId="2748" xr:uid="{00000000-0005-0000-0000-0000CF070000}"/>
    <cellStyle name="Calculation 9 4_GCSEs" xfId="6927" xr:uid="{00000000-0005-0000-0000-0000D0070000}"/>
    <cellStyle name="Calculation 9 5" xfId="263" xr:uid="{00000000-0005-0000-0000-0000D1070000}"/>
    <cellStyle name="Calculation 9 5 2" xfId="264" xr:uid="{00000000-0005-0000-0000-0000D2070000}"/>
    <cellStyle name="Calculation 9 5 2 2" xfId="1919" xr:uid="{00000000-0005-0000-0000-0000D3070000}"/>
    <cellStyle name="Calculation 9 5 2 3" xfId="2749" xr:uid="{00000000-0005-0000-0000-0000D4070000}"/>
    <cellStyle name="Calculation 9 5 2 4" xfId="2750" xr:uid="{00000000-0005-0000-0000-0000D5070000}"/>
    <cellStyle name="Calculation 9 5 2 5" xfId="2751" xr:uid="{00000000-0005-0000-0000-0000D6070000}"/>
    <cellStyle name="Calculation 9 5 2_GCSEs" xfId="6930" xr:uid="{00000000-0005-0000-0000-0000D7070000}"/>
    <cellStyle name="Calculation 9 5 3" xfId="1920" xr:uid="{00000000-0005-0000-0000-0000D8070000}"/>
    <cellStyle name="Calculation 9 5 4" xfId="2752" xr:uid="{00000000-0005-0000-0000-0000D9070000}"/>
    <cellStyle name="Calculation 9 5 5" xfId="2753" xr:uid="{00000000-0005-0000-0000-0000DA070000}"/>
    <cellStyle name="Calculation 9 5 6" xfId="2754" xr:uid="{00000000-0005-0000-0000-0000DB070000}"/>
    <cellStyle name="Calculation 9 5_GCSEs" xfId="6929" xr:uid="{00000000-0005-0000-0000-0000DC070000}"/>
    <cellStyle name="Calculation 9 6" xfId="265" xr:uid="{00000000-0005-0000-0000-0000DD070000}"/>
    <cellStyle name="Calculation 9 6 2" xfId="266" xr:uid="{00000000-0005-0000-0000-0000DE070000}"/>
    <cellStyle name="Calculation 9 6 2 2" xfId="1917" xr:uid="{00000000-0005-0000-0000-0000DF070000}"/>
    <cellStyle name="Calculation 9 6 2 3" xfId="2755" xr:uid="{00000000-0005-0000-0000-0000E0070000}"/>
    <cellStyle name="Calculation 9 6 2 4" xfId="2756" xr:uid="{00000000-0005-0000-0000-0000E1070000}"/>
    <cellStyle name="Calculation 9 6 2 5" xfId="2757" xr:uid="{00000000-0005-0000-0000-0000E2070000}"/>
    <cellStyle name="Calculation 9 6 2_GCSEs" xfId="6932" xr:uid="{00000000-0005-0000-0000-0000E3070000}"/>
    <cellStyle name="Calculation 9 6 3" xfId="1918" xr:uid="{00000000-0005-0000-0000-0000E4070000}"/>
    <cellStyle name="Calculation 9 6 4" xfId="2758" xr:uid="{00000000-0005-0000-0000-0000E5070000}"/>
    <cellStyle name="Calculation 9 6 5" xfId="2759" xr:uid="{00000000-0005-0000-0000-0000E6070000}"/>
    <cellStyle name="Calculation 9 6 6" xfId="2760" xr:uid="{00000000-0005-0000-0000-0000E7070000}"/>
    <cellStyle name="Calculation 9 6_GCSEs" xfId="6931" xr:uid="{00000000-0005-0000-0000-0000E8070000}"/>
    <cellStyle name="Calculation 9 7" xfId="267" xr:uid="{00000000-0005-0000-0000-0000E9070000}"/>
    <cellStyle name="Calculation 9 7 2" xfId="268" xr:uid="{00000000-0005-0000-0000-0000EA070000}"/>
    <cellStyle name="Calculation 9 7 2 2" xfId="1915" xr:uid="{00000000-0005-0000-0000-0000EB070000}"/>
    <cellStyle name="Calculation 9 7 2 3" xfId="2761" xr:uid="{00000000-0005-0000-0000-0000EC070000}"/>
    <cellStyle name="Calculation 9 7 2 4" xfId="2762" xr:uid="{00000000-0005-0000-0000-0000ED070000}"/>
    <cellStyle name="Calculation 9 7 2 5" xfId="2763" xr:uid="{00000000-0005-0000-0000-0000EE070000}"/>
    <cellStyle name="Calculation 9 7 2_GCSEs" xfId="6934" xr:uid="{00000000-0005-0000-0000-0000EF070000}"/>
    <cellStyle name="Calculation 9 7 3" xfId="1916" xr:uid="{00000000-0005-0000-0000-0000F0070000}"/>
    <cellStyle name="Calculation 9 7 4" xfId="2764" xr:uid="{00000000-0005-0000-0000-0000F1070000}"/>
    <cellStyle name="Calculation 9 7 5" xfId="2765" xr:uid="{00000000-0005-0000-0000-0000F2070000}"/>
    <cellStyle name="Calculation 9 7 6" xfId="2766" xr:uid="{00000000-0005-0000-0000-0000F3070000}"/>
    <cellStyle name="Calculation 9 7_GCSEs" xfId="6933" xr:uid="{00000000-0005-0000-0000-0000F4070000}"/>
    <cellStyle name="Calculation 9 8" xfId="269" xr:uid="{00000000-0005-0000-0000-0000F5070000}"/>
    <cellStyle name="Calculation 9 8 2" xfId="270" xr:uid="{00000000-0005-0000-0000-0000F6070000}"/>
    <cellStyle name="Calculation 9 8 2 2" xfId="1913" xr:uid="{00000000-0005-0000-0000-0000F7070000}"/>
    <cellStyle name="Calculation 9 8 2 3" xfId="2767" xr:uid="{00000000-0005-0000-0000-0000F8070000}"/>
    <cellStyle name="Calculation 9 8 2 4" xfId="2768" xr:uid="{00000000-0005-0000-0000-0000F9070000}"/>
    <cellStyle name="Calculation 9 8 2 5" xfId="2769" xr:uid="{00000000-0005-0000-0000-0000FA070000}"/>
    <cellStyle name="Calculation 9 8 2_GCSEs" xfId="6936" xr:uid="{00000000-0005-0000-0000-0000FB070000}"/>
    <cellStyle name="Calculation 9 8 3" xfId="1914" xr:uid="{00000000-0005-0000-0000-0000FC070000}"/>
    <cellStyle name="Calculation 9 8 4" xfId="2770" xr:uid="{00000000-0005-0000-0000-0000FD070000}"/>
    <cellStyle name="Calculation 9 8 5" xfId="2771" xr:uid="{00000000-0005-0000-0000-0000FE070000}"/>
    <cellStyle name="Calculation 9 8 6" xfId="2772" xr:uid="{00000000-0005-0000-0000-0000FF070000}"/>
    <cellStyle name="Calculation 9 8_GCSEs" xfId="6935" xr:uid="{00000000-0005-0000-0000-000000080000}"/>
    <cellStyle name="Calculation 9 9" xfId="271" xr:uid="{00000000-0005-0000-0000-000001080000}"/>
    <cellStyle name="Calculation 9 9 2" xfId="272" xr:uid="{00000000-0005-0000-0000-000002080000}"/>
    <cellStyle name="Calculation 9 9 2 2" xfId="1911" xr:uid="{00000000-0005-0000-0000-000003080000}"/>
    <cellStyle name="Calculation 9 9 2 3" xfId="2773" xr:uid="{00000000-0005-0000-0000-000004080000}"/>
    <cellStyle name="Calculation 9 9 2 4" xfId="2774" xr:uid="{00000000-0005-0000-0000-000005080000}"/>
    <cellStyle name="Calculation 9 9 2 5" xfId="2775" xr:uid="{00000000-0005-0000-0000-000006080000}"/>
    <cellStyle name="Calculation 9 9 2_GCSEs" xfId="6938" xr:uid="{00000000-0005-0000-0000-000007080000}"/>
    <cellStyle name="Calculation 9 9 3" xfId="1912" xr:uid="{00000000-0005-0000-0000-000008080000}"/>
    <cellStyle name="Calculation 9 9 4" xfId="2776" xr:uid="{00000000-0005-0000-0000-000009080000}"/>
    <cellStyle name="Calculation 9 9 5" xfId="2777" xr:uid="{00000000-0005-0000-0000-00000A080000}"/>
    <cellStyle name="Calculation 9 9 6" xfId="2778" xr:uid="{00000000-0005-0000-0000-00000B080000}"/>
    <cellStyle name="Calculation 9 9_GCSEs" xfId="6937" xr:uid="{00000000-0005-0000-0000-00000C080000}"/>
    <cellStyle name="Calculation 9_GCSEs" xfId="6919" xr:uid="{00000000-0005-0000-0000-00000D080000}"/>
    <cellStyle name="CellBACode" xfId="8987" xr:uid="{00000000-0005-0000-0000-00000E080000}"/>
    <cellStyle name="CellBAName" xfId="8988" xr:uid="{00000000-0005-0000-0000-00000F080000}"/>
    <cellStyle name="CellBAValue" xfId="8989" xr:uid="{00000000-0005-0000-0000-000010080000}"/>
    <cellStyle name="CellMCCode" xfId="8990" xr:uid="{00000000-0005-0000-0000-000011080000}"/>
    <cellStyle name="CellMCName" xfId="8991" xr:uid="{00000000-0005-0000-0000-000012080000}"/>
    <cellStyle name="CellMCValue" xfId="8992" xr:uid="{00000000-0005-0000-0000-000013080000}"/>
    <cellStyle name="CellNationCode" xfId="8993" xr:uid="{00000000-0005-0000-0000-000014080000}"/>
    <cellStyle name="CellNationName" xfId="8994" xr:uid="{00000000-0005-0000-0000-000015080000}"/>
    <cellStyle name="CellNationSubCode" xfId="8995" xr:uid="{00000000-0005-0000-0000-000016080000}"/>
    <cellStyle name="CellNationSubName" xfId="8996" xr:uid="{00000000-0005-0000-0000-000017080000}"/>
    <cellStyle name="CellNationSubValue" xfId="8997" xr:uid="{00000000-0005-0000-0000-000018080000}"/>
    <cellStyle name="CellNationValue" xfId="8998" xr:uid="{00000000-0005-0000-0000-000019080000}"/>
    <cellStyle name="CellNormal" xfId="8999" xr:uid="{00000000-0005-0000-0000-00001A080000}"/>
    <cellStyle name="CellRegionCode" xfId="9000" xr:uid="{00000000-0005-0000-0000-00001B080000}"/>
    <cellStyle name="CellRegionName" xfId="9001" xr:uid="{00000000-0005-0000-0000-00001C080000}"/>
    <cellStyle name="CellRegionValue" xfId="9002" xr:uid="{00000000-0005-0000-0000-00001D080000}"/>
    <cellStyle name="cells" xfId="6538" xr:uid="{00000000-0005-0000-0000-00001E080000}"/>
    <cellStyle name="cells 2" xfId="6539" xr:uid="{00000000-0005-0000-0000-00001F080000}"/>
    <cellStyle name="cells 2 2" xfId="7760" xr:uid="{00000000-0005-0000-0000-000020080000}"/>
    <cellStyle name="cells 3" xfId="7759" xr:uid="{00000000-0005-0000-0000-000021080000}"/>
    <cellStyle name="cells 4" xfId="9974" xr:uid="{00000000-0005-0000-0000-000022080000}"/>
    <cellStyle name="CellUACode" xfId="9003" xr:uid="{00000000-0005-0000-0000-000023080000}"/>
    <cellStyle name="CellUAName" xfId="9004" xr:uid="{00000000-0005-0000-0000-000024080000}"/>
    <cellStyle name="CellUAValue" xfId="9005" xr:uid="{00000000-0005-0000-0000-000025080000}"/>
    <cellStyle name="Check Cell" xfId="8786" builtinId="23" customBuiltin="1"/>
    <cellStyle name="Check Cell 10" xfId="6701" xr:uid="{00000000-0005-0000-0000-000027080000}"/>
    <cellStyle name="Check Cell 2" xfId="1100" xr:uid="{00000000-0005-0000-0000-000028080000}"/>
    <cellStyle name="Check Cell 2 2" xfId="5972" xr:uid="{00000000-0005-0000-0000-000029080000}"/>
    <cellStyle name="Check Cell 2 2 2" xfId="9008" xr:uid="{00000000-0005-0000-0000-00002A080000}"/>
    <cellStyle name="Check Cell 2 3" xfId="5973" xr:uid="{00000000-0005-0000-0000-00002B080000}"/>
    <cellStyle name="Check Cell 2 4" xfId="5971" xr:uid="{00000000-0005-0000-0000-00002C080000}"/>
    <cellStyle name="Check Cell 2 5" xfId="6540" xr:uid="{00000000-0005-0000-0000-00002D080000}"/>
    <cellStyle name="Check Cell 2 6" xfId="8963" xr:uid="{00000000-0005-0000-0000-00002E080000}"/>
    <cellStyle name="Check Cell 2_Analysis File Template" xfId="5974" xr:uid="{00000000-0005-0000-0000-00002F080000}"/>
    <cellStyle name="Check Cell 3" xfId="56" xr:uid="{00000000-0005-0000-0000-000030080000}"/>
    <cellStyle name="Check Cell 3 2" xfId="5975" xr:uid="{00000000-0005-0000-0000-000031080000}"/>
    <cellStyle name="Check Cell 3 3" xfId="6541" xr:uid="{00000000-0005-0000-0000-000032080000}"/>
    <cellStyle name="Check Cell 4" xfId="5976" xr:uid="{00000000-0005-0000-0000-000033080000}"/>
    <cellStyle name="Check Cell 5" xfId="5977" xr:uid="{00000000-0005-0000-0000-000034080000}"/>
    <cellStyle name="Check Cell 6" xfId="6458" xr:uid="{00000000-0005-0000-0000-000035080000}"/>
    <cellStyle name="Check Cell 7" xfId="6638" xr:uid="{00000000-0005-0000-0000-000036080000}"/>
    <cellStyle name="Check Cell 8" xfId="6685" xr:uid="{00000000-0005-0000-0000-000037080000}"/>
    <cellStyle name="Check Cell 9" xfId="6694" xr:uid="{00000000-0005-0000-0000-000038080000}"/>
    <cellStyle name="column field" xfId="6542" xr:uid="{00000000-0005-0000-0000-000039080000}"/>
    <cellStyle name="column field 2" xfId="7761" xr:uid="{00000000-0005-0000-0000-00003A080000}"/>
    <cellStyle name="column field 3" xfId="9975" xr:uid="{00000000-0005-0000-0000-00003B080000}"/>
    <cellStyle name="Comma" xfId="8" builtinId="3"/>
    <cellStyle name="Comma 10" xfId="6639" xr:uid="{00000000-0005-0000-0000-00003D080000}"/>
    <cellStyle name="Comma 10 2" xfId="9011" xr:uid="{00000000-0005-0000-0000-00003E080000}"/>
    <cellStyle name="Comma 11" xfId="6684" xr:uid="{00000000-0005-0000-0000-00003F080000}"/>
    <cellStyle name="Comma 11 2" xfId="9012" xr:uid="{00000000-0005-0000-0000-000040080000}"/>
    <cellStyle name="Comma 12" xfId="6693" xr:uid="{00000000-0005-0000-0000-000041080000}"/>
    <cellStyle name="Comma 12 2" xfId="9013" xr:uid="{00000000-0005-0000-0000-000042080000}"/>
    <cellStyle name="Comma 13" xfId="6700" xr:uid="{00000000-0005-0000-0000-000043080000}"/>
    <cellStyle name="Comma 13 2" xfId="9014" xr:uid="{00000000-0005-0000-0000-000044080000}"/>
    <cellStyle name="Comma 14" xfId="6707" xr:uid="{00000000-0005-0000-0000-000045080000}"/>
    <cellStyle name="Comma 14 2" xfId="9015" xr:uid="{00000000-0005-0000-0000-000046080000}"/>
    <cellStyle name="Comma 15" xfId="6674" xr:uid="{00000000-0005-0000-0000-000047080000}"/>
    <cellStyle name="Comma 15 2" xfId="9016" xr:uid="{00000000-0005-0000-0000-000048080000}"/>
    <cellStyle name="Comma 16" xfId="6641" xr:uid="{00000000-0005-0000-0000-000049080000}"/>
    <cellStyle name="Comma 16 2" xfId="9017" xr:uid="{00000000-0005-0000-0000-00004A080000}"/>
    <cellStyle name="Comma 17" xfId="6667" xr:uid="{00000000-0005-0000-0000-00004B080000}"/>
    <cellStyle name="Comma 17 2" xfId="9018" xr:uid="{00000000-0005-0000-0000-00004C080000}"/>
    <cellStyle name="Comma 18" xfId="6686" xr:uid="{00000000-0005-0000-0000-00004D080000}"/>
    <cellStyle name="Comma 18 2" xfId="9019" xr:uid="{00000000-0005-0000-0000-00004E080000}"/>
    <cellStyle name="Comma 19" xfId="6678" xr:uid="{00000000-0005-0000-0000-00004F080000}"/>
    <cellStyle name="Comma 19 2" xfId="9020" xr:uid="{00000000-0005-0000-0000-000050080000}"/>
    <cellStyle name="Comma 2" xfId="13" xr:uid="{00000000-0005-0000-0000-000051080000}"/>
    <cellStyle name="Comma 2 10" xfId="8749" xr:uid="{00000000-0005-0000-0000-000052080000}"/>
    <cellStyle name="Comma 2 11" xfId="9935" xr:uid="{00000000-0005-0000-0000-000053080000}"/>
    <cellStyle name="Comma 2 12" xfId="9958" xr:uid="{00000000-0005-0000-0000-000054080000}"/>
    <cellStyle name="Comma 2 13" xfId="9967" xr:uid="{00000000-0005-0000-0000-000055080000}"/>
    <cellStyle name="Comma 2 14" xfId="9976" xr:uid="{00000000-0005-0000-0000-000056080000}"/>
    <cellStyle name="Comma 2 15" xfId="10181" xr:uid="{00000000-0005-0000-0000-000057080000}"/>
    <cellStyle name="Comma 2 16" xfId="10233" xr:uid="{00000000-0005-0000-0000-000058080000}"/>
    <cellStyle name="Comma 2 2" xfId="1210" xr:uid="{00000000-0005-0000-0000-000059080000}"/>
    <cellStyle name="Comma 2 2 2" xfId="5979" xr:uid="{00000000-0005-0000-0000-00005A080000}"/>
    <cellStyle name="Comma 2 2 2 2" xfId="9024" xr:uid="{00000000-0005-0000-0000-00005B080000}"/>
    <cellStyle name="Comma 2 2 2 3" xfId="9023" xr:uid="{00000000-0005-0000-0000-00005C080000}"/>
    <cellStyle name="Comma 2 2 3" xfId="8750" xr:uid="{00000000-0005-0000-0000-00005D080000}"/>
    <cellStyle name="Comma 2 2 3 2" xfId="9025" xr:uid="{00000000-0005-0000-0000-00005E080000}"/>
    <cellStyle name="Comma 2 2 4" xfId="9026" xr:uid="{00000000-0005-0000-0000-00005F080000}"/>
    <cellStyle name="Comma 2 2 5" xfId="9027" xr:uid="{00000000-0005-0000-0000-000060080000}"/>
    <cellStyle name="Comma 2 2 6" xfId="9028" xr:uid="{00000000-0005-0000-0000-000061080000}"/>
    <cellStyle name="Comma 2 2 7" xfId="9925" xr:uid="{00000000-0005-0000-0000-000062080000}"/>
    <cellStyle name="Comma 2 2 8" xfId="9959" xr:uid="{00000000-0005-0000-0000-000063080000}"/>
    <cellStyle name="Comma 2 2 9" xfId="10234" xr:uid="{00000000-0005-0000-0000-000064080000}"/>
    <cellStyle name="Comma 2 3" xfId="76" xr:uid="{00000000-0005-0000-0000-000065080000}"/>
    <cellStyle name="Comma 2 3 2" xfId="5980" xr:uid="{00000000-0005-0000-0000-000066080000}"/>
    <cellStyle name="Comma 2 3 2 2" xfId="9030" xr:uid="{00000000-0005-0000-0000-000067080000}"/>
    <cellStyle name="Comma 2 3 3" xfId="9029" xr:uid="{00000000-0005-0000-0000-000068080000}"/>
    <cellStyle name="Comma 2 3 4" xfId="9960" xr:uid="{00000000-0005-0000-0000-000069080000}"/>
    <cellStyle name="Comma 2 4" xfId="5446" xr:uid="{00000000-0005-0000-0000-00006A080000}"/>
    <cellStyle name="Comma 2 4 2" xfId="5982" xr:uid="{00000000-0005-0000-0000-00006B080000}"/>
    <cellStyle name="Comma 2 4 2 2" xfId="9032" xr:uid="{00000000-0005-0000-0000-00006C080000}"/>
    <cellStyle name="Comma 2 4 3" xfId="5981" xr:uid="{00000000-0005-0000-0000-00006D080000}"/>
    <cellStyle name="Comma 2 4 4" xfId="9031" xr:uid="{00000000-0005-0000-0000-00006E080000}"/>
    <cellStyle name="Comma 2 5" xfId="5983" xr:uid="{00000000-0005-0000-0000-00006F080000}"/>
    <cellStyle name="Comma 2 5 2" xfId="9034" xr:uid="{00000000-0005-0000-0000-000070080000}"/>
    <cellStyle name="Comma 2 5 3" xfId="9033" xr:uid="{00000000-0005-0000-0000-000071080000}"/>
    <cellStyle name="Comma 2 6" xfId="5984" xr:uid="{00000000-0005-0000-0000-000072080000}"/>
    <cellStyle name="Comma 2 6 2" xfId="9035" xr:uid="{00000000-0005-0000-0000-000073080000}"/>
    <cellStyle name="Comma 2 7" xfId="5978" xr:uid="{00000000-0005-0000-0000-000074080000}"/>
    <cellStyle name="Comma 2 7 2" xfId="9036" xr:uid="{00000000-0005-0000-0000-000075080000}"/>
    <cellStyle name="Comma 2 8" xfId="6543" xr:uid="{00000000-0005-0000-0000-000076080000}"/>
    <cellStyle name="Comma 2 8 2" xfId="9037" xr:uid="{00000000-0005-0000-0000-000077080000}"/>
    <cellStyle name="Comma 2 9" xfId="7762" xr:uid="{00000000-0005-0000-0000-000078080000}"/>
    <cellStyle name="Comma 20" xfId="6706" xr:uid="{00000000-0005-0000-0000-000079080000}"/>
    <cellStyle name="Comma 20 2" xfId="9038" xr:uid="{00000000-0005-0000-0000-00007A080000}"/>
    <cellStyle name="Comma 21" xfId="6739" xr:uid="{00000000-0005-0000-0000-00007B080000}"/>
    <cellStyle name="Comma 21 2" xfId="9039" xr:uid="{00000000-0005-0000-0000-00007C080000}"/>
    <cellStyle name="Comma 22" xfId="9040" xr:uid="{00000000-0005-0000-0000-00007D080000}"/>
    <cellStyle name="Comma 23" xfId="9010" xr:uid="{00000000-0005-0000-0000-00007E080000}"/>
    <cellStyle name="Comma 24" xfId="10232" xr:uid="{00000000-0005-0000-0000-00007F080000}"/>
    <cellStyle name="Comma 3" xfId="1184" xr:uid="{00000000-0005-0000-0000-000080080000}"/>
    <cellStyle name="Comma 3 10" xfId="10215" xr:uid="{00000000-0005-0000-0000-000081080000}"/>
    <cellStyle name="Comma 3 2" xfId="5986" xr:uid="{00000000-0005-0000-0000-000082080000}"/>
    <cellStyle name="Comma 3 2 2" xfId="5987" xr:uid="{00000000-0005-0000-0000-000083080000}"/>
    <cellStyle name="Comma 3 2 2 2" xfId="9043" xr:uid="{00000000-0005-0000-0000-000084080000}"/>
    <cellStyle name="Comma 3 2 3" xfId="9042" xr:uid="{00000000-0005-0000-0000-000085080000}"/>
    <cellStyle name="Comma 3 3" xfId="5988" xr:uid="{00000000-0005-0000-0000-000086080000}"/>
    <cellStyle name="Comma 3 3 2" xfId="9044" xr:uid="{00000000-0005-0000-0000-000087080000}"/>
    <cellStyle name="Comma 3 4" xfId="5985" xr:uid="{00000000-0005-0000-0000-000088080000}"/>
    <cellStyle name="Comma 3 4 2" xfId="9045" xr:uid="{00000000-0005-0000-0000-000089080000}"/>
    <cellStyle name="Comma 3 5" xfId="6544" xr:uid="{00000000-0005-0000-0000-00008A080000}"/>
    <cellStyle name="Comma 3 5 2" xfId="9046" xr:uid="{00000000-0005-0000-0000-00008B080000}"/>
    <cellStyle name="Comma 3 6" xfId="7763" xr:uid="{00000000-0005-0000-0000-00008C080000}"/>
    <cellStyle name="Comma 3 6 2" xfId="9047" xr:uid="{00000000-0005-0000-0000-00008D080000}"/>
    <cellStyle name="Comma 3 7" xfId="9924" xr:uid="{00000000-0005-0000-0000-00008E080000}"/>
    <cellStyle name="Comma 3 8" xfId="9961" xr:uid="{00000000-0005-0000-0000-00008F080000}"/>
    <cellStyle name="Comma 3 9" xfId="9977" xr:uid="{00000000-0005-0000-0000-000090080000}"/>
    <cellStyle name="Comma 4" xfId="5989" xr:uid="{00000000-0005-0000-0000-000091080000}"/>
    <cellStyle name="Comma 4 2" xfId="5990" xr:uid="{00000000-0005-0000-0000-000092080000}"/>
    <cellStyle name="Comma 4 2 2" xfId="5991" xr:uid="{00000000-0005-0000-0000-000093080000}"/>
    <cellStyle name="Comma 4 2 3" xfId="9049" xr:uid="{00000000-0005-0000-0000-000094080000}"/>
    <cellStyle name="Comma 4 3" xfId="5992" xr:uid="{00000000-0005-0000-0000-000095080000}"/>
    <cellStyle name="Comma 4 3 2" xfId="9050" xr:uid="{00000000-0005-0000-0000-000096080000}"/>
    <cellStyle name="Comma 4 4" xfId="6545" xr:uid="{00000000-0005-0000-0000-000097080000}"/>
    <cellStyle name="Comma 4 4 2" xfId="9051" xr:uid="{00000000-0005-0000-0000-000098080000}"/>
    <cellStyle name="Comma 4 5" xfId="7764" xr:uid="{00000000-0005-0000-0000-000099080000}"/>
    <cellStyle name="Comma 4 6" xfId="9048" xr:uid="{00000000-0005-0000-0000-00009A080000}"/>
    <cellStyle name="Comma 4 7" xfId="9923" xr:uid="{00000000-0005-0000-0000-00009B080000}"/>
    <cellStyle name="Comma 4 8" xfId="9978" xr:uid="{00000000-0005-0000-0000-00009C080000}"/>
    <cellStyle name="Comma 5" xfId="5993" xr:uid="{00000000-0005-0000-0000-00009D080000}"/>
    <cellStyle name="Comma 5 2" xfId="6546" xr:uid="{00000000-0005-0000-0000-00009E080000}"/>
    <cellStyle name="Comma 5 2 2" xfId="9053" xr:uid="{00000000-0005-0000-0000-00009F080000}"/>
    <cellStyle name="Comma 5 3" xfId="7765" xr:uid="{00000000-0005-0000-0000-0000A0080000}"/>
    <cellStyle name="Comma 5 3 2" xfId="9054" xr:uid="{00000000-0005-0000-0000-0000A1080000}"/>
    <cellStyle name="Comma 5 4" xfId="9052" xr:uid="{00000000-0005-0000-0000-0000A2080000}"/>
    <cellStyle name="Comma 5 5" xfId="9979" xr:uid="{00000000-0005-0000-0000-0000A3080000}"/>
    <cellStyle name="Comma 6" xfId="6547" xr:uid="{00000000-0005-0000-0000-0000A4080000}"/>
    <cellStyle name="Comma 6 2" xfId="7766" xr:uid="{00000000-0005-0000-0000-0000A5080000}"/>
    <cellStyle name="Comma 6 2 2" xfId="9056" xr:uid="{00000000-0005-0000-0000-0000A6080000}"/>
    <cellStyle name="Comma 6 3" xfId="9055" xr:uid="{00000000-0005-0000-0000-0000A7080000}"/>
    <cellStyle name="Comma 7" xfId="6548" xr:uid="{00000000-0005-0000-0000-0000A8080000}"/>
    <cellStyle name="Comma 7 2" xfId="9058" xr:uid="{00000000-0005-0000-0000-0000A9080000}"/>
    <cellStyle name="Comma 7 3" xfId="9059" xr:uid="{00000000-0005-0000-0000-0000AA080000}"/>
    <cellStyle name="Comma 7 4" xfId="9057" xr:uid="{00000000-0005-0000-0000-0000AB080000}"/>
    <cellStyle name="Comma 8" xfId="6444" xr:uid="{00000000-0005-0000-0000-0000AC080000}"/>
    <cellStyle name="Comma 8 2" xfId="9061" xr:uid="{00000000-0005-0000-0000-0000AD080000}"/>
    <cellStyle name="Comma 8 3" xfId="9060" xr:uid="{00000000-0005-0000-0000-0000AE080000}"/>
    <cellStyle name="Comma 9" xfId="6578" xr:uid="{00000000-0005-0000-0000-0000AF080000}"/>
    <cellStyle name="Comma 9 2" xfId="9062" xr:uid="{00000000-0005-0000-0000-0000B0080000}"/>
    <cellStyle name="Comma0" xfId="9063" xr:uid="{00000000-0005-0000-0000-0000B1080000}"/>
    <cellStyle name="Currency" xfId="25" builtinId="4"/>
    <cellStyle name="Currency 2" xfId="27" xr:uid="{00000000-0005-0000-0000-0000B3080000}"/>
    <cellStyle name="Currency 2 2" xfId="2147" xr:uid="{00000000-0005-0000-0000-0000B4080000}"/>
    <cellStyle name="Currency 2 3" xfId="1101" xr:uid="{00000000-0005-0000-0000-0000B5080000}"/>
    <cellStyle name="Currency 2 3 2" xfId="9066" xr:uid="{00000000-0005-0000-0000-0000B6080000}"/>
    <cellStyle name="Currency 2 4" xfId="6549" xr:uid="{00000000-0005-0000-0000-0000B7080000}"/>
    <cellStyle name="Currency 2 4 2" xfId="9067" xr:uid="{00000000-0005-0000-0000-0000B8080000}"/>
    <cellStyle name="Currency 2 5" xfId="9937" xr:uid="{00000000-0005-0000-0000-0000B9080000}"/>
    <cellStyle name="Currency 2 6" xfId="10217" xr:uid="{00000000-0005-0000-0000-0000BA080000}"/>
    <cellStyle name="Currency 3" xfId="1102" xr:uid="{00000000-0005-0000-0000-0000BB080000}"/>
    <cellStyle name="Currency 3 2" xfId="2148" xr:uid="{00000000-0005-0000-0000-0000BC080000}"/>
    <cellStyle name="Currency 3 3" xfId="6550" xr:uid="{00000000-0005-0000-0000-0000BD080000}"/>
    <cellStyle name="Currency 4" xfId="7724" xr:uid="{00000000-0005-0000-0000-0000BE080000}"/>
    <cellStyle name="Currency 5" xfId="7725" xr:uid="{00000000-0005-0000-0000-0000BF080000}"/>
    <cellStyle name="Currency 5 2" xfId="9070" xr:uid="{00000000-0005-0000-0000-0000C0080000}"/>
    <cellStyle name="Currency 6" xfId="10216" xr:uid="{00000000-0005-0000-0000-0000C1080000}"/>
    <cellStyle name="Currency0" xfId="9071" xr:uid="{00000000-0005-0000-0000-0000C2080000}"/>
    <cellStyle name="Data_Total" xfId="9072" xr:uid="{00000000-0005-0000-0000-0000C3080000}"/>
    <cellStyle name="Date" xfId="9073" xr:uid="{00000000-0005-0000-0000-0000C4080000}"/>
    <cellStyle name="Dave1" xfId="5994" xr:uid="{00000000-0005-0000-0000-0000C5080000}"/>
    <cellStyle name="Default Column Data" xfId="9074" xr:uid="{00000000-0005-0000-0000-0000C6080000}"/>
    <cellStyle name="DEnormalgray" xfId="9075" xr:uid="{00000000-0005-0000-0000-0000C7080000}"/>
    <cellStyle name="Dezimal 2" xfId="9076" xr:uid="{00000000-0005-0000-0000-0000C8080000}"/>
    <cellStyle name="Dezimal 3" xfId="9077" xr:uid="{00000000-0005-0000-0000-0000C9080000}"/>
    <cellStyle name="Digest heading 1" xfId="9078" xr:uid="{00000000-0005-0000-0000-0000CA080000}"/>
    <cellStyle name="Digest heading 2" xfId="9079" xr:uid="{00000000-0005-0000-0000-0000CB080000}"/>
    <cellStyle name="Digest heading 3" xfId="9080" xr:uid="{00000000-0005-0000-0000-0000CC080000}"/>
    <cellStyle name="diskette" xfId="9081" xr:uid="{00000000-0005-0000-0000-0000CD080000}"/>
    <cellStyle name="DONE" xfId="9082" xr:uid="{00000000-0005-0000-0000-0000CE080000}"/>
    <cellStyle name="Eingabe 2" xfId="9083" xr:uid="{00000000-0005-0000-0000-0000CF080000}"/>
    <cellStyle name="Emphasis 1" xfId="5995" xr:uid="{00000000-0005-0000-0000-0000D0080000}"/>
    <cellStyle name="Emphasis 2" xfId="5996" xr:uid="{00000000-0005-0000-0000-0000D1080000}"/>
    <cellStyle name="Emphasis 3" xfId="5997" xr:uid="{00000000-0005-0000-0000-0000D2080000}"/>
    <cellStyle name="Ergebnis 2" xfId="9084" xr:uid="{00000000-0005-0000-0000-0000D3080000}"/>
    <cellStyle name="Erklärender Text 2" xfId="9085" xr:uid="{00000000-0005-0000-0000-0000D4080000}"/>
    <cellStyle name="Euro" xfId="5998" xr:uid="{00000000-0005-0000-0000-0000D5080000}"/>
    <cellStyle name="Euro 2" xfId="5999" xr:uid="{00000000-0005-0000-0000-0000D6080000}"/>
    <cellStyle name="Euro 3" xfId="9086" xr:uid="{00000000-0005-0000-0000-0000D7080000}"/>
    <cellStyle name="Explanatory Text" xfId="8789" builtinId="53" customBuiltin="1"/>
    <cellStyle name="Explanatory Text 2" xfId="1103" xr:uid="{00000000-0005-0000-0000-0000D9080000}"/>
    <cellStyle name="Explanatory Text 2 2" xfId="6001" xr:uid="{00000000-0005-0000-0000-0000DA080000}"/>
    <cellStyle name="Explanatory Text 2 2 2" xfId="9089" xr:uid="{00000000-0005-0000-0000-0000DB080000}"/>
    <cellStyle name="Explanatory Text 2 3" xfId="6002" xr:uid="{00000000-0005-0000-0000-0000DC080000}"/>
    <cellStyle name="Explanatory Text 2 4" xfId="6000" xr:uid="{00000000-0005-0000-0000-0000DD080000}"/>
    <cellStyle name="Explanatory Text 2 5" xfId="6551" xr:uid="{00000000-0005-0000-0000-0000DE080000}"/>
    <cellStyle name="Explanatory Text 2 6" xfId="8962" xr:uid="{00000000-0005-0000-0000-0000DF080000}"/>
    <cellStyle name="Explanatory Text 3" xfId="57" xr:uid="{00000000-0005-0000-0000-0000E0080000}"/>
    <cellStyle name="Explanatory Text 3 2" xfId="6003" xr:uid="{00000000-0005-0000-0000-0000E1080000}"/>
    <cellStyle name="Explanatory Text 4" xfId="6004" xr:uid="{00000000-0005-0000-0000-0000E2080000}"/>
    <cellStyle name="Explanatory Text 5" xfId="6005" xr:uid="{00000000-0005-0000-0000-0000E3080000}"/>
    <cellStyle name="Explanatory Text 6" xfId="6460" xr:uid="{00000000-0005-0000-0000-0000E4080000}"/>
    <cellStyle name="F0 - Style2" xfId="9091" xr:uid="{00000000-0005-0000-0000-0000E5080000}"/>
    <cellStyle name="field" xfId="6552" xr:uid="{00000000-0005-0000-0000-0000E6080000}"/>
    <cellStyle name="field 2" xfId="7767" xr:uid="{00000000-0005-0000-0000-0000E7080000}"/>
    <cellStyle name="field 3" xfId="9980" xr:uid="{00000000-0005-0000-0000-0000E8080000}"/>
    <cellStyle name="field names" xfId="6553" xr:uid="{00000000-0005-0000-0000-0000E9080000}"/>
    <cellStyle name="field names 2" xfId="9981" xr:uid="{00000000-0005-0000-0000-0000EA080000}"/>
    <cellStyle name="Fixed" xfId="9092" xr:uid="{00000000-0005-0000-0000-0000EB080000}"/>
    <cellStyle name="Fixed1 - Style1" xfId="9093" xr:uid="{00000000-0005-0000-0000-0000EC080000}"/>
    <cellStyle name="footer" xfId="6554" xr:uid="{00000000-0005-0000-0000-0000ED080000}"/>
    <cellStyle name="footer 2" xfId="9982" xr:uid="{00000000-0005-0000-0000-0000EE080000}"/>
    <cellStyle name="Forecast_Number" xfId="6006" xr:uid="{00000000-0005-0000-0000-0000EF080000}"/>
    <cellStyle name="Good" xfId="8779" builtinId="26" customBuiltin="1"/>
    <cellStyle name="Good 2" xfId="1104" xr:uid="{00000000-0005-0000-0000-0000F1080000}"/>
    <cellStyle name="Good 2 2" xfId="6008" xr:uid="{00000000-0005-0000-0000-0000F2080000}"/>
    <cellStyle name="Good 2 2 2" xfId="9096" xr:uid="{00000000-0005-0000-0000-0000F3080000}"/>
    <cellStyle name="Good 2 3" xfId="6009" xr:uid="{00000000-0005-0000-0000-0000F4080000}"/>
    <cellStyle name="Good 2 4" xfId="6007" xr:uid="{00000000-0005-0000-0000-0000F5080000}"/>
    <cellStyle name="Good 2 5" xfId="6555" xr:uid="{00000000-0005-0000-0000-0000F6080000}"/>
    <cellStyle name="Good 2 6" xfId="8960" xr:uid="{00000000-0005-0000-0000-0000F7080000}"/>
    <cellStyle name="Good 3" xfId="58" xr:uid="{00000000-0005-0000-0000-0000F8080000}"/>
    <cellStyle name="Good 3 2" xfId="6010" xr:uid="{00000000-0005-0000-0000-0000F9080000}"/>
    <cellStyle name="Good 3 3" xfId="6556" xr:uid="{00000000-0005-0000-0000-0000FA080000}"/>
    <cellStyle name="Good 4" xfId="6011" xr:uid="{00000000-0005-0000-0000-0000FB080000}"/>
    <cellStyle name="Good 5" xfId="6012" xr:uid="{00000000-0005-0000-0000-0000FC080000}"/>
    <cellStyle name="Good 6" xfId="6013" xr:uid="{00000000-0005-0000-0000-0000FD080000}"/>
    <cellStyle name="Good 7" xfId="6451" xr:uid="{00000000-0005-0000-0000-0000FE080000}"/>
    <cellStyle name="Gut 2" xfId="9098" xr:uid="{00000000-0005-0000-0000-0000FF080000}"/>
    <cellStyle name="Header" xfId="9099" xr:uid="{00000000-0005-0000-0000-000000090000}"/>
    <cellStyle name="Header2" xfId="9100" xr:uid="{00000000-0005-0000-0000-000001090000}"/>
    <cellStyle name="HeaderLEA" xfId="9101" xr:uid="{00000000-0005-0000-0000-000002090000}"/>
    <cellStyle name="heading" xfId="6557" xr:uid="{00000000-0005-0000-0000-000003090000}"/>
    <cellStyle name="Heading 1" xfId="8775" builtinId="16" customBuiltin="1"/>
    <cellStyle name="Heading 1 10" xfId="6692" xr:uid="{00000000-0005-0000-0000-000005090000}"/>
    <cellStyle name="Heading 1 2" xfId="1105" xr:uid="{00000000-0005-0000-0000-000006090000}"/>
    <cellStyle name="Heading 1 2 2" xfId="6015" xr:uid="{00000000-0005-0000-0000-000007090000}"/>
    <cellStyle name="Heading 1 2 2 2" xfId="9104" xr:uid="{00000000-0005-0000-0000-000008090000}"/>
    <cellStyle name="Heading 1 2 3" xfId="6016" xr:uid="{00000000-0005-0000-0000-000009090000}"/>
    <cellStyle name="Heading 1 2 4" xfId="6014" xr:uid="{00000000-0005-0000-0000-00000A090000}"/>
    <cellStyle name="Heading 1 2 5" xfId="6558" xr:uid="{00000000-0005-0000-0000-00000B090000}"/>
    <cellStyle name="Heading 1 2 6" xfId="8959" xr:uid="{00000000-0005-0000-0000-00000C090000}"/>
    <cellStyle name="Heading 1 2_Analysis File Template" xfId="6017" xr:uid="{00000000-0005-0000-0000-00000D090000}"/>
    <cellStyle name="Heading 1 3" xfId="59" xr:uid="{00000000-0005-0000-0000-00000E090000}"/>
    <cellStyle name="Heading 1 3 2" xfId="6018" xr:uid="{00000000-0005-0000-0000-00000F090000}"/>
    <cellStyle name="Heading 1 3 3" xfId="6559" xr:uid="{00000000-0005-0000-0000-000010090000}"/>
    <cellStyle name="Heading 1 3 4" xfId="9105" xr:uid="{00000000-0005-0000-0000-000011090000}"/>
    <cellStyle name="Heading 1 4" xfId="6019" xr:uid="{00000000-0005-0000-0000-000012090000}"/>
    <cellStyle name="Heading 1 5" xfId="6020" xr:uid="{00000000-0005-0000-0000-000013090000}"/>
    <cellStyle name="Heading 1 6" xfId="6447" xr:uid="{00000000-0005-0000-0000-000014090000}"/>
    <cellStyle name="Heading 1 7" xfId="6634" xr:uid="{00000000-0005-0000-0000-000015090000}"/>
    <cellStyle name="Heading 1 8" xfId="6640" xr:uid="{00000000-0005-0000-0000-000016090000}"/>
    <cellStyle name="Heading 1 9" xfId="6683" xr:uid="{00000000-0005-0000-0000-000017090000}"/>
    <cellStyle name="Heading 2" xfId="8776" builtinId="17" customBuiltin="1"/>
    <cellStyle name="Heading 2 10" xfId="6703" xr:uid="{00000000-0005-0000-0000-000019090000}"/>
    <cellStyle name="Heading 2 2" xfId="1106" xr:uid="{00000000-0005-0000-0000-00001A090000}"/>
    <cellStyle name="Heading 2 2 2" xfId="6022" xr:uid="{00000000-0005-0000-0000-00001B090000}"/>
    <cellStyle name="Heading 2 2 2 2" xfId="9108" xr:uid="{00000000-0005-0000-0000-00001C090000}"/>
    <cellStyle name="Heading 2 2 3" xfId="6023" xr:uid="{00000000-0005-0000-0000-00001D090000}"/>
    <cellStyle name="Heading 2 2 4" xfId="6021" xr:uid="{00000000-0005-0000-0000-00001E090000}"/>
    <cellStyle name="Heading 2 2 5" xfId="6560" xr:uid="{00000000-0005-0000-0000-00001F090000}"/>
    <cellStyle name="Heading 2 2 6" xfId="8957" xr:uid="{00000000-0005-0000-0000-000020090000}"/>
    <cellStyle name="Heading 2 2_Analysis File Template" xfId="6024" xr:uid="{00000000-0005-0000-0000-000021090000}"/>
    <cellStyle name="Heading 2 3" xfId="60" xr:uid="{00000000-0005-0000-0000-000022090000}"/>
    <cellStyle name="Heading 2 3 2" xfId="6025" xr:uid="{00000000-0005-0000-0000-000023090000}"/>
    <cellStyle name="Heading 2 3 3" xfId="6561" xr:uid="{00000000-0005-0000-0000-000024090000}"/>
    <cellStyle name="Heading 2 3 4" xfId="9109" xr:uid="{00000000-0005-0000-0000-000025090000}"/>
    <cellStyle name="Heading 2 4" xfId="6026" xr:uid="{00000000-0005-0000-0000-000026090000}"/>
    <cellStyle name="Heading 2 5" xfId="6027" xr:uid="{00000000-0005-0000-0000-000027090000}"/>
    <cellStyle name="Heading 2 6" xfId="6448" xr:uid="{00000000-0005-0000-0000-000028090000}"/>
    <cellStyle name="Heading 2 7" xfId="6635" xr:uid="{00000000-0005-0000-0000-000029090000}"/>
    <cellStyle name="Heading 2 8" xfId="6688" xr:uid="{00000000-0005-0000-0000-00002A090000}"/>
    <cellStyle name="Heading 2 9" xfId="6696" xr:uid="{00000000-0005-0000-0000-00002B090000}"/>
    <cellStyle name="Heading 3" xfId="8777" builtinId="18" customBuiltin="1"/>
    <cellStyle name="Heading 3 10" xfId="6702" xr:uid="{00000000-0005-0000-0000-00002D090000}"/>
    <cellStyle name="Heading 3 2" xfId="1107" xr:uid="{00000000-0005-0000-0000-00002E090000}"/>
    <cellStyle name="Heading 3 2 2" xfId="6029" xr:uid="{00000000-0005-0000-0000-00002F090000}"/>
    <cellStyle name="Heading 3 2 2 2" xfId="9112" xr:uid="{00000000-0005-0000-0000-000030090000}"/>
    <cellStyle name="Heading 3 2 3" xfId="6030" xr:uid="{00000000-0005-0000-0000-000031090000}"/>
    <cellStyle name="Heading 3 2 4" xfId="6028" xr:uid="{00000000-0005-0000-0000-000032090000}"/>
    <cellStyle name="Heading 3 2 5" xfId="6562" xr:uid="{00000000-0005-0000-0000-000033090000}"/>
    <cellStyle name="Heading 3 2 6" xfId="8954" xr:uid="{00000000-0005-0000-0000-000034090000}"/>
    <cellStyle name="Heading 3 2_Analysis File Template" xfId="6031" xr:uid="{00000000-0005-0000-0000-000035090000}"/>
    <cellStyle name="Heading 3 3" xfId="61" xr:uid="{00000000-0005-0000-0000-000036090000}"/>
    <cellStyle name="Heading 3 3 2" xfId="6032" xr:uid="{00000000-0005-0000-0000-000037090000}"/>
    <cellStyle name="Heading 3 3 3" xfId="6563" xr:uid="{00000000-0005-0000-0000-000038090000}"/>
    <cellStyle name="Heading 3 3 4" xfId="9113" xr:uid="{00000000-0005-0000-0000-000039090000}"/>
    <cellStyle name="Heading 3 4" xfId="6033" xr:uid="{00000000-0005-0000-0000-00003A090000}"/>
    <cellStyle name="Heading 3 5" xfId="6034" xr:uid="{00000000-0005-0000-0000-00003B090000}"/>
    <cellStyle name="Heading 3 6" xfId="6449" xr:uid="{00000000-0005-0000-0000-00003C090000}"/>
    <cellStyle name="Heading 3 7" xfId="6636" xr:uid="{00000000-0005-0000-0000-00003D090000}"/>
    <cellStyle name="Heading 3 8" xfId="6687" xr:uid="{00000000-0005-0000-0000-00003E090000}"/>
    <cellStyle name="Heading 3 9" xfId="6695" xr:uid="{00000000-0005-0000-0000-00003F090000}"/>
    <cellStyle name="Heading 4" xfId="8778" builtinId="19" customBuiltin="1"/>
    <cellStyle name="Heading 4 2" xfId="1108" xr:uid="{00000000-0005-0000-0000-000041090000}"/>
    <cellStyle name="Heading 4 2 2" xfId="6036" xr:uid="{00000000-0005-0000-0000-000042090000}"/>
    <cellStyle name="Heading 4 2 2 2" xfId="9116" xr:uid="{00000000-0005-0000-0000-000043090000}"/>
    <cellStyle name="Heading 4 2 3" xfId="6037" xr:uid="{00000000-0005-0000-0000-000044090000}"/>
    <cellStyle name="Heading 4 2 4" xfId="6035" xr:uid="{00000000-0005-0000-0000-000045090000}"/>
    <cellStyle name="Heading 4 2 5" xfId="6564" xr:uid="{00000000-0005-0000-0000-000046090000}"/>
    <cellStyle name="Heading 4 2 6" xfId="8953" xr:uid="{00000000-0005-0000-0000-000047090000}"/>
    <cellStyle name="Heading 4 3" xfId="62" xr:uid="{00000000-0005-0000-0000-000048090000}"/>
    <cellStyle name="Heading 4 3 2" xfId="6038" xr:uid="{00000000-0005-0000-0000-000049090000}"/>
    <cellStyle name="Heading 4 3 3" xfId="6565" xr:uid="{00000000-0005-0000-0000-00004A090000}"/>
    <cellStyle name="Heading 4 3 4" xfId="9117" xr:uid="{00000000-0005-0000-0000-00004B090000}"/>
    <cellStyle name="Heading 4 4" xfId="6039" xr:uid="{00000000-0005-0000-0000-00004C090000}"/>
    <cellStyle name="Heading 4 5" xfId="6040" xr:uid="{00000000-0005-0000-0000-00004D090000}"/>
    <cellStyle name="Heading 4 6" xfId="6450" xr:uid="{00000000-0005-0000-0000-00004E090000}"/>
    <cellStyle name="heading 5" xfId="9983" xr:uid="{00000000-0005-0000-0000-00004F090000}"/>
    <cellStyle name="heading 6" xfId="9984" xr:uid="{00000000-0005-0000-0000-000050090000}"/>
    <cellStyle name="heading 7" xfId="10178" xr:uid="{00000000-0005-0000-0000-000051090000}"/>
    <cellStyle name="heading 8" xfId="9971" xr:uid="{00000000-0005-0000-0000-000052090000}"/>
    <cellStyle name="HEADING1" xfId="9118" xr:uid="{00000000-0005-0000-0000-000053090000}"/>
    <cellStyle name="HEADING2" xfId="9119" xr:uid="{00000000-0005-0000-0000-000054090000}"/>
    <cellStyle name="Headings" xfId="9120" xr:uid="{00000000-0005-0000-0000-000055090000}"/>
    <cellStyle name="Headings 2" xfId="9121" xr:uid="{00000000-0005-0000-0000-000056090000}"/>
    <cellStyle name="Headings 2 2" xfId="9122" xr:uid="{00000000-0005-0000-0000-000057090000}"/>
    <cellStyle name="Headings 3" xfId="9123" xr:uid="{00000000-0005-0000-0000-000058090000}"/>
    <cellStyle name="Headings 3 2" xfId="9124" xr:uid="{00000000-0005-0000-0000-000059090000}"/>
    <cellStyle name="Headings 3 3" xfId="9125" xr:uid="{00000000-0005-0000-0000-00005A090000}"/>
    <cellStyle name="Headings 4" xfId="9126" xr:uid="{00000000-0005-0000-0000-00005B090000}"/>
    <cellStyle name="Headings 5" xfId="9127" xr:uid="{00000000-0005-0000-0000-00005C090000}"/>
    <cellStyle name="Hyperlink" xfId="7" builtinId="8"/>
    <cellStyle name="Hyperlink 10" xfId="8009" xr:uid="{00000000-0005-0000-0000-00005E090000}"/>
    <cellStyle name="Hyperlink 10 2" xfId="9129" xr:uid="{00000000-0005-0000-0000-00005F090000}"/>
    <cellStyle name="Hyperlink 11" xfId="8751" xr:uid="{00000000-0005-0000-0000-000060090000}"/>
    <cellStyle name="Hyperlink 2" xfId="11" xr:uid="{00000000-0005-0000-0000-000061090000}"/>
    <cellStyle name="Hyperlink 2 10" xfId="9932" xr:uid="{00000000-0005-0000-0000-000062090000}"/>
    <cellStyle name="Hyperlink 2 11" xfId="9965" xr:uid="{00000000-0005-0000-0000-000063090000}"/>
    <cellStyle name="Hyperlink 2 2" xfId="19" xr:uid="{00000000-0005-0000-0000-000064090000}"/>
    <cellStyle name="Hyperlink 2 2 2" xfId="8753" xr:uid="{00000000-0005-0000-0000-000065090000}"/>
    <cellStyle name="Hyperlink 2 2 2 2" xfId="9133" xr:uid="{00000000-0005-0000-0000-000066090000}"/>
    <cellStyle name="Hyperlink 2 2 2 3" xfId="9132" xr:uid="{00000000-0005-0000-0000-000067090000}"/>
    <cellStyle name="Hyperlink 2 2 3" xfId="9134" xr:uid="{00000000-0005-0000-0000-000068090000}"/>
    <cellStyle name="Hyperlink 2 2 4" xfId="9131" xr:uid="{00000000-0005-0000-0000-000069090000}"/>
    <cellStyle name="Hyperlink 2 3" xfId="1109" xr:uid="{00000000-0005-0000-0000-00006A090000}"/>
    <cellStyle name="Hyperlink 2 3 2" xfId="9136" xr:uid="{00000000-0005-0000-0000-00006B090000}"/>
    <cellStyle name="Hyperlink 2 3 3" xfId="9135" xr:uid="{00000000-0005-0000-0000-00006C090000}"/>
    <cellStyle name="Hyperlink 2 4" xfId="6041" xr:uid="{00000000-0005-0000-0000-00006D090000}"/>
    <cellStyle name="Hyperlink 2 4 2" xfId="9137" xr:uid="{00000000-0005-0000-0000-00006E090000}"/>
    <cellStyle name="Hyperlink 2 5" xfId="6567" xr:uid="{00000000-0005-0000-0000-00006F090000}"/>
    <cellStyle name="Hyperlink 2 5 2" xfId="9138" xr:uid="{00000000-0005-0000-0000-000070090000}"/>
    <cellStyle name="Hyperlink 2 6" xfId="8752" xr:uid="{00000000-0005-0000-0000-000071090000}"/>
    <cellStyle name="Hyperlink 2 6 2" xfId="9139" xr:uid="{00000000-0005-0000-0000-000072090000}"/>
    <cellStyle name="Hyperlink 2 7" xfId="9140" xr:uid="{00000000-0005-0000-0000-000073090000}"/>
    <cellStyle name="Hyperlink 2 8" xfId="9141" xr:uid="{00000000-0005-0000-0000-000074090000}"/>
    <cellStyle name="Hyperlink 2 9" xfId="9130" xr:uid="{00000000-0005-0000-0000-000075090000}"/>
    <cellStyle name="Hyperlink 2_Ethnicity pay gap" xfId="8746" xr:uid="{00000000-0005-0000-0000-000076090000}"/>
    <cellStyle name="Hyperlink 3" xfId="15" xr:uid="{00000000-0005-0000-0000-000077090000}"/>
    <cellStyle name="Hyperlink 3 2" xfId="6043" xr:uid="{00000000-0005-0000-0000-000078090000}"/>
    <cellStyle name="Hyperlink 3 2 2" xfId="9143" xr:uid="{00000000-0005-0000-0000-000079090000}"/>
    <cellStyle name="Hyperlink 3 3" xfId="6042" xr:uid="{00000000-0005-0000-0000-00007A090000}"/>
    <cellStyle name="Hyperlink 3 4" xfId="6568" xr:uid="{00000000-0005-0000-0000-00007B090000}"/>
    <cellStyle name="Hyperlink 3 5" xfId="9142" xr:uid="{00000000-0005-0000-0000-00007C090000}"/>
    <cellStyle name="Hyperlink 3 6" xfId="9962" xr:uid="{00000000-0005-0000-0000-00007D090000}"/>
    <cellStyle name="Hyperlink 3_GCSEs" xfId="7726" xr:uid="{00000000-0005-0000-0000-00007E090000}"/>
    <cellStyle name="Hyperlink 4" xfId="14" xr:uid="{00000000-0005-0000-0000-00007F090000}"/>
    <cellStyle name="Hyperlink 4 2" xfId="6569" xr:uid="{00000000-0005-0000-0000-000080090000}"/>
    <cellStyle name="Hyperlink 4 2 2" xfId="9145" xr:uid="{00000000-0005-0000-0000-000081090000}"/>
    <cellStyle name="Hyperlink 4 3" xfId="9144" xr:uid="{00000000-0005-0000-0000-000082090000}"/>
    <cellStyle name="Hyperlink 4 4" xfId="8814" xr:uid="{00000000-0005-0000-0000-000083090000}"/>
    <cellStyle name="Hyperlink 4 5" xfId="9968" xr:uid="{00000000-0005-0000-0000-000084090000}"/>
    <cellStyle name="Hyperlink 5" xfId="63" xr:uid="{00000000-0005-0000-0000-000085090000}"/>
    <cellStyle name="Hyperlink 5 2" xfId="6044" xr:uid="{00000000-0005-0000-0000-000086090000}"/>
    <cellStyle name="Hyperlink 5 3" xfId="6570" xr:uid="{00000000-0005-0000-0000-000087090000}"/>
    <cellStyle name="Hyperlink 5 4" xfId="9146" xr:uid="{00000000-0005-0000-0000-000088090000}"/>
    <cellStyle name="Hyperlink 6" xfId="6571" xr:uid="{00000000-0005-0000-0000-000089090000}"/>
    <cellStyle name="Hyperlink 6 2" xfId="9147" xr:uid="{00000000-0005-0000-0000-00008A090000}"/>
    <cellStyle name="Hyperlink 7" xfId="6572" xr:uid="{00000000-0005-0000-0000-00008B090000}"/>
    <cellStyle name="Hyperlink 7 2" xfId="9148" xr:uid="{00000000-0005-0000-0000-00008C090000}"/>
    <cellStyle name="Hyperlink 8" xfId="6566" xr:uid="{00000000-0005-0000-0000-00008D090000}"/>
    <cellStyle name="Hyperlink 8 2" xfId="9149" xr:uid="{00000000-0005-0000-0000-00008E090000}"/>
    <cellStyle name="Hyperlink 9" xfId="1" xr:uid="{00000000-0005-0000-0000-00008F090000}"/>
    <cellStyle name="Hyperlink 9 2" xfId="9150" xr:uid="{00000000-0005-0000-0000-000090090000}"/>
    <cellStyle name="Hyperlink_GCSEs" xfId="6939" xr:uid="{00000000-0005-0000-0000-000091090000}"/>
    <cellStyle name="I'm here now" xfId="9151" xr:uid="{00000000-0005-0000-0000-000092090000}"/>
    <cellStyle name="Input" xfId="8782" builtinId="20" customBuiltin="1"/>
    <cellStyle name="Input 10" xfId="273" xr:uid="{00000000-0005-0000-0000-000094090000}"/>
    <cellStyle name="Input 10 10" xfId="274" xr:uid="{00000000-0005-0000-0000-000095090000}"/>
    <cellStyle name="Input 10 10 2" xfId="1909" xr:uid="{00000000-0005-0000-0000-000096090000}"/>
    <cellStyle name="Input 10 10 3" xfId="2779" xr:uid="{00000000-0005-0000-0000-000097090000}"/>
    <cellStyle name="Input 10 10 4" xfId="2780" xr:uid="{00000000-0005-0000-0000-000098090000}"/>
    <cellStyle name="Input 10 10 5" xfId="2781" xr:uid="{00000000-0005-0000-0000-000099090000}"/>
    <cellStyle name="Input 10 10_GCSEs" xfId="6941" xr:uid="{00000000-0005-0000-0000-00009A090000}"/>
    <cellStyle name="Input 10 11" xfId="275" xr:uid="{00000000-0005-0000-0000-00009B090000}"/>
    <cellStyle name="Input 10 11 2" xfId="1908" xr:uid="{00000000-0005-0000-0000-00009C090000}"/>
    <cellStyle name="Input 10 11 3" xfId="2782" xr:uid="{00000000-0005-0000-0000-00009D090000}"/>
    <cellStyle name="Input 10 11 4" xfId="2783" xr:uid="{00000000-0005-0000-0000-00009E090000}"/>
    <cellStyle name="Input 10 11 5" xfId="2784" xr:uid="{00000000-0005-0000-0000-00009F090000}"/>
    <cellStyle name="Input 10 11_GCSEs" xfId="6942" xr:uid="{00000000-0005-0000-0000-0000A0090000}"/>
    <cellStyle name="Input 10 12" xfId="1910" xr:uid="{00000000-0005-0000-0000-0000A1090000}"/>
    <cellStyle name="Input 10 12 2" xfId="2785" xr:uid="{00000000-0005-0000-0000-0000A2090000}"/>
    <cellStyle name="Input 10 12 3" xfId="2786" xr:uid="{00000000-0005-0000-0000-0000A3090000}"/>
    <cellStyle name="Input 10 12 4" xfId="2787" xr:uid="{00000000-0005-0000-0000-0000A4090000}"/>
    <cellStyle name="Input 10 12 5" xfId="2788" xr:uid="{00000000-0005-0000-0000-0000A5090000}"/>
    <cellStyle name="Input 10 12_GCSEs" xfId="6943" xr:uid="{00000000-0005-0000-0000-0000A6090000}"/>
    <cellStyle name="Input 10 13" xfId="2789" xr:uid="{00000000-0005-0000-0000-0000A7090000}"/>
    <cellStyle name="Input 10 14" xfId="2790" xr:uid="{00000000-0005-0000-0000-0000A8090000}"/>
    <cellStyle name="Input 10 15" xfId="2791" xr:uid="{00000000-0005-0000-0000-0000A9090000}"/>
    <cellStyle name="Input 10 16" xfId="2792" xr:uid="{00000000-0005-0000-0000-0000AA090000}"/>
    <cellStyle name="Input 10 2" xfId="276" xr:uid="{00000000-0005-0000-0000-0000AB090000}"/>
    <cellStyle name="Input 10 2 2" xfId="277" xr:uid="{00000000-0005-0000-0000-0000AC090000}"/>
    <cellStyle name="Input 10 2 2 2" xfId="1906" xr:uid="{00000000-0005-0000-0000-0000AD090000}"/>
    <cellStyle name="Input 10 2 2 3" xfId="2793" xr:uid="{00000000-0005-0000-0000-0000AE090000}"/>
    <cellStyle name="Input 10 2 2 4" xfId="2794" xr:uid="{00000000-0005-0000-0000-0000AF090000}"/>
    <cellStyle name="Input 10 2 2 5" xfId="2795" xr:uid="{00000000-0005-0000-0000-0000B0090000}"/>
    <cellStyle name="Input 10 2 2_GCSEs" xfId="6945" xr:uid="{00000000-0005-0000-0000-0000B1090000}"/>
    <cellStyle name="Input 10 2 3" xfId="1907" xr:uid="{00000000-0005-0000-0000-0000B2090000}"/>
    <cellStyle name="Input 10 2 4" xfId="2796" xr:uid="{00000000-0005-0000-0000-0000B3090000}"/>
    <cellStyle name="Input 10 2 5" xfId="2797" xr:uid="{00000000-0005-0000-0000-0000B4090000}"/>
    <cellStyle name="Input 10 2 6" xfId="2798" xr:uid="{00000000-0005-0000-0000-0000B5090000}"/>
    <cellStyle name="Input 10 2_GCSEs" xfId="6944" xr:uid="{00000000-0005-0000-0000-0000B6090000}"/>
    <cellStyle name="Input 10 3" xfId="278" xr:uid="{00000000-0005-0000-0000-0000B7090000}"/>
    <cellStyle name="Input 10 3 2" xfId="279" xr:uid="{00000000-0005-0000-0000-0000B8090000}"/>
    <cellStyle name="Input 10 3 2 2" xfId="1904" xr:uid="{00000000-0005-0000-0000-0000B9090000}"/>
    <cellStyle name="Input 10 3 2 3" xfId="2799" xr:uid="{00000000-0005-0000-0000-0000BA090000}"/>
    <cellStyle name="Input 10 3 2 4" xfId="2800" xr:uid="{00000000-0005-0000-0000-0000BB090000}"/>
    <cellStyle name="Input 10 3 2 5" xfId="2801" xr:uid="{00000000-0005-0000-0000-0000BC090000}"/>
    <cellStyle name="Input 10 3 2_GCSEs" xfId="6947" xr:uid="{00000000-0005-0000-0000-0000BD090000}"/>
    <cellStyle name="Input 10 3 3" xfId="1905" xr:uid="{00000000-0005-0000-0000-0000BE090000}"/>
    <cellStyle name="Input 10 3 4" xfId="2802" xr:uid="{00000000-0005-0000-0000-0000BF090000}"/>
    <cellStyle name="Input 10 3 5" xfId="2803" xr:uid="{00000000-0005-0000-0000-0000C0090000}"/>
    <cellStyle name="Input 10 3 6" xfId="2804" xr:uid="{00000000-0005-0000-0000-0000C1090000}"/>
    <cellStyle name="Input 10 3_GCSEs" xfId="6946" xr:uid="{00000000-0005-0000-0000-0000C2090000}"/>
    <cellStyle name="Input 10 4" xfId="280" xr:uid="{00000000-0005-0000-0000-0000C3090000}"/>
    <cellStyle name="Input 10 4 2" xfId="281" xr:uid="{00000000-0005-0000-0000-0000C4090000}"/>
    <cellStyle name="Input 10 4 2 2" xfId="1902" xr:uid="{00000000-0005-0000-0000-0000C5090000}"/>
    <cellStyle name="Input 10 4 2 3" xfId="2805" xr:uid="{00000000-0005-0000-0000-0000C6090000}"/>
    <cellStyle name="Input 10 4 2 4" xfId="2806" xr:uid="{00000000-0005-0000-0000-0000C7090000}"/>
    <cellStyle name="Input 10 4 2 5" xfId="2807" xr:uid="{00000000-0005-0000-0000-0000C8090000}"/>
    <cellStyle name="Input 10 4 2_GCSEs" xfId="6949" xr:uid="{00000000-0005-0000-0000-0000C9090000}"/>
    <cellStyle name="Input 10 4 3" xfId="1903" xr:uid="{00000000-0005-0000-0000-0000CA090000}"/>
    <cellStyle name="Input 10 4 4" xfId="2808" xr:uid="{00000000-0005-0000-0000-0000CB090000}"/>
    <cellStyle name="Input 10 4 5" xfId="2809" xr:uid="{00000000-0005-0000-0000-0000CC090000}"/>
    <cellStyle name="Input 10 4 6" xfId="2810" xr:uid="{00000000-0005-0000-0000-0000CD090000}"/>
    <cellStyle name="Input 10 4_GCSEs" xfId="6948" xr:uid="{00000000-0005-0000-0000-0000CE090000}"/>
    <cellStyle name="Input 10 5" xfId="282" xr:uid="{00000000-0005-0000-0000-0000CF090000}"/>
    <cellStyle name="Input 10 5 2" xfId="283" xr:uid="{00000000-0005-0000-0000-0000D0090000}"/>
    <cellStyle name="Input 10 5 2 2" xfId="1900" xr:uid="{00000000-0005-0000-0000-0000D1090000}"/>
    <cellStyle name="Input 10 5 2 3" xfId="2811" xr:uid="{00000000-0005-0000-0000-0000D2090000}"/>
    <cellStyle name="Input 10 5 2 4" xfId="2812" xr:uid="{00000000-0005-0000-0000-0000D3090000}"/>
    <cellStyle name="Input 10 5 2 5" xfId="2813" xr:uid="{00000000-0005-0000-0000-0000D4090000}"/>
    <cellStyle name="Input 10 5 2_GCSEs" xfId="6951" xr:uid="{00000000-0005-0000-0000-0000D5090000}"/>
    <cellStyle name="Input 10 5 3" xfId="1901" xr:uid="{00000000-0005-0000-0000-0000D6090000}"/>
    <cellStyle name="Input 10 5 4" xfId="2814" xr:uid="{00000000-0005-0000-0000-0000D7090000}"/>
    <cellStyle name="Input 10 5 5" xfId="2815" xr:uid="{00000000-0005-0000-0000-0000D8090000}"/>
    <cellStyle name="Input 10 5 6" xfId="2816" xr:uid="{00000000-0005-0000-0000-0000D9090000}"/>
    <cellStyle name="Input 10 5_GCSEs" xfId="6950" xr:uid="{00000000-0005-0000-0000-0000DA090000}"/>
    <cellStyle name="Input 10 6" xfId="284" xr:uid="{00000000-0005-0000-0000-0000DB090000}"/>
    <cellStyle name="Input 10 6 2" xfId="285" xr:uid="{00000000-0005-0000-0000-0000DC090000}"/>
    <cellStyle name="Input 10 6 2 2" xfId="1898" xr:uid="{00000000-0005-0000-0000-0000DD090000}"/>
    <cellStyle name="Input 10 6 2 3" xfId="2817" xr:uid="{00000000-0005-0000-0000-0000DE090000}"/>
    <cellStyle name="Input 10 6 2 4" xfId="2818" xr:uid="{00000000-0005-0000-0000-0000DF090000}"/>
    <cellStyle name="Input 10 6 2 5" xfId="2819" xr:uid="{00000000-0005-0000-0000-0000E0090000}"/>
    <cellStyle name="Input 10 6 2_GCSEs" xfId="6953" xr:uid="{00000000-0005-0000-0000-0000E1090000}"/>
    <cellStyle name="Input 10 6 3" xfId="1899" xr:uid="{00000000-0005-0000-0000-0000E2090000}"/>
    <cellStyle name="Input 10 6 4" xfId="2820" xr:uid="{00000000-0005-0000-0000-0000E3090000}"/>
    <cellStyle name="Input 10 6 5" xfId="2821" xr:uid="{00000000-0005-0000-0000-0000E4090000}"/>
    <cellStyle name="Input 10 6 6" xfId="2822" xr:uid="{00000000-0005-0000-0000-0000E5090000}"/>
    <cellStyle name="Input 10 6_GCSEs" xfId="6952" xr:uid="{00000000-0005-0000-0000-0000E6090000}"/>
    <cellStyle name="Input 10 7" xfId="286" xr:uid="{00000000-0005-0000-0000-0000E7090000}"/>
    <cellStyle name="Input 10 7 2" xfId="287" xr:uid="{00000000-0005-0000-0000-0000E8090000}"/>
    <cellStyle name="Input 10 7 2 2" xfId="1896" xr:uid="{00000000-0005-0000-0000-0000E9090000}"/>
    <cellStyle name="Input 10 7 2 3" xfId="2823" xr:uid="{00000000-0005-0000-0000-0000EA090000}"/>
    <cellStyle name="Input 10 7 2 4" xfId="2824" xr:uid="{00000000-0005-0000-0000-0000EB090000}"/>
    <cellStyle name="Input 10 7 2 5" xfId="2825" xr:uid="{00000000-0005-0000-0000-0000EC090000}"/>
    <cellStyle name="Input 10 7 2_GCSEs" xfId="6955" xr:uid="{00000000-0005-0000-0000-0000ED090000}"/>
    <cellStyle name="Input 10 7 3" xfId="1897" xr:uid="{00000000-0005-0000-0000-0000EE090000}"/>
    <cellStyle name="Input 10 7 4" xfId="2826" xr:uid="{00000000-0005-0000-0000-0000EF090000}"/>
    <cellStyle name="Input 10 7 5" xfId="2827" xr:uid="{00000000-0005-0000-0000-0000F0090000}"/>
    <cellStyle name="Input 10 7 6" xfId="2828" xr:uid="{00000000-0005-0000-0000-0000F1090000}"/>
    <cellStyle name="Input 10 7_GCSEs" xfId="6954" xr:uid="{00000000-0005-0000-0000-0000F2090000}"/>
    <cellStyle name="Input 10 8" xfId="288" xr:uid="{00000000-0005-0000-0000-0000F3090000}"/>
    <cellStyle name="Input 10 8 2" xfId="289" xr:uid="{00000000-0005-0000-0000-0000F4090000}"/>
    <cellStyle name="Input 10 8 2 2" xfId="1894" xr:uid="{00000000-0005-0000-0000-0000F5090000}"/>
    <cellStyle name="Input 10 8 2 3" xfId="2829" xr:uid="{00000000-0005-0000-0000-0000F6090000}"/>
    <cellStyle name="Input 10 8 2 4" xfId="2830" xr:uid="{00000000-0005-0000-0000-0000F7090000}"/>
    <cellStyle name="Input 10 8 2 5" xfId="2831" xr:uid="{00000000-0005-0000-0000-0000F8090000}"/>
    <cellStyle name="Input 10 8 2_GCSEs" xfId="6957" xr:uid="{00000000-0005-0000-0000-0000F9090000}"/>
    <cellStyle name="Input 10 8 3" xfId="1895" xr:uid="{00000000-0005-0000-0000-0000FA090000}"/>
    <cellStyle name="Input 10 8 4" xfId="2832" xr:uid="{00000000-0005-0000-0000-0000FB090000}"/>
    <cellStyle name="Input 10 8 5" xfId="2833" xr:uid="{00000000-0005-0000-0000-0000FC090000}"/>
    <cellStyle name="Input 10 8 6" xfId="2834" xr:uid="{00000000-0005-0000-0000-0000FD090000}"/>
    <cellStyle name="Input 10 8_GCSEs" xfId="6956" xr:uid="{00000000-0005-0000-0000-0000FE090000}"/>
    <cellStyle name="Input 10 9" xfId="290" xr:uid="{00000000-0005-0000-0000-0000FF090000}"/>
    <cellStyle name="Input 10 9 2" xfId="291" xr:uid="{00000000-0005-0000-0000-0000000A0000}"/>
    <cellStyle name="Input 10 9 2 2" xfId="1892" xr:uid="{00000000-0005-0000-0000-0000010A0000}"/>
    <cellStyle name="Input 10 9 2 3" xfId="2835" xr:uid="{00000000-0005-0000-0000-0000020A0000}"/>
    <cellStyle name="Input 10 9 2 4" xfId="2836" xr:uid="{00000000-0005-0000-0000-0000030A0000}"/>
    <cellStyle name="Input 10 9 2 5" xfId="2837" xr:uid="{00000000-0005-0000-0000-0000040A0000}"/>
    <cellStyle name="Input 10 9 2_GCSEs" xfId="6959" xr:uid="{00000000-0005-0000-0000-0000050A0000}"/>
    <cellStyle name="Input 10 9 3" xfId="1893" xr:uid="{00000000-0005-0000-0000-0000060A0000}"/>
    <cellStyle name="Input 10 9 4" xfId="2838" xr:uid="{00000000-0005-0000-0000-0000070A0000}"/>
    <cellStyle name="Input 10 9 5" xfId="2839" xr:uid="{00000000-0005-0000-0000-0000080A0000}"/>
    <cellStyle name="Input 10 9 6" xfId="2840" xr:uid="{00000000-0005-0000-0000-0000090A0000}"/>
    <cellStyle name="Input 10 9_GCSEs" xfId="6958" xr:uid="{00000000-0005-0000-0000-00000A0A0000}"/>
    <cellStyle name="Input 10_GCSEs" xfId="6940" xr:uid="{00000000-0005-0000-0000-00000B0A0000}"/>
    <cellStyle name="Input 11" xfId="292" xr:uid="{00000000-0005-0000-0000-00000C0A0000}"/>
    <cellStyle name="Input 11 10" xfId="293" xr:uid="{00000000-0005-0000-0000-00000D0A0000}"/>
    <cellStyle name="Input 11 10 2" xfId="1890" xr:uid="{00000000-0005-0000-0000-00000E0A0000}"/>
    <cellStyle name="Input 11 10 3" xfId="2841" xr:uid="{00000000-0005-0000-0000-00000F0A0000}"/>
    <cellStyle name="Input 11 10 4" xfId="2842" xr:uid="{00000000-0005-0000-0000-0000100A0000}"/>
    <cellStyle name="Input 11 10 5" xfId="2843" xr:uid="{00000000-0005-0000-0000-0000110A0000}"/>
    <cellStyle name="Input 11 10_GCSEs" xfId="6961" xr:uid="{00000000-0005-0000-0000-0000120A0000}"/>
    <cellStyle name="Input 11 11" xfId="1891" xr:uid="{00000000-0005-0000-0000-0000130A0000}"/>
    <cellStyle name="Input 11 11 2" xfId="2844" xr:uid="{00000000-0005-0000-0000-0000140A0000}"/>
    <cellStyle name="Input 11 11 3" xfId="2845" xr:uid="{00000000-0005-0000-0000-0000150A0000}"/>
    <cellStyle name="Input 11 11 4" xfId="2846" xr:uid="{00000000-0005-0000-0000-0000160A0000}"/>
    <cellStyle name="Input 11 11 5" xfId="2847" xr:uid="{00000000-0005-0000-0000-0000170A0000}"/>
    <cellStyle name="Input 11 11_GCSEs" xfId="6962" xr:uid="{00000000-0005-0000-0000-0000180A0000}"/>
    <cellStyle name="Input 11 12" xfId="2848" xr:uid="{00000000-0005-0000-0000-0000190A0000}"/>
    <cellStyle name="Input 11 13" xfId="2849" xr:uid="{00000000-0005-0000-0000-00001A0A0000}"/>
    <cellStyle name="Input 11 14" xfId="2850" xr:uid="{00000000-0005-0000-0000-00001B0A0000}"/>
    <cellStyle name="Input 11 15" xfId="2851" xr:uid="{00000000-0005-0000-0000-00001C0A0000}"/>
    <cellStyle name="Input 11 2" xfId="294" xr:uid="{00000000-0005-0000-0000-00001D0A0000}"/>
    <cellStyle name="Input 11 2 2" xfId="295" xr:uid="{00000000-0005-0000-0000-00001E0A0000}"/>
    <cellStyle name="Input 11 2 2 2" xfId="1888" xr:uid="{00000000-0005-0000-0000-00001F0A0000}"/>
    <cellStyle name="Input 11 2 2 3" xfId="2852" xr:uid="{00000000-0005-0000-0000-0000200A0000}"/>
    <cellStyle name="Input 11 2 2 4" xfId="2853" xr:uid="{00000000-0005-0000-0000-0000210A0000}"/>
    <cellStyle name="Input 11 2 2 5" xfId="2854" xr:uid="{00000000-0005-0000-0000-0000220A0000}"/>
    <cellStyle name="Input 11 2 2_GCSEs" xfId="6964" xr:uid="{00000000-0005-0000-0000-0000230A0000}"/>
    <cellStyle name="Input 11 2 3" xfId="1889" xr:uid="{00000000-0005-0000-0000-0000240A0000}"/>
    <cellStyle name="Input 11 2 4" xfId="2855" xr:uid="{00000000-0005-0000-0000-0000250A0000}"/>
    <cellStyle name="Input 11 2 5" xfId="2856" xr:uid="{00000000-0005-0000-0000-0000260A0000}"/>
    <cellStyle name="Input 11 2 6" xfId="2857" xr:uid="{00000000-0005-0000-0000-0000270A0000}"/>
    <cellStyle name="Input 11 2_GCSEs" xfId="6963" xr:uid="{00000000-0005-0000-0000-0000280A0000}"/>
    <cellStyle name="Input 11 3" xfId="296" xr:uid="{00000000-0005-0000-0000-0000290A0000}"/>
    <cellStyle name="Input 11 3 2" xfId="297" xr:uid="{00000000-0005-0000-0000-00002A0A0000}"/>
    <cellStyle name="Input 11 3 2 2" xfId="1886" xr:uid="{00000000-0005-0000-0000-00002B0A0000}"/>
    <cellStyle name="Input 11 3 2 3" xfId="2858" xr:uid="{00000000-0005-0000-0000-00002C0A0000}"/>
    <cellStyle name="Input 11 3 2 4" xfId="2859" xr:uid="{00000000-0005-0000-0000-00002D0A0000}"/>
    <cellStyle name="Input 11 3 2 5" xfId="2860" xr:uid="{00000000-0005-0000-0000-00002E0A0000}"/>
    <cellStyle name="Input 11 3 2_GCSEs" xfId="6966" xr:uid="{00000000-0005-0000-0000-00002F0A0000}"/>
    <cellStyle name="Input 11 3 3" xfId="1887" xr:uid="{00000000-0005-0000-0000-0000300A0000}"/>
    <cellStyle name="Input 11 3 4" xfId="2861" xr:uid="{00000000-0005-0000-0000-0000310A0000}"/>
    <cellStyle name="Input 11 3 5" xfId="2862" xr:uid="{00000000-0005-0000-0000-0000320A0000}"/>
    <cellStyle name="Input 11 3 6" xfId="2863" xr:uid="{00000000-0005-0000-0000-0000330A0000}"/>
    <cellStyle name="Input 11 3_GCSEs" xfId="6965" xr:uid="{00000000-0005-0000-0000-0000340A0000}"/>
    <cellStyle name="Input 11 4" xfId="298" xr:uid="{00000000-0005-0000-0000-0000350A0000}"/>
    <cellStyle name="Input 11 4 2" xfId="299" xr:uid="{00000000-0005-0000-0000-0000360A0000}"/>
    <cellStyle name="Input 11 4 2 2" xfId="1884" xr:uid="{00000000-0005-0000-0000-0000370A0000}"/>
    <cellStyle name="Input 11 4 2 3" xfId="2864" xr:uid="{00000000-0005-0000-0000-0000380A0000}"/>
    <cellStyle name="Input 11 4 2 4" xfId="2865" xr:uid="{00000000-0005-0000-0000-0000390A0000}"/>
    <cellStyle name="Input 11 4 2 5" xfId="2866" xr:uid="{00000000-0005-0000-0000-00003A0A0000}"/>
    <cellStyle name="Input 11 4 2_GCSEs" xfId="6968" xr:uid="{00000000-0005-0000-0000-00003B0A0000}"/>
    <cellStyle name="Input 11 4 3" xfId="1885" xr:uid="{00000000-0005-0000-0000-00003C0A0000}"/>
    <cellStyle name="Input 11 4 4" xfId="2867" xr:uid="{00000000-0005-0000-0000-00003D0A0000}"/>
    <cellStyle name="Input 11 4 5" xfId="2868" xr:uid="{00000000-0005-0000-0000-00003E0A0000}"/>
    <cellStyle name="Input 11 4 6" xfId="2869" xr:uid="{00000000-0005-0000-0000-00003F0A0000}"/>
    <cellStyle name="Input 11 4_GCSEs" xfId="6967" xr:uid="{00000000-0005-0000-0000-0000400A0000}"/>
    <cellStyle name="Input 11 5" xfId="300" xr:uid="{00000000-0005-0000-0000-0000410A0000}"/>
    <cellStyle name="Input 11 5 2" xfId="301" xr:uid="{00000000-0005-0000-0000-0000420A0000}"/>
    <cellStyle name="Input 11 5 2 2" xfId="1882" xr:uid="{00000000-0005-0000-0000-0000430A0000}"/>
    <cellStyle name="Input 11 5 2 3" xfId="2870" xr:uid="{00000000-0005-0000-0000-0000440A0000}"/>
    <cellStyle name="Input 11 5 2 4" xfId="2871" xr:uid="{00000000-0005-0000-0000-0000450A0000}"/>
    <cellStyle name="Input 11 5 2 5" xfId="2872" xr:uid="{00000000-0005-0000-0000-0000460A0000}"/>
    <cellStyle name="Input 11 5 2_GCSEs" xfId="6970" xr:uid="{00000000-0005-0000-0000-0000470A0000}"/>
    <cellStyle name="Input 11 5 3" xfId="1883" xr:uid="{00000000-0005-0000-0000-0000480A0000}"/>
    <cellStyle name="Input 11 5 4" xfId="2873" xr:uid="{00000000-0005-0000-0000-0000490A0000}"/>
    <cellStyle name="Input 11 5 5" xfId="2874" xr:uid="{00000000-0005-0000-0000-00004A0A0000}"/>
    <cellStyle name="Input 11 5 6" xfId="2875" xr:uid="{00000000-0005-0000-0000-00004B0A0000}"/>
    <cellStyle name="Input 11 5_GCSEs" xfId="6969" xr:uid="{00000000-0005-0000-0000-00004C0A0000}"/>
    <cellStyle name="Input 11 6" xfId="302" xr:uid="{00000000-0005-0000-0000-00004D0A0000}"/>
    <cellStyle name="Input 11 6 2" xfId="303" xr:uid="{00000000-0005-0000-0000-00004E0A0000}"/>
    <cellStyle name="Input 11 6 2 2" xfId="1880" xr:uid="{00000000-0005-0000-0000-00004F0A0000}"/>
    <cellStyle name="Input 11 6 2 3" xfId="2876" xr:uid="{00000000-0005-0000-0000-0000500A0000}"/>
    <cellStyle name="Input 11 6 2 4" xfId="2877" xr:uid="{00000000-0005-0000-0000-0000510A0000}"/>
    <cellStyle name="Input 11 6 2 5" xfId="2878" xr:uid="{00000000-0005-0000-0000-0000520A0000}"/>
    <cellStyle name="Input 11 6 2_GCSEs" xfId="6972" xr:uid="{00000000-0005-0000-0000-0000530A0000}"/>
    <cellStyle name="Input 11 6 3" xfId="1881" xr:uid="{00000000-0005-0000-0000-0000540A0000}"/>
    <cellStyle name="Input 11 6 4" xfId="2879" xr:uid="{00000000-0005-0000-0000-0000550A0000}"/>
    <cellStyle name="Input 11 6 5" xfId="2880" xr:uid="{00000000-0005-0000-0000-0000560A0000}"/>
    <cellStyle name="Input 11 6 6" xfId="2881" xr:uid="{00000000-0005-0000-0000-0000570A0000}"/>
    <cellStyle name="Input 11 6_GCSEs" xfId="6971" xr:uid="{00000000-0005-0000-0000-0000580A0000}"/>
    <cellStyle name="Input 11 7" xfId="304" xr:uid="{00000000-0005-0000-0000-0000590A0000}"/>
    <cellStyle name="Input 11 7 2" xfId="305" xr:uid="{00000000-0005-0000-0000-00005A0A0000}"/>
    <cellStyle name="Input 11 7 2 2" xfId="1878" xr:uid="{00000000-0005-0000-0000-00005B0A0000}"/>
    <cellStyle name="Input 11 7 2 3" xfId="2882" xr:uid="{00000000-0005-0000-0000-00005C0A0000}"/>
    <cellStyle name="Input 11 7 2 4" xfId="2883" xr:uid="{00000000-0005-0000-0000-00005D0A0000}"/>
    <cellStyle name="Input 11 7 2 5" xfId="2884" xr:uid="{00000000-0005-0000-0000-00005E0A0000}"/>
    <cellStyle name="Input 11 7 2_GCSEs" xfId="6974" xr:uid="{00000000-0005-0000-0000-00005F0A0000}"/>
    <cellStyle name="Input 11 7 3" xfId="1879" xr:uid="{00000000-0005-0000-0000-0000600A0000}"/>
    <cellStyle name="Input 11 7 4" xfId="2885" xr:uid="{00000000-0005-0000-0000-0000610A0000}"/>
    <cellStyle name="Input 11 7 5" xfId="2886" xr:uid="{00000000-0005-0000-0000-0000620A0000}"/>
    <cellStyle name="Input 11 7 6" xfId="2887" xr:uid="{00000000-0005-0000-0000-0000630A0000}"/>
    <cellStyle name="Input 11 7_GCSEs" xfId="6973" xr:uid="{00000000-0005-0000-0000-0000640A0000}"/>
    <cellStyle name="Input 11 8" xfId="306" xr:uid="{00000000-0005-0000-0000-0000650A0000}"/>
    <cellStyle name="Input 11 8 2" xfId="307" xr:uid="{00000000-0005-0000-0000-0000660A0000}"/>
    <cellStyle name="Input 11 8 2 2" xfId="1876" xr:uid="{00000000-0005-0000-0000-0000670A0000}"/>
    <cellStyle name="Input 11 8 2 3" xfId="2888" xr:uid="{00000000-0005-0000-0000-0000680A0000}"/>
    <cellStyle name="Input 11 8 2 4" xfId="2889" xr:uid="{00000000-0005-0000-0000-0000690A0000}"/>
    <cellStyle name="Input 11 8 2 5" xfId="2890" xr:uid="{00000000-0005-0000-0000-00006A0A0000}"/>
    <cellStyle name="Input 11 8 2_GCSEs" xfId="6976" xr:uid="{00000000-0005-0000-0000-00006B0A0000}"/>
    <cellStyle name="Input 11 8 3" xfId="1877" xr:uid="{00000000-0005-0000-0000-00006C0A0000}"/>
    <cellStyle name="Input 11 8 4" xfId="2891" xr:uid="{00000000-0005-0000-0000-00006D0A0000}"/>
    <cellStyle name="Input 11 8 5" xfId="2892" xr:uid="{00000000-0005-0000-0000-00006E0A0000}"/>
    <cellStyle name="Input 11 8 6" xfId="2893" xr:uid="{00000000-0005-0000-0000-00006F0A0000}"/>
    <cellStyle name="Input 11 8_GCSEs" xfId="6975" xr:uid="{00000000-0005-0000-0000-0000700A0000}"/>
    <cellStyle name="Input 11 9" xfId="308" xr:uid="{00000000-0005-0000-0000-0000710A0000}"/>
    <cellStyle name="Input 11 9 2" xfId="1875" xr:uid="{00000000-0005-0000-0000-0000720A0000}"/>
    <cellStyle name="Input 11 9 3" xfId="2894" xr:uid="{00000000-0005-0000-0000-0000730A0000}"/>
    <cellStyle name="Input 11 9 4" xfId="2895" xr:uid="{00000000-0005-0000-0000-0000740A0000}"/>
    <cellStyle name="Input 11 9 5" xfId="2896" xr:uid="{00000000-0005-0000-0000-0000750A0000}"/>
    <cellStyle name="Input 11 9_GCSEs" xfId="6977" xr:uid="{00000000-0005-0000-0000-0000760A0000}"/>
    <cellStyle name="Input 11_GCSEs" xfId="6960" xr:uid="{00000000-0005-0000-0000-0000770A0000}"/>
    <cellStyle name="Input 12" xfId="309" xr:uid="{00000000-0005-0000-0000-0000780A0000}"/>
    <cellStyle name="Input 12 2" xfId="310" xr:uid="{00000000-0005-0000-0000-0000790A0000}"/>
    <cellStyle name="Input 12 2 2" xfId="1873" xr:uid="{00000000-0005-0000-0000-00007A0A0000}"/>
    <cellStyle name="Input 12 2 3" xfId="2897" xr:uid="{00000000-0005-0000-0000-00007B0A0000}"/>
    <cellStyle name="Input 12 2 4" xfId="2898" xr:uid="{00000000-0005-0000-0000-00007C0A0000}"/>
    <cellStyle name="Input 12 2 5" xfId="2899" xr:uid="{00000000-0005-0000-0000-00007D0A0000}"/>
    <cellStyle name="Input 12 2_GCSEs" xfId="6979" xr:uid="{00000000-0005-0000-0000-00007E0A0000}"/>
    <cellStyle name="Input 12 3" xfId="1874" xr:uid="{00000000-0005-0000-0000-00007F0A0000}"/>
    <cellStyle name="Input 12 4" xfId="2900" xr:uid="{00000000-0005-0000-0000-0000800A0000}"/>
    <cellStyle name="Input 12 5" xfId="2901" xr:uid="{00000000-0005-0000-0000-0000810A0000}"/>
    <cellStyle name="Input 12 6" xfId="2902" xr:uid="{00000000-0005-0000-0000-0000820A0000}"/>
    <cellStyle name="Input 12_GCSEs" xfId="6978" xr:uid="{00000000-0005-0000-0000-0000830A0000}"/>
    <cellStyle name="Input 13" xfId="2108" xr:uid="{00000000-0005-0000-0000-0000840A0000}"/>
    <cellStyle name="Input 14" xfId="64" xr:uid="{00000000-0005-0000-0000-0000850A0000}"/>
    <cellStyle name="Input 15" xfId="6454" xr:uid="{00000000-0005-0000-0000-0000860A0000}"/>
    <cellStyle name="Input 2" xfId="311" xr:uid="{00000000-0005-0000-0000-0000870A0000}"/>
    <cellStyle name="Input 2 10" xfId="312" xr:uid="{00000000-0005-0000-0000-0000880A0000}"/>
    <cellStyle name="Input 2 10 2" xfId="1871" xr:uid="{00000000-0005-0000-0000-0000890A0000}"/>
    <cellStyle name="Input 2 10 3" xfId="2903" xr:uid="{00000000-0005-0000-0000-00008A0A0000}"/>
    <cellStyle name="Input 2 10 4" xfId="2904" xr:uid="{00000000-0005-0000-0000-00008B0A0000}"/>
    <cellStyle name="Input 2 10 5" xfId="2905" xr:uid="{00000000-0005-0000-0000-00008C0A0000}"/>
    <cellStyle name="Input 2 10_GCSEs" xfId="6980" xr:uid="{00000000-0005-0000-0000-00008D0A0000}"/>
    <cellStyle name="Input 2 11" xfId="313" xr:uid="{00000000-0005-0000-0000-00008E0A0000}"/>
    <cellStyle name="Input 2 11 2" xfId="1870" xr:uid="{00000000-0005-0000-0000-00008F0A0000}"/>
    <cellStyle name="Input 2 11 3" xfId="2906" xr:uid="{00000000-0005-0000-0000-0000900A0000}"/>
    <cellStyle name="Input 2 11 4" xfId="2907" xr:uid="{00000000-0005-0000-0000-0000910A0000}"/>
    <cellStyle name="Input 2 11 5" xfId="2908" xr:uid="{00000000-0005-0000-0000-0000920A0000}"/>
    <cellStyle name="Input 2 11_GCSEs" xfId="6981" xr:uid="{00000000-0005-0000-0000-0000930A0000}"/>
    <cellStyle name="Input 2 12" xfId="1872" xr:uid="{00000000-0005-0000-0000-0000940A0000}"/>
    <cellStyle name="Input 2 12 2" xfId="2909" xr:uid="{00000000-0005-0000-0000-0000950A0000}"/>
    <cellStyle name="Input 2 12 3" xfId="2910" xr:uid="{00000000-0005-0000-0000-0000960A0000}"/>
    <cellStyle name="Input 2 12 4" xfId="2911" xr:uid="{00000000-0005-0000-0000-0000970A0000}"/>
    <cellStyle name="Input 2 12 5" xfId="2912" xr:uid="{00000000-0005-0000-0000-0000980A0000}"/>
    <cellStyle name="Input 2 12_GCSEs" xfId="6982" xr:uid="{00000000-0005-0000-0000-0000990A0000}"/>
    <cellStyle name="Input 2 13" xfId="2913" xr:uid="{00000000-0005-0000-0000-00009A0A0000}"/>
    <cellStyle name="Input 2 14" xfId="2914" xr:uid="{00000000-0005-0000-0000-00009B0A0000}"/>
    <cellStyle name="Input 2 15" xfId="2915" xr:uid="{00000000-0005-0000-0000-00009C0A0000}"/>
    <cellStyle name="Input 2 16" xfId="2916" xr:uid="{00000000-0005-0000-0000-00009D0A0000}"/>
    <cellStyle name="Input 2 17" xfId="6045" xr:uid="{00000000-0005-0000-0000-00009E0A0000}"/>
    <cellStyle name="Input 2 18" xfId="6573" xr:uid="{00000000-0005-0000-0000-00009F0A0000}"/>
    <cellStyle name="Input 2 19" xfId="7768" xr:uid="{00000000-0005-0000-0000-0000A00A0000}"/>
    <cellStyle name="Input 2 2" xfId="314" xr:uid="{00000000-0005-0000-0000-0000A10A0000}"/>
    <cellStyle name="Input 2 2 10" xfId="9797" xr:uid="{00000000-0005-0000-0000-0000A20A0000}"/>
    <cellStyle name="Input 2 2 2" xfId="315" xr:uid="{00000000-0005-0000-0000-0000A30A0000}"/>
    <cellStyle name="Input 2 2 2 2" xfId="1868" xr:uid="{00000000-0005-0000-0000-0000A40A0000}"/>
    <cellStyle name="Input 2 2 2 3" xfId="2917" xr:uid="{00000000-0005-0000-0000-0000A50A0000}"/>
    <cellStyle name="Input 2 2 2 4" xfId="2918" xr:uid="{00000000-0005-0000-0000-0000A60A0000}"/>
    <cellStyle name="Input 2 2 2 5" xfId="2919" xr:uid="{00000000-0005-0000-0000-0000A70A0000}"/>
    <cellStyle name="Input 2 2 2_GCSEs" xfId="6984" xr:uid="{00000000-0005-0000-0000-0000A80A0000}"/>
    <cellStyle name="Input 2 2 3" xfId="1869" xr:uid="{00000000-0005-0000-0000-0000A90A0000}"/>
    <cellStyle name="Input 2 2 4" xfId="2920" xr:uid="{00000000-0005-0000-0000-0000AA0A0000}"/>
    <cellStyle name="Input 2 2 5" xfId="2921" xr:uid="{00000000-0005-0000-0000-0000AB0A0000}"/>
    <cellStyle name="Input 2 2 6" xfId="2922" xr:uid="{00000000-0005-0000-0000-0000AC0A0000}"/>
    <cellStyle name="Input 2 2 7" xfId="6046" xr:uid="{00000000-0005-0000-0000-0000AD0A0000}"/>
    <cellStyle name="Input 2 2 8" xfId="9154" xr:uid="{00000000-0005-0000-0000-0000AE0A0000}"/>
    <cellStyle name="Input 2 2 9" xfId="9750" xr:uid="{00000000-0005-0000-0000-0000AF0A0000}"/>
    <cellStyle name="Input 2 2_GCSEs" xfId="6983" xr:uid="{00000000-0005-0000-0000-0000B00A0000}"/>
    <cellStyle name="Input 2 20" xfId="9153" xr:uid="{00000000-0005-0000-0000-0000B10A0000}"/>
    <cellStyle name="Input 2 21" xfId="9749" xr:uid="{00000000-0005-0000-0000-0000B20A0000}"/>
    <cellStyle name="Input 2 22" xfId="9798" xr:uid="{00000000-0005-0000-0000-0000B30A0000}"/>
    <cellStyle name="Input 2 23" xfId="8952" xr:uid="{00000000-0005-0000-0000-0000B40A0000}"/>
    <cellStyle name="Input 2 3" xfId="316" xr:uid="{00000000-0005-0000-0000-0000B50A0000}"/>
    <cellStyle name="Input 2 3 10" xfId="9796" xr:uid="{00000000-0005-0000-0000-0000B60A0000}"/>
    <cellStyle name="Input 2 3 2" xfId="317" xr:uid="{00000000-0005-0000-0000-0000B70A0000}"/>
    <cellStyle name="Input 2 3 2 2" xfId="1866" xr:uid="{00000000-0005-0000-0000-0000B80A0000}"/>
    <cellStyle name="Input 2 3 2 3" xfId="2923" xr:uid="{00000000-0005-0000-0000-0000B90A0000}"/>
    <cellStyle name="Input 2 3 2 4" xfId="2924" xr:uid="{00000000-0005-0000-0000-0000BA0A0000}"/>
    <cellStyle name="Input 2 3 2 5" xfId="2925" xr:uid="{00000000-0005-0000-0000-0000BB0A0000}"/>
    <cellStyle name="Input 2 3 2_GCSEs" xfId="6986" xr:uid="{00000000-0005-0000-0000-0000BC0A0000}"/>
    <cellStyle name="Input 2 3 3" xfId="1867" xr:uid="{00000000-0005-0000-0000-0000BD0A0000}"/>
    <cellStyle name="Input 2 3 4" xfId="2926" xr:uid="{00000000-0005-0000-0000-0000BE0A0000}"/>
    <cellStyle name="Input 2 3 5" xfId="2927" xr:uid="{00000000-0005-0000-0000-0000BF0A0000}"/>
    <cellStyle name="Input 2 3 6" xfId="2928" xr:uid="{00000000-0005-0000-0000-0000C00A0000}"/>
    <cellStyle name="Input 2 3 7" xfId="6047" xr:uid="{00000000-0005-0000-0000-0000C10A0000}"/>
    <cellStyle name="Input 2 3 8" xfId="9155" xr:uid="{00000000-0005-0000-0000-0000C20A0000}"/>
    <cellStyle name="Input 2 3 9" xfId="9751" xr:uid="{00000000-0005-0000-0000-0000C30A0000}"/>
    <cellStyle name="Input 2 3_GCSEs" xfId="6985" xr:uid="{00000000-0005-0000-0000-0000C40A0000}"/>
    <cellStyle name="Input 2 4" xfId="318" xr:uid="{00000000-0005-0000-0000-0000C50A0000}"/>
    <cellStyle name="Input 2 4 2" xfId="319" xr:uid="{00000000-0005-0000-0000-0000C60A0000}"/>
    <cellStyle name="Input 2 4 2 2" xfId="1864" xr:uid="{00000000-0005-0000-0000-0000C70A0000}"/>
    <cellStyle name="Input 2 4 2 3" xfId="2929" xr:uid="{00000000-0005-0000-0000-0000C80A0000}"/>
    <cellStyle name="Input 2 4 2 4" xfId="2930" xr:uid="{00000000-0005-0000-0000-0000C90A0000}"/>
    <cellStyle name="Input 2 4 2 5" xfId="2931" xr:uid="{00000000-0005-0000-0000-0000CA0A0000}"/>
    <cellStyle name="Input 2 4 2_GCSEs" xfId="6988" xr:uid="{00000000-0005-0000-0000-0000CB0A0000}"/>
    <cellStyle name="Input 2 4 3" xfId="1865" xr:uid="{00000000-0005-0000-0000-0000CC0A0000}"/>
    <cellStyle name="Input 2 4 4" xfId="2932" xr:uid="{00000000-0005-0000-0000-0000CD0A0000}"/>
    <cellStyle name="Input 2 4 5" xfId="2933" xr:uid="{00000000-0005-0000-0000-0000CE0A0000}"/>
    <cellStyle name="Input 2 4 6" xfId="2934" xr:uid="{00000000-0005-0000-0000-0000CF0A0000}"/>
    <cellStyle name="Input 2 4_GCSEs" xfId="6987" xr:uid="{00000000-0005-0000-0000-0000D00A0000}"/>
    <cellStyle name="Input 2 5" xfId="320" xr:uid="{00000000-0005-0000-0000-0000D10A0000}"/>
    <cellStyle name="Input 2 5 2" xfId="321" xr:uid="{00000000-0005-0000-0000-0000D20A0000}"/>
    <cellStyle name="Input 2 5 2 2" xfId="1862" xr:uid="{00000000-0005-0000-0000-0000D30A0000}"/>
    <cellStyle name="Input 2 5 2 3" xfId="2935" xr:uid="{00000000-0005-0000-0000-0000D40A0000}"/>
    <cellStyle name="Input 2 5 2 4" xfId="2936" xr:uid="{00000000-0005-0000-0000-0000D50A0000}"/>
    <cellStyle name="Input 2 5 2 5" xfId="2937" xr:uid="{00000000-0005-0000-0000-0000D60A0000}"/>
    <cellStyle name="Input 2 5 2_GCSEs" xfId="6990" xr:uid="{00000000-0005-0000-0000-0000D70A0000}"/>
    <cellStyle name="Input 2 5 3" xfId="1863" xr:uid="{00000000-0005-0000-0000-0000D80A0000}"/>
    <cellStyle name="Input 2 5 4" xfId="2938" xr:uid="{00000000-0005-0000-0000-0000D90A0000}"/>
    <cellStyle name="Input 2 5 5" xfId="2939" xr:uid="{00000000-0005-0000-0000-0000DA0A0000}"/>
    <cellStyle name="Input 2 5 6" xfId="2940" xr:uid="{00000000-0005-0000-0000-0000DB0A0000}"/>
    <cellStyle name="Input 2 5_GCSEs" xfId="6989" xr:uid="{00000000-0005-0000-0000-0000DC0A0000}"/>
    <cellStyle name="Input 2 6" xfId="322" xr:uid="{00000000-0005-0000-0000-0000DD0A0000}"/>
    <cellStyle name="Input 2 6 2" xfId="323" xr:uid="{00000000-0005-0000-0000-0000DE0A0000}"/>
    <cellStyle name="Input 2 6 2 2" xfId="1860" xr:uid="{00000000-0005-0000-0000-0000DF0A0000}"/>
    <cellStyle name="Input 2 6 2 3" xfId="2941" xr:uid="{00000000-0005-0000-0000-0000E00A0000}"/>
    <cellStyle name="Input 2 6 2 4" xfId="2942" xr:uid="{00000000-0005-0000-0000-0000E10A0000}"/>
    <cellStyle name="Input 2 6 2 5" xfId="2943" xr:uid="{00000000-0005-0000-0000-0000E20A0000}"/>
    <cellStyle name="Input 2 6 2_GCSEs" xfId="6992" xr:uid="{00000000-0005-0000-0000-0000E30A0000}"/>
    <cellStyle name="Input 2 6 3" xfId="1861" xr:uid="{00000000-0005-0000-0000-0000E40A0000}"/>
    <cellStyle name="Input 2 6 4" xfId="2944" xr:uid="{00000000-0005-0000-0000-0000E50A0000}"/>
    <cellStyle name="Input 2 6 5" xfId="2945" xr:uid="{00000000-0005-0000-0000-0000E60A0000}"/>
    <cellStyle name="Input 2 6 6" xfId="2946" xr:uid="{00000000-0005-0000-0000-0000E70A0000}"/>
    <cellStyle name="Input 2 6_GCSEs" xfId="6991" xr:uid="{00000000-0005-0000-0000-0000E80A0000}"/>
    <cellStyle name="Input 2 7" xfId="324" xr:uid="{00000000-0005-0000-0000-0000E90A0000}"/>
    <cellStyle name="Input 2 7 2" xfId="325" xr:uid="{00000000-0005-0000-0000-0000EA0A0000}"/>
    <cellStyle name="Input 2 7 2 2" xfId="1858" xr:uid="{00000000-0005-0000-0000-0000EB0A0000}"/>
    <cellStyle name="Input 2 7 2 3" xfId="2947" xr:uid="{00000000-0005-0000-0000-0000EC0A0000}"/>
    <cellStyle name="Input 2 7 2 4" xfId="2948" xr:uid="{00000000-0005-0000-0000-0000ED0A0000}"/>
    <cellStyle name="Input 2 7 2 5" xfId="2949" xr:uid="{00000000-0005-0000-0000-0000EE0A0000}"/>
    <cellStyle name="Input 2 7 2_GCSEs" xfId="6994" xr:uid="{00000000-0005-0000-0000-0000EF0A0000}"/>
    <cellStyle name="Input 2 7 3" xfId="1859" xr:uid="{00000000-0005-0000-0000-0000F00A0000}"/>
    <cellStyle name="Input 2 7 4" xfId="2950" xr:uid="{00000000-0005-0000-0000-0000F10A0000}"/>
    <cellStyle name="Input 2 7 5" xfId="2951" xr:uid="{00000000-0005-0000-0000-0000F20A0000}"/>
    <cellStyle name="Input 2 7 6" xfId="2952" xr:uid="{00000000-0005-0000-0000-0000F30A0000}"/>
    <cellStyle name="Input 2 7_GCSEs" xfId="6993" xr:uid="{00000000-0005-0000-0000-0000F40A0000}"/>
    <cellStyle name="Input 2 8" xfId="326" xr:uid="{00000000-0005-0000-0000-0000F50A0000}"/>
    <cellStyle name="Input 2 8 2" xfId="327" xr:uid="{00000000-0005-0000-0000-0000F60A0000}"/>
    <cellStyle name="Input 2 8 2 2" xfId="1856" xr:uid="{00000000-0005-0000-0000-0000F70A0000}"/>
    <cellStyle name="Input 2 8 2 3" xfId="2953" xr:uid="{00000000-0005-0000-0000-0000F80A0000}"/>
    <cellStyle name="Input 2 8 2 4" xfId="2954" xr:uid="{00000000-0005-0000-0000-0000F90A0000}"/>
    <cellStyle name="Input 2 8 2 5" xfId="2955" xr:uid="{00000000-0005-0000-0000-0000FA0A0000}"/>
    <cellStyle name="Input 2 8 2_GCSEs" xfId="6996" xr:uid="{00000000-0005-0000-0000-0000FB0A0000}"/>
    <cellStyle name="Input 2 8 3" xfId="1857" xr:uid="{00000000-0005-0000-0000-0000FC0A0000}"/>
    <cellStyle name="Input 2 8 4" xfId="2956" xr:uid="{00000000-0005-0000-0000-0000FD0A0000}"/>
    <cellStyle name="Input 2 8 5" xfId="2957" xr:uid="{00000000-0005-0000-0000-0000FE0A0000}"/>
    <cellStyle name="Input 2 8 6" xfId="2958" xr:uid="{00000000-0005-0000-0000-0000FF0A0000}"/>
    <cellStyle name="Input 2 8_GCSEs" xfId="6995" xr:uid="{00000000-0005-0000-0000-0000000B0000}"/>
    <cellStyle name="Input 2 9" xfId="328" xr:uid="{00000000-0005-0000-0000-0000010B0000}"/>
    <cellStyle name="Input 2 9 2" xfId="329" xr:uid="{00000000-0005-0000-0000-0000020B0000}"/>
    <cellStyle name="Input 2 9 2 2" xfId="1854" xr:uid="{00000000-0005-0000-0000-0000030B0000}"/>
    <cellStyle name="Input 2 9 2 3" xfId="2959" xr:uid="{00000000-0005-0000-0000-0000040B0000}"/>
    <cellStyle name="Input 2 9 2 4" xfId="2960" xr:uid="{00000000-0005-0000-0000-0000050B0000}"/>
    <cellStyle name="Input 2 9 2 5" xfId="2961" xr:uid="{00000000-0005-0000-0000-0000060B0000}"/>
    <cellStyle name="Input 2 9 2_GCSEs" xfId="6998" xr:uid="{00000000-0005-0000-0000-0000070B0000}"/>
    <cellStyle name="Input 2 9 3" xfId="1855" xr:uid="{00000000-0005-0000-0000-0000080B0000}"/>
    <cellStyle name="Input 2 9 4" xfId="2962" xr:uid="{00000000-0005-0000-0000-0000090B0000}"/>
    <cellStyle name="Input 2 9 5" xfId="2963" xr:uid="{00000000-0005-0000-0000-00000A0B0000}"/>
    <cellStyle name="Input 2 9 6" xfId="2964" xr:uid="{00000000-0005-0000-0000-00000B0B0000}"/>
    <cellStyle name="Input 2 9_GCSEs" xfId="6997" xr:uid="{00000000-0005-0000-0000-00000C0B0000}"/>
    <cellStyle name="Input 2_Analysis File Template" xfId="6048" xr:uid="{00000000-0005-0000-0000-00000D0B0000}"/>
    <cellStyle name="Input 3" xfId="330" xr:uid="{00000000-0005-0000-0000-00000E0B0000}"/>
    <cellStyle name="Input 3 10" xfId="331" xr:uid="{00000000-0005-0000-0000-00000F0B0000}"/>
    <cellStyle name="Input 3 10 2" xfId="1852" xr:uid="{00000000-0005-0000-0000-0000100B0000}"/>
    <cellStyle name="Input 3 10 3" xfId="2965" xr:uid="{00000000-0005-0000-0000-0000110B0000}"/>
    <cellStyle name="Input 3 10 4" xfId="2966" xr:uid="{00000000-0005-0000-0000-0000120B0000}"/>
    <cellStyle name="Input 3 10 5" xfId="2967" xr:uid="{00000000-0005-0000-0000-0000130B0000}"/>
    <cellStyle name="Input 3 10_GCSEs" xfId="7000" xr:uid="{00000000-0005-0000-0000-0000140B0000}"/>
    <cellStyle name="Input 3 11" xfId="332" xr:uid="{00000000-0005-0000-0000-0000150B0000}"/>
    <cellStyle name="Input 3 11 2" xfId="1851" xr:uid="{00000000-0005-0000-0000-0000160B0000}"/>
    <cellStyle name="Input 3 11 3" xfId="2968" xr:uid="{00000000-0005-0000-0000-0000170B0000}"/>
    <cellStyle name="Input 3 11 4" xfId="2969" xr:uid="{00000000-0005-0000-0000-0000180B0000}"/>
    <cellStyle name="Input 3 11 5" xfId="2970" xr:uid="{00000000-0005-0000-0000-0000190B0000}"/>
    <cellStyle name="Input 3 11_GCSEs" xfId="7001" xr:uid="{00000000-0005-0000-0000-00001A0B0000}"/>
    <cellStyle name="Input 3 12" xfId="1853" xr:uid="{00000000-0005-0000-0000-00001B0B0000}"/>
    <cellStyle name="Input 3 12 2" xfId="2971" xr:uid="{00000000-0005-0000-0000-00001C0B0000}"/>
    <cellStyle name="Input 3 12 3" xfId="2972" xr:uid="{00000000-0005-0000-0000-00001D0B0000}"/>
    <cellStyle name="Input 3 12 4" xfId="2973" xr:uid="{00000000-0005-0000-0000-00001E0B0000}"/>
    <cellStyle name="Input 3 12 5" xfId="2974" xr:uid="{00000000-0005-0000-0000-00001F0B0000}"/>
    <cellStyle name="Input 3 12_GCSEs" xfId="7002" xr:uid="{00000000-0005-0000-0000-0000200B0000}"/>
    <cellStyle name="Input 3 13" xfId="2975" xr:uid="{00000000-0005-0000-0000-0000210B0000}"/>
    <cellStyle name="Input 3 14" xfId="2976" xr:uid="{00000000-0005-0000-0000-0000220B0000}"/>
    <cellStyle name="Input 3 15" xfId="2977" xr:uid="{00000000-0005-0000-0000-0000230B0000}"/>
    <cellStyle name="Input 3 16" xfId="2978" xr:uid="{00000000-0005-0000-0000-0000240B0000}"/>
    <cellStyle name="Input 3 17" xfId="6049" xr:uid="{00000000-0005-0000-0000-0000250B0000}"/>
    <cellStyle name="Input 3 18" xfId="6574" xr:uid="{00000000-0005-0000-0000-0000260B0000}"/>
    <cellStyle name="Input 3 19" xfId="7769" xr:uid="{00000000-0005-0000-0000-0000270B0000}"/>
    <cellStyle name="Input 3 2" xfId="333" xr:uid="{00000000-0005-0000-0000-0000280B0000}"/>
    <cellStyle name="Input 3 2 2" xfId="334" xr:uid="{00000000-0005-0000-0000-0000290B0000}"/>
    <cellStyle name="Input 3 2 2 2" xfId="1849" xr:uid="{00000000-0005-0000-0000-00002A0B0000}"/>
    <cellStyle name="Input 3 2 2 3" xfId="2979" xr:uid="{00000000-0005-0000-0000-00002B0B0000}"/>
    <cellStyle name="Input 3 2 2 4" xfId="2980" xr:uid="{00000000-0005-0000-0000-00002C0B0000}"/>
    <cellStyle name="Input 3 2 2 5" xfId="2981" xr:uid="{00000000-0005-0000-0000-00002D0B0000}"/>
    <cellStyle name="Input 3 2 2_GCSEs" xfId="7004" xr:uid="{00000000-0005-0000-0000-00002E0B0000}"/>
    <cellStyle name="Input 3 2 3" xfId="1850" xr:uid="{00000000-0005-0000-0000-00002F0B0000}"/>
    <cellStyle name="Input 3 2 4" xfId="2982" xr:uid="{00000000-0005-0000-0000-0000300B0000}"/>
    <cellStyle name="Input 3 2 5" xfId="2983" xr:uid="{00000000-0005-0000-0000-0000310B0000}"/>
    <cellStyle name="Input 3 2 6" xfId="2984" xr:uid="{00000000-0005-0000-0000-0000320B0000}"/>
    <cellStyle name="Input 3 2_GCSEs" xfId="7003" xr:uid="{00000000-0005-0000-0000-0000330B0000}"/>
    <cellStyle name="Input 3 20" xfId="9156" xr:uid="{00000000-0005-0000-0000-0000340B0000}"/>
    <cellStyle name="Input 3 21" xfId="9752" xr:uid="{00000000-0005-0000-0000-0000350B0000}"/>
    <cellStyle name="Input 3 22" xfId="9795" xr:uid="{00000000-0005-0000-0000-0000360B0000}"/>
    <cellStyle name="Input 3 3" xfId="335" xr:uid="{00000000-0005-0000-0000-0000370B0000}"/>
    <cellStyle name="Input 3 3 2" xfId="336" xr:uid="{00000000-0005-0000-0000-0000380B0000}"/>
    <cellStyle name="Input 3 3 2 2" xfId="1847" xr:uid="{00000000-0005-0000-0000-0000390B0000}"/>
    <cellStyle name="Input 3 3 2 3" xfId="2985" xr:uid="{00000000-0005-0000-0000-00003A0B0000}"/>
    <cellStyle name="Input 3 3 2 4" xfId="2986" xr:uid="{00000000-0005-0000-0000-00003B0B0000}"/>
    <cellStyle name="Input 3 3 2 5" xfId="2987" xr:uid="{00000000-0005-0000-0000-00003C0B0000}"/>
    <cellStyle name="Input 3 3 2_GCSEs" xfId="7006" xr:uid="{00000000-0005-0000-0000-00003D0B0000}"/>
    <cellStyle name="Input 3 3 3" xfId="1848" xr:uid="{00000000-0005-0000-0000-00003E0B0000}"/>
    <cellStyle name="Input 3 3 4" xfId="2988" xr:uid="{00000000-0005-0000-0000-00003F0B0000}"/>
    <cellStyle name="Input 3 3 5" xfId="2989" xr:uid="{00000000-0005-0000-0000-0000400B0000}"/>
    <cellStyle name="Input 3 3 6" xfId="2990" xr:uid="{00000000-0005-0000-0000-0000410B0000}"/>
    <cellStyle name="Input 3 3_GCSEs" xfId="7005" xr:uid="{00000000-0005-0000-0000-0000420B0000}"/>
    <cellStyle name="Input 3 4" xfId="337" xr:uid="{00000000-0005-0000-0000-0000430B0000}"/>
    <cellStyle name="Input 3 4 2" xfId="338" xr:uid="{00000000-0005-0000-0000-0000440B0000}"/>
    <cellStyle name="Input 3 4 2 2" xfId="1845" xr:uid="{00000000-0005-0000-0000-0000450B0000}"/>
    <cellStyle name="Input 3 4 2 3" xfId="2991" xr:uid="{00000000-0005-0000-0000-0000460B0000}"/>
    <cellStyle name="Input 3 4 2 4" xfId="2992" xr:uid="{00000000-0005-0000-0000-0000470B0000}"/>
    <cellStyle name="Input 3 4 2 5" xfId="2993" xr:uid="{00000000-0005-0000-0000-0000480B0000}"/>
    <cellStyle name="Input 3 4 2_GCSEs" xfId="7008" xr:uid="{00000000-0005-0000-0000-0000490B0000}"/>
    <cellStyle name="Input 3 4 3" xfId="1846" xr:uid="{00000000-0005-0000-0000-00004A0B0000}"/>
    <cellStyle name="Input 3 4 4" xfId="2994" xr:uid="{00000000-0005-0000-0000-00004B0B0000}"/>
    <cellStyle name="Input 3 4 5" xfId="2995" xr:uid="{00000000-0005-0000-0000-00004C0B0000}"/>
    <cellStyle name="Input 3 4 6" xfId="2996" xr:uid="{00000000-0005-0000-0000-00004D0B0000}"/>
    <cellStyle name="Input 3 4_GCSEs" xfId="7007" xr:uid="{00000000-0005-0000-0000-00004E0B0000}"/>
    <cellStyle name="Input 3 5" xfId="339" xr:uid="{00000000-0005-0000-0000-00004F0B0000}"/>
    <cellStyle name="Input 3 5 2" xfId="340" xr:uid="{00000000-0005-0000-0000-0000500B0000}"/>
    <cellStyle name="Input 3 5 2 2" xfId="1843" xr:uid="{00000000-0005-0000-0000-0000510B0000}"/>
    <cellStyle name="Input 3 5 2 3" xfId="2997" xr:uid="{00000000-0005-0000-0000-0000520B0000}"/>
    <cellStyle name="Input 3 5 2 4" xfId="2998" xr:uid="{00000000-0005-0000-0000-0000530B0000}"/>
    <cellStyle name="Input 3 5 2 5" xfId="2999" xr:uid="{00000000-0005-0000-0000-0000540B0000}"/>
    <cellStyle name="Input 3 5 2_GCSEs" xfId="7010" xr:uid="{00000000-0005-0000-0000-0000550B0000}"/>
    <cellStyle name="Input 3 5 3" xfId="1844" xr:uid="{00000000-0005-0000-0000-0000560B0000}"/>
    <cellStyle name="Input 3 5 4" xfId="3000" xr:uid="{00000000-0005-0000-0000-0000570B0000}"/>
    <cellStyle name="Input 3 5 5" xfId="3001" xr:uid="{00000000-0005-0000-0000-0000580B0000}"/>
    <cellStyle name="Input 3 5 6" xfId="3002" xr:uid="{00000000-0005-0000-0000-0000590B0000}"/>
    <cellStyle name="Input 3 5_GCSEs" xfId="7009" xr:uid="{00000000-0005-0000-0000-00005A0B0000}"/>
    <cellStyle name="Input 3 6" xfId="341" xr:uid="{00000000-0005-0000-0000-00005B0B0000}"/>
    <cellStyle name="Input 3 6 2" xfId="342" xr:uid="{00000000-0005-0000-0000-00005C0B0000}"/>
    <cellStyle name="Input 3 6 2 2" xfId="1841" xr:uid="{00000000-0005-0000-0000-00005D0B0000}"/>
    <cellStyle name="Input 3 6 2 3" xfId="3003" xr:uid="{00000000-0005-0000-0000-00005E0B0000}"/>
    <cellStyle name="Input 3 6 2 4" xfId="3004" xr:uid="{00000000-0005-0000-0000-00005F0B0000}"/>
    <cellStyle name="Input 3 6 2 5" xfId="3005" xr:uid="{00000000-0005-0000-0000-0000600B0000}"/>
    <cellStyle name="Input 3 6 2_GCSEs" xfId="7012" xr:uid="{00000000-0005-0000-0000-0000610B0000}"/>
    <cellStyle name="Input 3 6 3" xfId="1842" xr:uid="{00000000-0005-0000-0000-0000620B0000}"/>
    <cellStyle name="Input 3 6 4" xfId="3006" xr:uid="{00000000-0005-0000-0000-0000630B0000}"/>
    <cellStyle name="Input 3 6 5" xfId="3007" xr:uid="{00000000-0005-0000-0000-0000640B0000}"/>
    <cellStyle name="Input 3 6 6" xfId="3008" xr:uid="{00000000-0005-0000-0000-0000650B0000}"/>
    <cellStyle name="Input 3 6_GCSEs" xfId="7011" xr:uid="{00000000-0005-0000-0000-0000660B0000}"/>
    <cellStyle name="Input 3 7" xfId="343" xr:uid="{00000000-0005-0000-0000-0000670B0000}"/>
    <cellStyle name="Input 3 7 2" xfId="344" xr:uid="{00000000-0005-0000-0000-0000680B0000}"/>
    <cellStyle name="Input 3 7 2 2" xfId="1839" xr:uid="{00000000-0005-0000-0000-0000690B0000}"/>
    <cellStyle name="Input 3 7 2 3" xfId="3009" xr:uid="{00000000-0005-0000-0000-00006A0B0000}"/>
    <cellStyle name="Input 3 7 2 4" xfId="3010" xr:uid="{00000000-0005-0000-0000-00006B0B0000}"/>
    <cellStyle name="Input 3 7 2 5" xfId="3011" xr:uid="{00000000-0005-0000-0000-00006C0B0000}"/>
    <cellStyle name="Input 3 7 2_GCSEs" xfId="7014" xr:uid="{00000000-0005-0000-0000-00006D0B0000}"/>
    <cellStyle name="Input 3 7 3" xfId="1840" xr:uid="{00000000-0005-0000-0000-00006E0B0000}"/>
    <cellStyle name="Input 3 7 4" xfId="3012" xr:uid="{00000000-0005-0000-0000-00006F0B0000}"/>
    <cellStyle name="Input 3 7 5" xfId="3013" xr:uid="{00000000-0005-0000-0000-0000700B0000}"/>
    <cellStyle name="Input 3 7 6" xfId="3014" xr:uid="{00000000-0005-0000-0000-0000710B0000}"/>
    <cellStyle name="Input 3 7_GCSEs" xfId="7013" xr:uid="{00000000-0005-0000-0000-0000720B0000}"/>
    <cellStyle name="Input 3 8" xfId="345" xr:uid="{00000000-0005-0000-0000-0000730B0000}"/>
    <cellStyle name="Input 3 8 2" xfId="346" xr:uid="{00000000-0005-0000-0000-0000740B0000}"/>
    <cellStyle name="Input 3 8 2 2" xfId="1837" xr:uid="{00000000-0005-0000-0000-0000750B0000}"/>
    <cellStyle name="Input 3 8 2 3" xfId="3015" xr:uid="{00000000-0005-0000-0000-0000760B0000}"/>
    <cellStyle name="Input 3 8 2 4" xfId="3016" xr:uid="{00000000-0005-0000-0000-0000770B0000}"/>
    <cellStyle name="Input 3 8 2 5" xfId="3017" xr:uid="{00000000-0005-0000-0000-0000780B0000}"/>
    <cellStyle name="Input 3 8 2_GCSEs" xfId="7016" xr:uid="{00000000-0005-0000-0000-0000790B0000}"/>
    <cellStyle name="Input 3 8 3" xfId="1838" xr:uid="{00000000-0005-0000-0000-00007A0B0000}"/>
    <cellStyle name="Input 3 8 4" xfId="3018" xr:uid="{00000000-0005-0000-0000-00007B0B0000}"/>
    <cellStyle name="Input 3 8 5" xfId="3019" xr:uid="{00000000-0005-0000-0000-00007C0B0000}"/>
    <cellStyle name="Input 3 8 6" xfId="3020" xr:uid="{00000000-0005-0000-0000-00007D0B0000}"/>
    <cellStyle name="Input 3 8_GCSEs" xfId="7015" xr:uid="{00000000-0005-0000-0000-00007E0B0000}"/>
    <cellStyle name="Input 3 9" xfId="347" xr:uid="{00000000-0005-0000-0000-00007F0B0000}"/>
    <cellStyle name="Input 3 9 2" xfId="348" xr:uid="{00000000-0005-0000-0000-0000800B0000}"/>
    <cellStyle name="Input 3 9 2 2" xfId="1835" xr:uid="{00000000-0005-0000-0000-0000810B0000}"/>
    <cellStyle name="Input 3 9 2 3" xfId="3021" xr:uid="{00000000-0005-0000-0000-0000820B0000}"/>
    <cellStyle name="Input 3 9 2 4" xfId="3022" xr:uid="{00000000-0005-0000-0000-0000830B0000}"/>
    <cellStyle name="Input 3 9 2 5" xfId="3023" xr:uid="{00000000-0005-0000-0000-0000840B0000}"/>
    <cellStyle name="Input 3 9 2_GCSEs" xfId="7018" xr:uid="{00000000-0005-0000-0000-0000850B0000}"/>
    <cellStyle name="Input 3 9 3" xfId="1836" xr:uid="{00000000-0005-0000-0000-0000860B0000}"/>
    <cellStyle name="Input 3 9 4" xfId="3024" xr:uid="{00000000-0005-0000-0000-0000870B0000}"/>
    <cellStyle name="Input 3 9 5" xfId="3025" xr:uid="{00000000-0005-0000-0000-0000880B0000}"/>
    <cellStyle name="Input 3 9 6" xfId="3026" xr:uid="{00000000-0005-0000-0000-0000890B0000}"/>
    <cellStyle name="Input 3 9_GCSEs" xfId="7017" xr:uid="{00000000-0005-0000-0000-00008A0B0000}"/>
    <cellStyle name="Input 3_GCSEs" xfId="6999" xr:uid="{00000000-0005-0000-0000-00008B0B0000}"/>
    <cellStyle name="Input 4" xfId="349" xr:uid="{00000000-0005-0000-0000-00008C0B0000}"/>
    <cellStyle name="Input 4 10" xfId="350" xr:uid="{00000000-0005-0000-0000-00008D0B0000}"/>
    <cellStyle name="Input 4 10 2" xfId="1833" xr:uid="{00000000-0005-0000-0000-00008E0B0000}"/>
    <cellStyle name="Input 4 10 3" xfId="3027" xr:uid="{00000000-0005-0000-0000-00008F0B0000}"/>
    <cellStyle name="Input 4 10 4" xfId="3028" xr:uid="{00000000-0005-0000-0000-0000900B0000}"/>
    <cellStyle name="Input 4 10 5" xfId="3029" xr:uid="{00000000-0005-0000-0000-0000910B0000}"/>
    <cellStyle name="Input 4 10_GCSEs" xfId="7020" xr:uid="{00000000-0005-0000-0000-0000920B0000}"/>
    <cellStyle name="Input 4 11" xfId="351" xr:uid="{00000000-0005-0000-0000-0000930B0000}"/>
    <cellStyle name="Input 4 11 2" xfId="1832" xr:uid="{00000000-0005-0000-0000-0000940B0000}"/>
    <cellStyle name="Input 4 11 3" xfId="3030" xr:uid="{00000000-0005-0000-0000-0000950B0000}"/>
    <cellStyle name="Input 4 11 4" xfId="3031" xr:uid="{00000000-0005-0000-0000-0000960B0000}"/>
    <cellStyle name="Input 4 11 5" xfId="3032" xr:uid="{00000000-0005-0000-0000-0000970B0000}"/>
    <cellStyle name="Input 4 11_GCSEs" xfId="7021" xr:uid="{00000000-0005-0000-0000-0000980B0000}"/>
    <cellStyle name="Input 4 12" xfId="1834" xr:uid="{00000000-0005-0000-0000-0000990B0000}"/>
    <cellStyle name="Input 4 12 2" xfId="3033" xr:uid="{00000000-0005-0000-0000-00009A0B0000}"/>
    <cellStyle name="Input 4 12 3" xfId="3034" xr:uid="{00000000-0005-0000-0000-00009B0B0000}"/>
    <cellStyle name="Input 4 12 4" xfId="3035" xr:uid="{00000000-0005-0000-0000-00009C0B0000}"/>
    <cellStyle name="Input 4 12 5" xfId="3036" xr:uid="{00000000-0005-0000-0000-00009D0B0000}"/>
    <cellStyle name="Input 4 12_GCSEs" xfId="7022" xr:uid="{00000000-0005-0000-0000-00009E0B0000}"/>
    <cellStyle name="Input 4 13" xfId="3037" xr:uid="{00000000-0005-0000-0000-00009F0B0000}"/>
    <cellStyle name="Input 4 14" xfId="3038" xr:uid="{00000000-0005-0000-0000-0000A00B0000}"/>
    <cellStyle name="Input 4 15" xfId="3039" xr:uid="{00000000-0005-0000-0000-0000A10B0000}"/>
    <cellStyle name="Input 4 16" xfId="3040" xr:uid="{00000000-0005-0000-0000-0000A20B0000}"/>
    <cellStyle name="Input 4 17" xfId="6050" xr:uid="{00000000-0005-0000-0000-0000A30B0000}"/>
    <cellStyle name="Input 4 18" xfId="9157" xr:uid="{00000000-0005-0000-0000-0000A40B0000}"/>
    <cellStyle name="Input 4 19" xfId="9753" xr:uid="{00000000-0005-0000-0000-0000A50B0000}"/>
    <cellStyle name="Input 4 2" xfId="352" xr:uid="{00000000-0005-0000-0000-0000A60B0000}"/>
    <cellStyle name="Input 4 2 2" xfId="353" xr:uid="{00000000-0005-0000-0000-0000A70B0000}"/>
    <cellStyle name="Input 4 2 2 2" xfId="1830" xr:uid="{00000000-0005-0000-0000-0000A80B0000}"/>
    <cellStyle name="Input 4 2 2 3" xfId="3041" xr:uid="{00000000-0005-0000-0000-0000A90B0000}"/>
    <cellStyle name="Input 4 2 2 4" xfId="3042" xr:uid="{00000000-0005-0000-0000-0000AA0B0000}"/>
    <cellStyle name="Input 4 2 2 5" xfId="3043" xr:uid="{00000000-0005-0000-0000-0000AB0B0000}"/>
    <cellStyle name="Input 4 2 2_GCSEs" xfId="7024" xr:uid="{00000000-0005-0000-0000-0000AC0B0000}"/>
    <cellStyle name="Input 4 2 3" xfId="1831" xr:uid="{00000000-0005-0000-0000-0000AD0B0000}"/>
    <cellStyle name="Input 4 2 4" xfId="3044" xr:uid="{00000000-0005-0000-0000-0000AE0B0000}"/>
    <cellStyle name="Input 4 2 5" xfId="3045" xr:uid="{00000000-0005-0000-0000-0000AF0B0000}"/>
    <cellStyle name="Input 4 2 6" xfId="3046" xr:uid="{00000000-0005-0000-0000-0000B00B0000}"/>
    <cellStyle name="Input 4 2_GCSEs" xfId="7023" xr:uid="{00000000-0005-0000-0000-0000B10B0000}"/>
    <cellStyle name="Input 4 20" xfId="9794" xr:uid="{00000000-0005-0000-0000-0000B20B0000}"/>
    <cellStyle name="Input 4 3" xfId="354" xr:uid="{00000000-0005-0000-0000-0000B30B0000}"/>
    <cellStyle name="Input 4 3 2" xfId="355" xr:uid="{00000000-0005-0000-0000-0000B40B0000}"/>
    <cellStyle name="Input 4 3 2 2" xfId="1828" xr:uid="{00000000-0005-0000-0000-0000B50B0000}"/>
    <cellStyle name="Input 4 3 2 3" xfId="3047" xr:uid="{00000000-0005-0000-0000-0000B60B0000}"/>
    <cellStyle name="Input 4 3 2 4" xfId="3048" xr:uid="{00000000-0005-0000-0000-0000B70B0000}"/>
    <cellStyle name="Input 4 3 2 5" xfId="3049" xr:uid="{00000000-0005-0000-0000-0000B80B0000}"/>
    <cellStyle name="Input 4 3 2_GCSEs" xfId="7026" xr:uid="{00000000-0005-0000-0000-0000B90B0000}"/>
    <cellStyle name="Input 4 3 3" xfId="1829" xr:uid="{00000000-0005-0000-0000-0000BA0B0000}"/>
    <cellStyle name="Input 4 3 4" xfId="3050" xr:uid="{00000000-0005-0000-0000-0000BB0B0000}"/>
    <cellStyle name="Input 4 3 5" xfId="3051" xr:uid="{00000000-0005-0000-0000-0000BC0B0000}"/>
    <cellStyle name="Input 4 3 6" xfId="3052" xr:uid="{00000000-0005-0000-0000-0000BD0B0000}"/>
    <cellStyle name="Input 4 3_GCSEs" xfId="7025" xr:uid="{00000000-0005-0000-0000-0000BE0B0000}"/>
    <cellStyle name="Input 4 4" xfId="356" xr:uid="{00000000-0005-0000-0000-0000BF0B0000}"/>
    <cellStyle name="Input 4 4 2" xfId="357" xr:uid="{00000000-0005-0000-0000-0000C00B0000}"/>
    <cellStyle name="Input 4 4 2 2" xfId="1826" xr:uid="{00000000-0005-0000-0000-0000C10B0000}"/>
    <cellStyle name="Input 4 4 2 3" xfId="3053" xr:uid="{00000000-0005-0000-0000-0000C20B0000}"/>
    <cellStyle name="Input 4 4 2 4" xfId="3054" xr:uid="{00000000-0005-0000-0000-0000C30B0000}"/>
    <cellStyle name="Input 4 4 2 5" xfId="3055" xr:uid="{00000000-0005-0000-0000-0000C40B0000}"/>
    <cellStyle name="Input 4 4 2_GCSEs" xfId="7028" xr:uid="{00000000-0005-0000-0000-0000C50B0000}"/>
    <cellStyle name="Input 4 4 3" xfId="1827" xr:uid="{00000000-0005-0000-0000-0000C60B0000}"/>
    <cellStyle name="Input 4 4 4" xfId="3056" xr:uid="{00000000-0005-0000-0000-0000C70B0000}"/>
    <cellStyle name="Input 4 4 5" xfId="3057" xr:uid="{00000000-0005-0000-0000-0000C80B0000}"/>
    <cellStyle name="Input 4 4 6" xfId="3058" xr:uid="{00000000-0005-0000-0000-0000C90B0000}"/>
    <cellStyle name="Input 4 4_GCSEs" xfId="7027" xr:uid="{00000000-0005-0000-0000-0000CA0B0000}"/>
    <cellStyle name="Input 4 5" xfId="358" xr:uid="{00000000-0005-0000-0000-0000CB0B0000}"/>
    <cellStyle name="Input 4 5 2" xfId="359" xr:uid="{00000000-0005-0000-0000-0000CC0B0000}"/>
    <cellStyle name="Input 4 5 2 2" xfId="1824" xr:uid="{00000000-0005-0000-0000-0000CD0B0000}"/>
    <cellStyle name="Input 4 5 2 3" xfId="3059" xr:uid="{00000000-0005-0000-0000-0000CE0B0000}"/>
    <cellStyle name="Input 4 5 2 4" xfId="3060" xr:uid="{00000000-0005-0000-0000-0000CF0B0000}"/>
    <cellStyle name="Input 4 5 2 5" xfId="3061" xr:uid="{00000000-0005-0000-0000-0000D00B0000}"/>
    <cellStyle name="Input 4 5 2_GCSEs" xfId="7030" xr:uid="{00000000-0005-0000-0000-0000D10B0000}"/>
    <cellStyle name="Input 4 5 3" xfId="1825" xr:uid="{00000000-0005-0000-0000-0000D20B0000}"/>
    <cellStyle name="Input 4 5 4" xfId="3062" xr:uid="{00000000-0005-0000-0000-0000D30B0000}"/>
    <cellStyle name="Input 4 5 5" xfId="3063" xr:uid="{00000000-0005-0000-0000-0000D40B0000}"/>
    <cellStyle name="Input 4 5 6" xfId="3064" xr:uid="{00000000-0005-0000-0000-0000D50B0000}"/>
    <cellStyle name="Input 4 5_GCSEs" xfId="7029" xr:uid="{00000000-0005-0000-0000-0000D60B0000}"/>
    <cellStyle name="Input 4 6" xfId="360" xr:uid="{00000000-0005-0000-0000-0000D70B0000}"/>
    <cellStyle name="Input 4 6 2" xfId="361" xr:uid="{00000000-0005-0000-0000-0000D80B0000}"/>
    <cellStyle name="Input 4 6 2 2" xfId="1822" xr:uid="{00000000-0005-0000-0000-0000D90B0000}"/>
    <cellStyle name="Input 4 6 2 3" xfId="3065" xr:uid="{00000000-0005-0000-0000-0000DA0B0000}"/>
    <cellStyle name="Input 4 6 2 4" xfId="3066" xr:uid="{00000000-0005-0000-0000-0000DB0B0000}"/>
    <cellStyle name="Input 4 6 2 5" xfId="3067" xr:uid="{00000000-0005-0000-0000-0000DC0B0000}"/>
    <cellStyle name="Input 4 6 2_GCSEs" xfId="7032" xr:uid="{00000000-0005-0000-0000-0000DD0B0000}"/>
    <cellStyle name="Input 4 6 3" xfId="1823" xr:uid="{00000000-0005-0000-0000-0000DE0B0000}"/>
    <cellStyle name="Input 4 6 4" xfId="3068" xr:uid="{00000000-0005-0000-0000-0000DF0B0000}"/>
    <cellStyle name="Input 4 6 5" xfId="3069" xr:uid="{00000000-0005-0000-0000-0000E00B0000}"/>
    <cellStyle name="Input 4 6 6" xfId="3070" xr:uid="{00000000-0005-0000-0000-0000E10B0000}"/>
    <cellStyle name="Input 4 6_GCSEs" xfId="7031" xr:uid="{00000000-0005-0000-0000-0000E20B0000}"/>
    <cellStyle name="Input 4 7" xfId="362" xr:uid="{00000000-0005-0000-0000-0000E30B0000}"/>
    <cellStyle name="Input 4 7 2" xfId="363" xr:uid="{00000000-0005-0000-0000-0000E40B0000}"/>
    <cellStyle name="Input 4 7 2 2" xfId="1820" xr:uid="{00000000-0005-0000-0000-0000E50B0000}"/>
    <cellStyle name="Input 4 7 2 3" xfId="3071" xr:uid="{00000000-0005-0000-0000-0000E60B0000}"/>
    <cellStyle name="Input 4 7 2 4" xfId="3072" xr:uid="{00000000-0005-0000-0000-0000E70B0000}"/>
    <cellStyle name="Input 4 7 2 5" xfId="3073" xr:uid="{00000000-0005-0000-0000-0000E80B0000}"/>
    <cellStyle name="Input 4 7 2_GCSEs" xfId="7034" xr:uid="{00000000-0005-0000-0000-0000E90B0000}"/>
    <cellStyle name="Input 4 7 3" xfId="1821" xr:uid="{00000000-0005-0000-0000-0000EA0B0000}"/>
    <cellStyle name="Input 4 7 4" xfId="3074" xr:uid="{00000000-0005-0000-0000-0000EB0B0000}"/>
    <cellStyle name="Input 4 7 5" xfId="3075" xr:uid="{00000000-0005-0000-0000-0000EC0B0000}"/>
    <cellStyle name="Input 4 7 6" xfId="3076" xr:uid="{00000000-0005-0000-0000-0000ED0B0000}"/>
    <cellStyle name="Input 4 7_GCSEs" xfId="7033" xr:uid="{00000000-0005-0000-0000-0000EE0B0000}"/>
    <cellStyle name="Input 4 8" xfId="364" xr:uid="{00000000-0005-0000-0000-0000EF0B0000}"/>
    <cellStyle name="Input 4 8 2" xfId="365" xr:uid="{00000000-0005-0000-0000-0000F00B0000}"/>
    <cellStyle name="Input 4 8 2 2" xfId="1818" xr:uid="{00000000-0005-0000-0000-0000F10B0000}"/>
    <cellStyle name="Input 4 8 2 3" xfId="3077" xr:uid="{00000000-0005-0000-0000-0000F20B0000}"/>
    <cellStyle name="Input 4 8 2 4" xfId="3078" xr:uid="{00000000-0005-0000-0000-0000F30B0000}"/>
    <cellStyle name="Input 4 8 2 5" xfId="3079" xr:uid="{00000000-0005-0000-0000-0000F40B0000}"/>
    <cellStyle name="Input 4 8 2_GCSEs" xfId="7036" xr:uid="{00000000-0005-0000-0000-0000F50B0000}"/>
    <cellStyle name="Input 4 8 3" xfId="1819" xr:uid="{00000000-0005-0000-0000-0000F60B0000}"/>
    <cellStyle name="Input 4 8 4" xfId="3080" xr:uid="{00000000-0005-0000-0000-0000F70B0000}"/>
    <cellStyle name="Input 4 8 5" xfId="3081" xr:uid="{00000000-0005-0000-0000-0000F80B0000}"/>
    <cellStyle name="Input 4 8 6" xfId="3082" xr:uid="{00000000-0005-0000-0000-0000F90B0000}"/>
    <cellStyle name="Input 4 8_GCSEs" xfId="7035" xr:uid="{00000000-0005-0000-0000-0000FA0B0000}"/>
    <cellStyle name="Input 4 9" xfId="366" xr:uid="{00000000-0005-0000-0000-0000FB0B0000}"/>
    <cellStyle name="Input 4 9 2" xfId="367" xr:uid="{00000000-0005-0000-0000-0000FC0B0000}"/>
    <cellStyle name="Input 4 9 2 2" xfId="1816" xr:uid="{00000000-0005-0000-0000-0000FD0B0000}"/>
    <cellStyle name="Input 4 9 2 3" xfId="3083" xr:uid="{00000000-0005-0000-0000-0000FE0B0000}"/>
    <cellStyle name="Input 4 9 2 4" xfId="3084" xr:uid="{00000000-0005-0000-0000-0000FF0B0000}"/>
    <cellStyle name="Input 4 9 2 5" xfId="3085" xr:uid="{00000000-0005-0000-0000-0000000C0000}"/>
    <cellStyle name="Input 4 9 2_GCSEs" xfId="7038" xr:uid="{00000000-0005-0000-0000-0000010C0000}"/>
    <cellStyle name="Input 4 9 3" xfId="1817" xr:uid="{00000000-0005-0000-0000-0000020C0000}"/>
    <cellStyle name="Input 4 9 4" xfId="3086" xr:uid="{00000000-0005-0000-0000-0000030C0000}"/>
    <cellStyle name="Input 4 9 5" xfId="3087" xr:uid="{00000000-0005-0000-0000-0000040C0000}"/>
    <cellStyle name="Input 4 9 6" xfId="3088" xr:uid="{00000000-0005-0000-0000-0000050C0000}"/>
    <cellStyle name="Input 4 9_GCSEs" xfId="7037" xr:uid="{00000000-0005-0000-0000-0000060C0000}"/>
    <cellStyle name="Input 4_GCSEs" xfId="7019" xr:uid="{00000000-0005-0000-0000-0000070C0000}"/>
    <cellStyle name="Input 5" xfId="368" xr:uid="{00000000-0005-0000-0000-0000080C0000}"/>
    <cellStyle name="Input 5 10" xfId="369" xr:uid="{00000000-0005-0000-0000-0000090C0000}"/>
    <cellStyle name="Input 5 10 2" xfId="1814" xr:uid="{00000000-0005-0000-0000-00000A0C0000}"/>
    <cellStyle name="Input 5 10 3" xfId="3089" xr:uid="{00000000-0005-0000-0000-00000B0C0000}"/>
    <cellStyle name="Input 5 10 4" xfId="3090" xr:uid="{00000000-0005-0000-0000-00000C0C0000}"/>
    <cellStyle name="Input 5 10 5" xfId="3091" xr:uid="{00000000-0005-0000-0000-00000D0C0000}"/>
    <cellStyle name="Input 5 10_GCSEs" xfId="7040" xr:uid="{00000000-0005-0000-0000-00000E0C0000}"/>
    <cellStyle name="Input 5 11" xfId="370" xr:uid="{00000000-0005-0000-0000-00000F0C0000}"/>
    <cellStyle name="Input 5 11 2" xfId="1813" xr:uid="{00000000-0005-0000-0000-0000100C0000}"/>
    <cellStyle name="Input 5 11 3" xfId="3092" xr:uid="{00000000-0005-0000-0000-0000110C0000}"/>
    <cellStyle name="Input 5 11 4" xfId="3093" xr:uid="{00000000-0005-0000-0000-0000120C0000}"/>
    <cellStyle name="Input 5 11 5" xfId="3094" xr:uid="{00000000-0005-0000-0000-0000130C0000}"/>
    <cellStyle name="Input 5 11_GCSEs" xfId="7041" xr:uid="{00000000-0005-0000-0000-0000140C0000}"/>
    <cellStyle name="Input 5 12" xfId="1815" xr:uid="{00000000-0005-0000-0000-0000150C0000}"/>
    <cellStyle name="Input 5 12 2" xfId="3095" xr:uid="{00000000-0005-0000-0000-0000160C0000}"/>
    <cellStyle name="Input 5 12 3" xfId="3096" xr:uid="{00000000-0005-0000-0000-0000170C0000}"/>
    <cellStyle name="Input 5 12 4" xfId="3097" xr:uid="{00000000-0005-0000-0000-0000180C0000}"/>
    <cellStyle name="Input 5 12 5" xfId="3098" xr:uid="{00000000-0005-0000-0000-0000190C0000}"/>
    <cellStyle name="Input 5 12_GCSEs" xfId="7042" xr:uid="{00000000-0005-0000-0000-00001A0C0000}"/>
    <cellStyle name="Input 5 13" xfId="3099" xr:uid="{00000000-0005-0000-0000-00001B0C0000}"/>
    <cellStyle name="Input 5 14" xfId="3100" xr:uid="{00000000-0005-0000-0000-00001C0C0000}"/>
    <cellStyle name="Input 5 15" xfId="3101" xr:uid="{00000000-0005-0000-0000-00001D0C0000}"/>
    <cellStyle name="Input 5 16" xfId="3102" xr:uid="{00000000-0005-0000-0000-00001E0C0000}"/>
    <cellStyle name="Input 5 17" xfId="6051" xr:uid="{00000000-0005-0000-0000-00001F0C0000}"/>
    <cellStyle name="Input 5 2" xfId="371" xr:uid="{00000000-0005-0000-0000-0000200C0000}"/>
    <cellStyle name="Input 5 2 2" xfId="372" xr:uid="{00000000-0005-0000-0000-0000210C0000}"/>
    <cellStyle name="Input 5 2 2 2" xfId="1811" xr:uid="{00000000-0005-0000-0000-0000220C0000}"/>
    <cellStyle name="Input 5 2 2 3" xfId="3103" xr:uid="{00000000-0005-0000-0000-0000230C0000}"/>
    <cellStyle name="Input 5 2 2 4" xfId="3104" xr:uid="{00000000-0005-0000-0000-0000240C0000}"/>
    <cellStyle name="Input 5 2 2 5" xfId="3105" xr:uid="{00000000-0005-0000-0000-0000250C0000}"/>
    <cellStyle name="Input 5 2 2_GCSEs" xfId="7044" xr:uid="{00000000-0005-0000-0000-0000260C0000}"/>
    <cellStyle name="Input 5 2 3" xfId="1812" xr:uid="{00000000-0005-0000-0000-0000270C0000}"/>
    <cellStyle name="Input 5 2 4" xfId="3106" xr:uid="{00000000-0005-0000-0000-0000280C0000}"/>
    <cellStyle name="Input 5 2 5" xfId="3107" xr:uid="{00000000-0005-0000-0000-0000290C0000}"/>
    <cellStyle name="Input 5 2 6" xfId="3108" xr:uid="{00000000-0005-0000-0000-00002A0C0000}"/>
    <cellStyle name="Input 5 2_GCSEs" xfId="7043" xr:uid="{00000000-0005-0000-0000-00002B0C0000}"/>
    <cellStyle name="Input 5 3" xfId="373" xr:uid="{00000000-0005-0000-0000-00002C0C0000}"/>
    <cellStyle name="Input 5 3 2" xfId="374" xr:uid="{00000000-0005-0000-0000-00002D0C0000}"/>
    <cellStyle name="Input 5 3 2 2" xfId="1809" xr:uid="{00000000-0005-0000-0000-00002E0C0000}"/>
    <cellStyle name="Input 5 3 2 3" xfId="3109" xr:uid="{00000000-0005-0000-0000-00002F0C0000}"/>
    <cellStyle name="Input 5 3 2 4" xfId="3110" xr:uid="{00000000-0005-0000-0000-0000300C0000}"/>
    <cellStyle name="Input 5 3 2 5" xfId="3111" xr:uid="{00000000-0005-0000-0000-0000310C0000}"/>
    <cellStyle name="Input 5 3 2_GCSEs" xfId="7046" xr:uid="{00000000-0005-0000-0000-0000320C0000}"/>
    <cellStyle name="Input 5 3 3" xfId="1810" xr:uid="{00000000-0005-0000-0000-0000330C0000}"/>
    <cellStyle name="Input 5 3 4" xfId="3112" xr:uid="{00000000-0005-0000-0000-0000340C0000}"/>
    <cellStyle name="Input 5 3 5" xfId="3113" xr:uid="{00000000-0005-0000-0000-0000350C0000}"/>
    <cellStyle name="Input 5 3 6" xfId="3114" xr:uid="{00000000-0005-0000-0000-0000360C0000}"/>
    <cellStyle name="Input 5 3_GCSEs" xfId="7045" xr:uid="{00000000-0005-0000-0000-0000370C0000}"/>
    <cellStyle name="Input 5 4" xfId="375" xr:uid="{00000000-0005-0000-0000-0000380C0000}"/>
    <cellStyle name="Input 5 4 2" xfId="376" xr:uid="{00000000-0005-0000-0000-0000390C0000}"/>
    <cellStyle name="Input 5 4 2 2" xfId="1807" xr:uid="{00000000-0005-0000-0000-00003A0C0000}"/>
    <cellStyle name="Input 5 4 2 3" xfId="3115" xr:uid="{00000000-0005-0000-0000-00003B0C0000}"/>
    <cellStyle name="Input 5 4 2 4" xfId="3116" xr:uid="{00000000-0005-0000-0000-00003C0C0000}"/>
    <cellStyle name="Input 5 4 2 5" xfId="3117" xr:uid="{00000000-0005-0000-0000-00003D0C0000}"/>
    <cellStyle name="Input 5 4 2_GCSEs" xfId="7048" xr:uid="{00000000-0005-0000-0000-00003E0C0000}"/>
    <cellStyle name="Input 5 4 3" xfId="1808" xr:uid="{00000000-0005-0000-0000-00003F0C0000}"/>
    <cellStyle name="Input 5 4 4" xfId="3118" xr:uid="{00000000-0005-0000-0000-0000400C0000}"/>
    <cellStyle name="Input 5 4 5" xfId="3119" xr:uid="{00000000-0005-0000-0000-0000410C0000}"/>
    <cellStyle name="Input 5 4 6" xfId="3120" xr:uid="{00000000-0005-0000-0000-0000420C0000}"/>
    <cellStyle name="Input 5 4_GCSEs" xfId="7047" xr:uid="{00000000-0005-0000-0000-0000430C0000}"/>
    <cellStyle name="Input 5 5" xfId="377" xr:uid="{00000000-0005-0000-0000-0000440C0000}"/>
    <cellStyle name="Input 5 5 2" xfId="378" xr:uid="{00000000-0005-0000-0000-0000450C0000}"/>
    <cellStyle name="Input 5 5 2 2" xfId="1805" xr:uid="{00000000-0005-0000-0000-0000460C0000}"/>
    <cellStyle name="Input 5 5 2 3" xfId="3121" xr:uid="{00000000-0005-0000-0000-0000470C0000}"/>
    <cellStyle name="Input 5 5 2 4" xfId="3122" xr:uid="{00000000-0005-0000-0000-0000480C0000}"/>
    <cellStyle name="Input 5 5 2 5" xfId="3123" xr:uid="{00000000-0005-0000-0000-0000490C0000}"/>
    <cellStyle name="Input 5 5 2_GCSEs" xfId="7050" xr:uid="{00000000-0005-0000-0000-00004A0C0000}"/>
    <cellStyle name="Input 5 5 3" xfId="1806" xr:uid="{00000000-0005-0000-0000-00004B0C0000}"/>
    <cellStyle name="Input 5 5 4" xfId="3124" xr:uid="{00000000-0005-0000-0000-00004C0C0000}"/>
    <cellStyle name="Input 5 5 5" xfId="3125" xr:uid="{00000000-0005-0000-0000-00004D0C0000}"/>
    <cellStyle name="Input 5 5 6" xfId="3126" xr:uid="{00000000-0005-0000-0000-00004E0C0000}"/>
    <cellStyle name="Input 5 5_GCSEs" xfId="7049" xr:uid="{00000000-0005-0000-0000-00004F0C0000}"/>
    <cellStyle name="Input 5 6" xfId="379" xr:uid="{00000000-0005-0000-0000-0000500C0000}"/>
    <cellStyle name="Input 5 6 2" xfId="380" xr:uid="{00000000-0005-0000-0000-0000510C0000}"/>
    <cellStyle name="Input 5 6 2 2" xfId="1803" xr:uid="{00000000-0005-0000-0000-0000520C0000}"/>
    <cellStyle name="Input 5 6 2 3" xfId="3127" xr:uid="{00000000-0005-0000-0000-0000530C0000}"/>
    <cellStyle name="Input 5 6 2 4" xfId="3128" xr:uid="{00000000-0005-0000-0000-0000540C0000}"/>
    <cellStyle name="Input 5 6 2 5" xfId="3129" xr:uid="{00000000-0005-0000-0000-0000550C0000}"/>
    <cellStyle name="Input 5 6 2_GCSEs" xfId="7052" xr:uid="{00000000-0005-0000-0000-0000560C0000}"/>
    <cellStyle name="Input 5 6 3" xfId="1804" xr:uid="{00000000-0005-0000-0000-0000570C0000}"/>
    <cellStyle name="Input 5 6 4" xfId="3130" xr:uid="{00000000-0005-0000-0000-0000580C0000}"/>
    <cellStyle name="Input 5 6 5" xfId="3131" xr:uid="{00000000-0005-0000-0000-0000590C0000}"/>
    <cellStyle name="Input 5 6 6" xfId="3132" xr:uid="{00000000-0005-0000-0000-00005A0C0000}"/>
    <cellStyle name="Input 5 6_GCSEs" xfId="7051" xr:uid="{00000000-0005-0000-0000-00005B0C0000}"/>
    <cellStyle name="Input 5 7" xfId="381" xr:uid="{00000000-0005-0000-0000-00005C0C0000}"/>
    <cellStyle name="Input 5 7 2" xfId="382" xr:uid="{00000000-0005-0000-0000-00005D0C0000}"/>
    <cellStyle name="Input 5 7 2 2" xfId="1801" xr:uid="{00000000-0005-0000-0000-00005E0C0000}"/>
    <cellStyle name="Input 5 7 2 3" xfId="3133" xr:uid="{00000000-0005-0000-0000-00005F0C0000}"/>
    <cellStyle name="Input 5 7 2 4" xfId="3134" xr:uid="{00000000-0005-0000-0000-0000600C0000}"/>
    <cellStyle name="Input 5 7 2 5" xfId="3135" xr:uid="{00000000-0005-0000-0000-0000610C0000}"/>
    <cellStyle name="Input 5 7 2_GCSEs" xfId="7054" xr:uid="{00000000-0005-0000-0000-0000620C0000}"/>
    <cellStyle name="Input 5 7 3" xfId="1802" xr:uid="{00000000-0005-0000-0000-0000630C0000}"/>
    <cellStyle name="Input 5 7 4" xfId="3136" xr:uid="{00000000-0005-0000-0000-0000640C0000}"/>
    <cellStyle name="Input 5 7 5" xfId="3137" xr:uid="{00000000-0005-0000-0000-0000650C0000}"/>
    <cellStyle name="Input 5 7 6" xfId="3138" xr:uid="{00000000-0005-0000-0000-0000660C0000}"/>
    <cellStyle name="Input 5 7_GCSEs" xfId="7053" xr:uid="{00000000-0005-0000-0000-0000670C0000}"/>
    <cellStyle name="Input 5 8" xfId="383" xr:uid="{00000000-0005-0000-0000-0000680C0000}"/>
    <cellStyle name="Input 5 8 2" xfId="384" xr:uid="{00000000-0005-0000-0000-0000690C0000}"/>
    <cellStyle name="Input 5 8 2 2" xfId="1799" xr:uid="{00000000-0005-0000-0000-00006A0C0000}"/>
    <cellStyle name="Input 5 8 2 3" xfId="3139" xr:uid="{00000000-0005-0000-0000-00006B0C0000}"/>
    <cellStyle name="Input 5 8 2 4" xfId="3140" xr:uid="{00000000-0005-0000-0000-00006C0C0000}"/>
    <cellStyle name="Input 5 8 2 5" xfId="3141" xr:uid="{00000000-0005-0000-0000-00006D0C0000}"/>
    <cellStyle name="Input 5 8 2_GCSEs" xfId="7056" xr:uid="{00000000-0005-0000-0000-00006E0C0000}"/>
    <cellStyle name="Input 5 8 3" xfId="1800" xr:uid="{00000000-0005-0000-0000-00006F0C0000}"/>
    <cellStyle name="Input 5 8 4" xfId="3142" xr:uid="{00000000-0005-0000-0000-0000700C0000}"/>
    <cellStyle name="Input 5 8 5" xfId="3143" xr:uid="{00000000-0005-0000-0000-0000710C0000}"/>
    <cellStyle name="Input 5 8 6" xfId="3144" xr:uid="{00000000-0005-0000-0000-0000720C0000}"/>
    <cellStyle name="Input 5 8_GCSEs" xfId="7055" xr:uid="{00000000-0005-0000-0000-0000730C0000}"/>
    <cellStyle name="Input 5 9" xfId="385" xr:uid="{00000000-0005-0000-0000-0000740C0000}"/>
    <cellStyle name="Input 5 9 2" xfId="386" xr:uid="{00000000-0005-0000-0000-0000750C0000}"/>
    <cellStyle name="Input 5 9 2 2" xfId="1797" xr:uid="{00000000-0005-0000-0000-0000760C0000}"/>
    <cellStyle name="Input 5 9 2 3" xfId="3145" xr:uid="{00000000-0005-0000-0000-0000770C0000}"/>
    <cellStyle name="Input 5 9 2 4" xfId="3146" xr:uid="{00000000-0005-0000-0000-0000780C0000}"/>
    <cellStyle name="Input 5 9 2 5" xfId="3147" xr:uid="{00000000-0005-0000-0000-0000790C0000}"/>
    <cellStyle name="Input 5 9 2_GCSEs" xfId="7058" xr:uid="{00000000-0005-0000-0000-00007A0C0000}"/>
    <cellStyle name="Input 5 9 3" xfId="1798" xr:uid="{00000000-0005-0000-0000-00007B0C0000}"/>
    <cellStyle name="Input 5 9 4" xfId="3148" xr:uid="{00000000-0005-0000-0000-00007C0C0000}"/>
    <cellStyle name="Input 5 9 5" xfId="3149" xr:uid="{00000000-0005-0000-0000-00007D0C0000}"/>
    <cellStyle name="Input 5 9 6" xfId="3150" xr:uid="{00000000-0005-0000-0000-00007E0C0000}"/>
    <cellStyle name="Input 5 9_GCSEs" xfId="7057" xr:uid="{00000000-0005-0000-0000-00007F0C0000}"/>
    <cellStyle name="Input 5_GCSEs" xfId="7039" xr:uid="{00000000-0005-0000-0000-0000800C0000}"/>
    <cellStyle name="Input 6" xfId="387" xr:uid="{00000000-0005-0000-0000-0000810C0000}"/>
    <cellStyle name="Input 6 10" xfId="388" xr:uid="{00000000-0005-0000-0000-0000820C0000}"/>
    <cellStyle name="Input 6 10 2" xfId="1795" xr:uid="{00000000-0005-0000-0000-0000830C0000}"/>
    <cellStyle name="Input 6 10 3" xfId="3151" xr:uid="{00000000-0005-0000-0000-0000840C0000}"/>
    <cellStyle name="Input 6 10 4" xfId="3152" xr:uid="{00000000-0005-0000-0000-0000850C0000}"/>
    <cellStyle name="Input 6 10 5" xfId="3153" xr:uid="{00000000-0005-0000-0000-0000860C0000}"/>
    <cellStyle name="Input 6 10_GCSEs" xfId="7060" xr:uid="{00000000-0005-0000-0000-0000870C0000}"/>
    <cellStyle name="Input 6 11" xfId="389" xr:uid="{00000000-0005-0000-0000-0000880C0000}"/>
    <cellStyle name="Input 6 11 2" xfId="1794" xr:uid="{00000000-0005-0000-0000-0000890C0000}"/>
    <cellStyle name="Input 6 11 3" xfId="3154" xr:uid="{00000000-0005-0000-0000-00008A0C0000}"/>
    <cellStyle name="Input 6 11 4" xfId="3155" xr:uid="{00000000-0005-0000-0000-00008B0C0000}"/>
    <cellStyle name="Input 6 11 5" xfId="3156" xr:uid="{00000000-0005-0000-0000-00008C0C0000}"/>
    <cellStyle name="Input 6 11_GCSEs" xfId="7061" xr:uid="{00000000-0005-0000-0000-00008D0C0000}"/>
    <cellStyle name="Input 6 12" xfId="1796" xr:uid="{00000000-0005-0000-0000-00008E0C0000}"/>
    <cellStyle name="Input 6 12 2" xfId="3157" xr:uid="{00000000-0005-0000-0000-00008F0C0000}"/>
    <cellStyle name="Input 6 12 3" xfId="3158" xr:uid="{00000000-0005-0000-0000-0000900C0000}"/>
    <cellStyle name="Input 6 12 4" xfId="3159" xr:uid="{00000000-0005-0000-0000-0000910C0000}"/>
    <cellStyle name="Input 6 12 5" xfId="3160" xr:uid="{00000000-0005-0000-0000-0000920C0000}"/>
    <cellStyle name="Input 6 12_GCSEs" xfId="7062" xr:uid="{00000000-0005-0000-0000-0000930C0000}"/>
    <cellStyle name="Input 6 13" xfId="3161" xr:uid="{00000000-0005-0000-0000-0000940C0000}"/>
    <cellStyle name="Input 6 14" xfId="3162" xr:uid="{00000000-0005-0000-0000-0000950C0000}"/>
    <cellStyle name="Input 6 15" xfId="3163" xr:uid="{00000000-0005-0000-0000-0000960C0000}"/>
    <cellStyle name="Input 6 16" xfId="3164" xr:uid="{00000000-0005-0000-0000-0000970C0000}"/>
    <cellStyle name="Input 6 2" xfId="390" xr:uid="{00000000-0005-0000-0000-0000980C0000}"/>
    <cellStyle name="Input 6 2 2" xfId="391" xr:uid="{00000000-0005-0000-0000-0000990C0000}"/>
    <cellStyle name="Input 6 2 2 2" xfId="1792" xr:uid="{00000000-0005-0000-0000-00009A0C0000}"/>
    <cellStyle name="Input 6 2 2 3" xfId="3165" xr:uid="{00000000-0005-0000-0000-00009B0C0000}"/>
    <cellStyle name="Input 6 2 2 4" xfId="3166" xr:uid="{00000000-0005-0000-0000-00009C0C0000}"/>
    <cellStyle name="Input 6 2 2 5" xfId="3167" xr:uid="{00000000-0005-0000-0000-00009D0C0000}"/>
    <cellStyle name="Input 6 2 2_GCSEs" xfId="7064" xr:uid="{00000000-0005-0000-0000-00009E0C0000}"/>
    <cellStyle name="Input 6 2 3" xfId="1793" xr:uid="{00000000-0005-0000-0000-00009F0C0000}"/>
    <cellStyle name="Input 6 2 4" xfId="3168" xr:uid="{00000000-0005-0000-0000-0000A00C0000}"/>
    <cellStyle name="Input 6 2 5" xfId="3169" xr:uid="{00000000-0005-0000-0000-0000A10C0000}"/>
    <cellStyle name="Input 6 2 6" xfId="3170" xr:uid="{00000000-0005-0000-0000-0000A20C0000}"/>
    <cellStyle name="Input 6 2_GCSEs" xfId="7063" xr:uid="{00000000-0005-0000-0000-0000A30C0000}"/>
    <cellStyle name="Input 6 3" xfId="392" xr:uid="{00000000-0005-0000-0000-0000A40C0000}"/>
    <cellStyle name="Input 6 3 2" xfId="393" xr:uid="{00000000-0005-0000-0000-0000A50C0000}"/>
    <cellStyle name="Input 6 3 2 2" xfId="1790" xr:uid="{00000000-0005-0000-0000-0000A60C0000}"/>
    <cellStyle name="Input 6 3 2 3" xfId="3171" xr:uid="{00000000-0005-0000-0000-0000A70C0000}"/>
    <cellStyle name="Input 6 3 2 4" xfId="3172" xr:uid="{00000000-0005-0000-0000-0000A80C0000}"/>
    <cellStyle name="Input 6 3 2 5" xfId="3173" xr:uid="{00000000-0005-0000-0000-0000A90C0000}"/>
    <cellStyle name="Input 6 3 2_GCSEs" xfId="7066" xr:uid="{00000000-0005-0000-0000-0000AA0C0000}"/>
    <cellStyle name="Input 6 3 3" xfId="1791" xr:uid="{00000000-0005-0000-0000-0000AB0C0000}"/>
    <cellStyle name="Input 6 3 4" xfId="3174" xr:uid="{00000000-0005-0000-0000-0000AC0C0000}"/>
    <cellStyle name="Input 6 3 5" xfId="3175" xr:uid="{00000000-0005-0000-0000-0000AD0C0000}"/>
    <cellStyle name="Input 6 3 6" xfId="3176" xr:uid="{00000000-0005-0000-0000-0000AE0C0000}"/>
    <cellStyle name="Input 6 3_GCSEs" xfId="7065" xr:uid="{00000000-0005-0000-0000-0000AF0C0000}"/>
    <cellStyle name="Input 6 4" xfId="394" xr:uid="{00000000-0005-0000-0000-0000B00C0000}"/>
    <cellStyle name="Input 6 4 2" xfId="395" xr:uid="{00000000-0005-0000-0000-0000B10C0000}"/>
    <cellStyle name="Input 6 4 2 2" xfId="1788" xr:uid="{00000000-0005-0000-0000-0000B20C0000}"/>
    <cellStyle name="Input 6 4 2 3" xfId="3177" xr:uid="{00000000-0005-0000-0000-0000B30C0000}"/>
    <cellStyle name="Input 6 4 2 4" xfId="3178" xr:uid="{00000000-0005-0000-0000-0000B40C0000}"/>
    <cellStyle name="Input 6 4 2 5" xfId="3179" xr:uid="{00000000-0005-0000-0000-0000B50C0000}"/>
    <cellStyle name="Input 6 4 2_GCSEs" xfId="7068" xr:uid="{00000000-0005-0000-0000-0000B60C0000}"/>
    <cellStyle name="Input 6 4 3" xfId="1789" xr:uid="{00000000-0005-0000-0000-0000B70C0000}"/>
    <cellStyle name="Input 6 4 4" xfId="3180" xr:uid="{00000000-0005-0000-0000-0000B80C0000}"/>
    <cellStyle name="Input 6 4 5" xfId="3181" xr:uid="{00000000-0005-0000-0000-0000B90C0000}"/>
    <cellStyle name="Input 6 4 6" xfId="3182" xr:uid="{00000000-0005-0000-0000-0000BA0C0000}"/>
    <cellStyle name="Input 6 4_GCSEs" xfId="7067" xr:uid="{00000000-0005-0000-0000-0000BB0C0000}"/>
    <cellStyle name="Input 6 5" xfId="396" xr:uid="{00000000-0005-0000-0000-0000BC0C0000}"/>
    <cellStyle name="Input 6 5 2" xfId="397" xr:uid="{00000000-0005-0000-0000-0000BD0C0000}"/>
    <cellStyle name="Input 6 5 2 2" xfId="1786" xr:uid="{00000000-0005-0000-0000-0000BE0C0000}"/>
    <cellStyle name="Input 6 5 2 3" xfId="3183" xr:uid="{00000000-0005-0000-0000-0000BF0C0000}"/>
    <cellStyle name="Input 6 5 2 4" xfId="3184" xr:uid="{00000000-0005-0000-0000-0000C00C0000}"/>
    <cellStyle name="Input 6 5 2 5" xfId="3185" xr:uid="{00000000-0005-0000-0000-0000C10C0000}"/>
    <cellStyle name="Input 6 5 2_GCSEs" xfId="7070" xr:uid="{00000000-0005-0000-0000-0000C20C0000}"/>
    <cellStyle name="Input 6 5 3" xfId="1787" xr:uid="{00000000-0005-0000-0000-0000C30C0000}"/>
    <cellStyle name="Input 6 5 4" xfId="3186" xr:uid="{00000000-0005-0000-0000-0000C40C0000}"/>
    <cellStyle name="Input 6 5 5" xfId="3187" xr:uid="{00000000-0005-0000-0000-0000C50C0000}"/>
    <cellStyle name="Input 6 5 6" xfId="3188" xr:uid="{00000000-0005-0000-0000-0000C60C0000}"/>
    <cellStyle name="Input 6 5_GCSEs" xfId="7069" xr:uid="{00000000-0005-0000-0000-0000C70C0000}"/>
    <cellStyle name="Input 6 6" xfId="398" xr:uid="{00000000-0005-0000-0000-0000C80C0000}"/>
    <cellStyle name="Input 6 6 2" xfId="399" xr:uid="{00000000-0005-0000-0000-0000C90C0000}"/>
    <cellStyle name="Input 6 6 2 2" xfId="1784" xr:uid="{00000000-0005-0000-0000-0000CA0C0000}"/>
    <cellStyle name="Input 6 6 2 3" xfId="3189" xr:uid="{00000000-0005-0000-0000-0000CB0C0000}"/>
    <cellStyle name="Input 6 6 2 4" xfId="3190" xr:uid="{00000000-0005-0000-0000-0000CC0C0000}"/>
    <cellStyle name="Input 6 6 2 5" xfId="3191" xr:uid="{00000000-0005-0000-0000-0000CD0C0000}"/>
    <cellStyle name="Input 6 6 2_GCSEs" xfId="7072" xr:uid="{00000000-0005-0000-0000-0000CE0C0000}"/>
    <cellStyle name="Input 6 6 3" xfId="1785" xr:uid="{00000000-0005-0000-0000-0000CF0C0000}"/>
    <cellStyle name="Input 6 6 4" xfId="3192" xr:uid="{00000000-0005-0000-0000-0000D00C0000}"/>
    <cellStyle name="Input 6 6 5" xfId="3193" xr:uid="{00000000-0005-0000-0000-0000D10C0000}"/>
    <cellStyle name="Input 6 6 6" xfId="3194" xr:uid="{00000000-0005-0000-0000-0000D20C0000}"/>
    <cellStyle name="Input 6 6_GCSEs" xfId="7071" xr:uid="{00000000-0005-0000-0000-0000D30C0000}"/>
    <cellStyle name="Input 6 7" xfId="400" xr:uid="{00000000-0005-0000-0000-0000D40C0000}"/>
    <cellStyle name="Input 6 7 2" xfId="401" xr:uid="{00000000-0005-0000-0000-0000D50C0000}"/>
    <cellStyle name="Input 6 7 2 2" xfId="1782" xr:uid="{00000000-0005-0000-0000-0000D60C0000}"/>
    <cellStyle name="Input 6 7 2 3" xfId="3195" xr:uid="{00000000-0005-0000-0000-0000D70C0000}"/>
    <cellStyle name="Input 6 7 2 4" xfId="3196" xr:uid="{00000000-0005-0000-0000-0000D80C0000}"/>
    <cellStyle name="Input 6 7 2 5" xfId="3197" xr:uid="{00000000-0005-0000-0000-0000D90C0000}"/>
    <cellStyle name="Input 6 7 2_GCSEs" xfId="7074" xr:uid="{00000000-0005-0000-0000-0000DA0C0000}"/>
    <cellStyle name="Input 6 7 3" xfId="1783" xr:uid="{00000000-0005-0000-0000-0000DB0C0000}"/>
    <cellStyle name="Input 6 7 4" xfId="3198" xr:uid="{00000000-0005-0000-0000-0000DC0C0000}"/>
    <cellStyle name="Input 6 7 5" xfId="3199" xr:uid="{00000000-0005-0000-0000-0000DD0C0000}"/>
    <cellStyle name="Input 6 7 6" xfId="3200" xr:uid="{00000000-0005-0000-0000-0000DE0C0000}"/>
    <cellStyle name="Input 6 7_GCSEs" xfId="7073" xr:uid="{00000000-0005-0000-0000-0000DF0C0000}"/>
    <cellStyle name="Input 6 8" xfId="402" xr:uid="{00000000-0005-0000-0000-0000E00C0000}"/>
    <cellStyle name="Input 6 8 2" xfId="403" xr:uid="{00000000-0005-0000-0000-0000E10C0000}"/>
    <cellStyle name="Input 6 8 2 2" xfId="1780" xr:uid="{00000000-0005-0000-0000-0000E20C0000}"/>
    <cellStyle name="Input 6 8 2 3" xfId="3201" xr:uid="{00000000-0005-0000-0000-0000E30C0000}"/>
    <cellStyle name="Input 6 8 2 4" xfId="3202" xr:uid="{00000000-0005-0000-0000-0000E40C0000}"/>
    <cellStyle name="Input 6 8 2 5" xfId="3203" xr:uid="{00000000-0005-0000-0000-0000E50C0000}"/>
    <cellStyle name="Input 6 8 2_GCSEs" xfId="7076" xr:uid="{00000000-0005-0000-0000-0000E60C0000}"/>
    <cellStyle name="Input 6 8 3" xfId="1781" xr:uid="{00000000-0005-0000-0000-0000E70C0000}"/>
    <cellStyle name="Input 6 8 4" xfId="3204" xr:uid="{00000000-0005-0000-0000-0000E80C0000}"/>
    <cellStyle name="Input 6 8 5" xfId="3205" xr:uid="{00000000-0005-0000-0000-0000E90C0000}"/>
    <cellStyle name="Input 6 8 6" xfId="3206" xr:uid="{00000000-0005-0000-0000-0000EA0C0000}"/>
    <cellStyle name="Input 6 8_GCSEs" xfId="7075" xr:uid="{00000000-0005-0000-0000-0000EB0C0000}"/>
    <cellStyle name="Input 6 9" xfId="404" xr:uid="{00000000-0005-0000-0000-0000EC0C0000}"/>
    <cellStyle name="Input 6 9 2" xfId="405" xr:uid="{00000000-0005-0000-0000-0000ED0C0000}"/>
    <cellStyle name="Input 6 9 2 2" xfId="1778" xr:uid="{00000000-0005-0000-0000-0000EE0C0000}"/>
    <cellStyle name="Input 6 9 2 3" xfId="3207" xr:uid="{00000000-0005-0000-0000-0000EF0C0000}"/>
    <cellStyle name="Input 6 9 2 4" xfId="3208" xr:uid="{00000000-0005-0000-0000-0000F00C0000}"/>
    <cellStyle name="Input 6 9 2 5" xfId="3209" xr:uid="{00000000-0005-0000-0000-0000F10C0000}"/>
    <cellStyle name="Input 6 9 2_GCSEs" xfId="7078" xr:uid="{00000000-0005-0000-0000-0000F20C0000}"/>
    <cellStyle name="Input 6 9 3" xfId="1779" xr:uid="{00000000-0005-0000-0000-0000F30C0000}"/>
    <cellStyle name="Input 6 9 4" xfId="3210" xr:uid="{00000000-0005-0000-0000-0000F40C0000}"/>
    <cellStyle name="Input 6 9 5" xfId="3211" xr:uid="{00000000-0005-0000-0000-0000F50C0000}"/>
    <cellStyle name="Input 6 9 6" xfId="3212" xr:uid="{00000000-0005-0000-0000-0000F60C0000}"/>
    <cellStyle name="Input 6 9_GCSEs" xfId="7077" xr:uid="{00000000-0005-0000-0000-0000F70C0000}"/>
    <cellStyle name="Input 6_GCSEs" xfId="7059" xr:uid="{00000000-0005-0000-0000-0000F80C0000}"/>
    <cellStyle name="Input 7" xfId="406" xr:uid="{00000000-0005-0000-0000-0000F90C0000}"/>
    <cellStyle name="Input 7 10" xfId="407" xr:uid="{00000000-0005-0000-0000-0000FA0C0000}"/>
    <cellStyle name="Input 7 10 2" xfId="1777" xr:uid="{00000000-0005-0000-0000-0000FB0C0000}"/>
    <cellStyle name="Input 7 10 3" xfId="3213" xr:uid="{00000000-0005-0000-0000-0000FC0C0000}"/>
    <cellStyle name="Input 7 10 4" xfId="3214" xr:uid="{00000000-0005-0000-0000-0000FD0C0000}"/>
    <cellStyle name="Input 7 10 5" xfId="3215" xr:uid="{00000000-0005-0000-0000-0000FE0C0000}"/>
    <cellStyle name="Input 7 10_GCSEs" xfId="7080" xr:uid="{00000000-0005-0000-0000-0000FF0C0000}"/>
    <cellStyle name="Input 7 11" xfId="408" xr:uid="{00000000-0005-0000-0000-0000000D0000}"/>
    <cellStyle name="Input 7 11 2" xfId="1776" xr:uid="{00000000-0005-0000-0000-0000010D0000}"/>
    <cellStyle name="Input 7 11 3" xfId="3216" xr:uid="{00000000-0005-0000-0000-0000020D0000}"/>
    <cellStyle name="Input 7 11 4" xfId="3217" xr:uid="{00000000-0005-0000-0000-0000030D0000}"/>
    <cellStyle name="Input 7 11 5" xfId="3218" xr:uid="{00000000-0005-0000-0000-0000040D0000}"/>
    <cellStyle name="Input 7 11_GCSEs" xfId="7081" xr:uid="{00000000-0005-0000-0000-0000050D0000}"/>
    <cellStyle name="Input 7 12" xfId="1200" xr:uid="{00000000-0005-0000-0000-0000060D0000}"/>
    <cellStyle name="Input 7 12 2" xfId="3219" xr:uid="{00000000-0005-0000-0000-0000070D0000}"/>
    <cellStyle name="Input 7 12 3" xfId="3220" xr:uid="{00000000-0005-0000-0000-0000080D0000}"/>
    <cellStyle name="Input 7 12 4" xfId="3221" xr:uid="{00000000-0005-0000-0000-0000090D0000}"/>
    <cellStyle name="Input 7 12 5" xfId="3222" xr:uid="{00000000-0005-0000-0000-00000A0D0000}"/>
    <cellStyle name="Input 7 12_GCSEs" xfId="7082" xr:uid="{00000000-0005-0000-0000-00000B0D0000}"/>
    <cellStyle name="Input 7 13" xfId="3223" xr:uid="{00000000-0005-0000-0000-00000C0D0000}"/>
    <cellStyle name="Input 7 14" xfId="3224" xr:uid="{00000000-0005-0000-0000-00000D0D0000}"/>
    <cellStyle name="Input 7 15" xfId="3225" xr:uid="{00000000-0005-0000-0000-00000E0D0000}"/>
    <cellStyle name="Input 7 16" xfId="3226" xr:uid="{00000000-0005-0000-0000-00000F0D0000}"/>
    <cellStyle name="Input 7 2" xfId="409" xr:uid="{00000000-0005-0000-0000-0000100D0000}"/>
    <cellStyle name="Input 7 2 2" xfId="410" xr:uid="{00000000-0005-0000-0000-0000110D0000}"/>
    <cellStyle name="Input 7 2 2 2" xfId="1774" xr:uid="{00000000-0005-0000-0000-0000120D0000}"/>
    <cellStyle name="Input 7 2 2 3" xfId="3227" xr:uid="{00000000-0005-0000-0000-0000130D0000}"/>
    <cellStyle name="Input 7 2 2 4" xfId="3228" xr:uid="{00000000-0005-0000-0000-0000140D0000}"/>
    <cellStyle name="Input 7 2 2 5" xfId="3229" xr:uid="{00000000-0005-0000-0000-0000150D0000}"/>
    <cellStyle name="Input 7 2 2_GCSEs" xfId="7084" xr:uid="{00000000-0005-0000-0000-0000160D0000}"/>
    <cellStyle name="Input 7 2 3" xfId="1775" xr:uid="{00000000-0005-0000-0000-0000170D0000}"/>
    <cellStyle name="Input 7 2 4" xfId="3230" xr:uid="{00000000-0005-0000-0000-0000180D0000}"/>
    <cellStyle name="Input 7 2 5" xfId="3231" xr:uid="{00000000-0005-0000-0000-0000190D0000}"/>
    <cellStyle name="Input 7 2 6" xfId="3232" xr:uid="{00000000-0005-0000-0000-00001A0D0000}"/>
    <cellStyle name="Input 7 2_GCSEs" xfId="7083" xr:uid="{00000000-0005-0000-0000-00001B0D0000}"/>
    <cellStyle name="Input 7 3" xfId="411" xr:uid="{00000000-0005-0000-0000-00001C0D0000}"/>
    <cellStyle name="Input 7 3 2" xfId="412" xr:uid="{00000000-0005-0000-0000-00001D0D0000}"/>
    <cellStyle name="Input 7 3 2 2" xfId="1772" xr:uid="{00000000-0005-0000-0000-00001E0D0000}"/>
    <cellStyle name="Input 7 3 2 3" xfId="3233" xr:uid="{00000000-0005-0000-0000-00001F0D0000}"/>
    <cellStyle name="Input 7 3 2 4" xfId="3234" xr:uid="{00000000-0005-0000-0000-0000200D0000}"/>
    <cellStyle name="Input 7 3 2 5" xfId="3235" xr:uid="{00000000-0005-0000-0000-0000210D0000}"/>
    <cellStyle name="Input 7 3 2_GCSEs" xfId="7086" xr:uid="{00000000-0005-0000-0000-0000220D0000}"/>
    <cellStyle name="Input 7 3 3" xfId="1773" xr:uid="{00000000-0005-0000-0000-0000230D0000}"/>
    <cellStyle name="Input 7 3 4" xfId="3236" xr:uid="{00000000-0005-0000-0000-0000240D0000}"/>
    <cellStyle name="Input 7 3 5" xfId="3237" xr:uid="{00000000-0005-0000-0000-0000250D0000}"/>
    <cellStyle name="Input 7 3 6" xfId="3238" xr:uid="{00000000-0005-0000-0000-0000260D0000}"/>
    <cellStyle name="Input 7 3_GCSEs" xfId="7085" xr:uid="{00000000-0005-0000-0000-0000270D0000}"/>
    <cellStyle name="Input 7 4" xfId="413" xr:uid="{00000000-0005-0000-0000-0000280D0000}"/>
    <cellStyle name="Input 7 4 2" xfId="414" xr:uid="{00000000-0005-0000-0000-0000290D0000}"/>
    <cellStyle name="Input 7 4 2 2" xfId="1770" xr:uid="{00000000-0005-0000-0000-00002A0D0000}"/>
    <cellStyle name="Input 7 4 2 3" xfId="3239" xr:uid="{00000000-0005-0000-0000-00002B0D0000}"/>
    <cellStyle name="Input 7 4 2 4" xfId="3240" xr:uid="{00000000-0005-0000-0000-00002C0D0000}"/>
    <cellStyle name="Input 7 4 2 5" xfId="3241" xr:uid="{00000000-0005-0000-0000-00002D0D0000}"/>
    <cellStyle name="Input 7 4 2_GCSEs" xfId="7088" xr:uid="{00000000-0005-0000-0000-00002E0D0000}"/>
    <cellStyle name="Input 7 4 3" xfId="1771" xr:uid="{00000000-0005-0000-0000-00002F0D0000}"/>
    <cellStyle name="Input 7 4 4" xfId="3242" xr:uid="{00000000-0005-0000-0000-0000300D0000}"/>
    <cellStyle name="Input 7 4 5" xfId="3243" xr:uid="{00000000-0005-0000-0000-0000310D0000}"/>
    <cellStyle name="Input 7 4 6" xfId="3244" xr:uid="{00000000-0005-0000-0000-0000320D0000}"/>
    <cellStyle name="Input 7 4_GCSEs" xfId="7087" xr:uid="{00000000-0005-0000-0000-0000330D0000}"/>
    <cellStyle name="Input 7 5" xfId="415" xr:uid="{00000000-0005-0000-0000-0000340D0000}"/>
    <cellStyle name="Input 7 5 2" xfId="416" xr:uid="{00000000-0005-0000-0000-0000350D0000}"/>
    <cellStyle name="Input 7 5 2 2" xfId="1768" xr:uid="{00000000-0005-0000-0000-0000360D0000}"/>
    <cellStyle name="Input 7 5 2 3" xfId="3245" xr:uid="{00000000-0005-0000-0000-0000370D0000}"/>
    <cellStyle name="Input 7 5 2 4" xfId="3246" xr:uid="{00000000-0005-0000-0000-0000380D0000}"/>
    <cellStyle name="Input 7 5 2 5" xfId="3247" xr:uid="{00000000-0005-0000-0000-0000390D0000}"/>
    <cellStyle name="Input 7 5 2_GCSEs" xfId="7090" xr:uid="{00000000-0005-0000-0000-00003A0D0000}"/>
    <cellStyle name="Input 7 5 3" xfId="1769" xr:uid="{00000000-0005-0000-0000-00003B0D0000}"/>
    <cellStyle name="Input 7 5 4" xfId="3248" xr:uid="{00000000-0005-0000-0000-00003C0D0000}"/>
    <cellStyle name="Input 7 5 5" xfId="3249" xr:uid="{00000000-0005-0000-0000-00003D0D0000}"/>
    <cellStyle name="Input 7 5 6" xfId="3250" xr:uid="{00000000-0005-0000-0000-00003E0D0000}"/>
    <cellStyle name="Input 7 5_GCSEs" xfId="7089" xr:uid="{00000000-0005-0000-0000-00003F0D0000}"/>
    <cellStyle name="Input 7 6" xfId="417" xr:uid="{00000000-0005-0000-0000-0000400D0000}"/>
    <cellStyle name="Input 7 6 2" xfId="418" xr:uid="{00000000-0005-0000-0000-0000410D0000}"/>
    <cellStyle name="Input 7 6 2 2" xfId="1766" xr:uid="{00000000-0005-0000-0000-0000420D0000}"/>
    <cellStyle name="Input 7 6 2 3" xfId="3251" xr:uid="{00000000-0005-0000-0000-0000430D0000}"/>
    <cellStyle name="Input 7 6 2 4" xfId="3252" xr:uid="{00000000-0005-0000-0000-0000440D0000}"/>
    <cellStyle name="Input 7 6 2 5" xfId="3253" xr:uid="{00000000-0005-0000-0000-0000450D0000}"/>
    <cellStyle name="Input 7 6 2_GCSEs" xfId="7092" xr:uid="{00000000-0005-0000-0000-0000460D0000}"/>
    <cellStyle name="Input 7 6 3" xfId="1767" xr:uid="{00000000-0005-0000-0000-0000470D0000}"/>
    <cellStyle name="Input 7 6 4" xfId="3254" xr:uid="{00000000-0005-0000-0000-0000480D0000}"/>
    <cellStyle name="Input 7 6 5" xfId="3255" xr:uid="{00000000-0005-0000-0000-0000490D0000}"/>
    <cellStyle name="Input 7 6 6" xfId="3256" xr:uid="{00000000-0005-0000-0000-00004A0D0000}"/>
    <cellStyle name="Input 7 6_GCSEs" xfId="7091" xr:uid="{00000000-0005-0000-0000-00004B0D0000}"/>
    <cellStyle name="Input 7 7" xfId="419" xr:uid="{00000000-0005-0000-0000-00004C0D0000}"/>
    <cellStyle name="Input 7 7 2" xfId="420" xr:uid="{00000000-0005-0000-0000-00004D0D0000}"/>
    <cellStyle name="Input 7 7 2 2" xfId="1764" xr:uid="{00000000-0005-0000-0000-00004E0D0000}"/>
    <cellStyle name="Input 7 7 2 3" xfId="3257" xr:uid="{00000000-0005-0000-0000-00004F0D0000}"/>
    <cellStyle name="Input 7 7 2 4" xfId="3258" xr:uid="{00000000-0005-0000-0000-0000500D0000}"/>
    <cellStyle name="Input 7 7 2 5" xfId="3259" xr:uid="{00000000-0005-0000-0000-0000510D0000}"/>
    <cellStyle name="Input 7 7 2_GCSEs" xfId="7094" xr:uid="{00000000-0005-0000-0000-0000520D0000}"/>
    <cellStyle name="Input 7 7 3" xfId="1765" xr:uid="{00000000-0005-0000-0000-0000530D0000}"/>
    <cellStyle name="Input 7 7 4" xfId="3260" xr:uid="{00000000-0005-0000-0000-0000540D0000}"/>
    <cellStyle name="Input 7 7 5" xfId="3261" xr:uid="{00000000-0005-0000-0000-0000550D0000}"/>
    <cellStyle name="Input 7 7 6" xfId="3262" xr:uid="{00000000-0005-0000-0000-0000560D0000}"/>
    <cellStyle name="Input 7 7_GCSEs" xfId="7093" xr:uid="{00000000-0005-0000-0000-0000570D0000}"/>
    <cellStyle name="Input 7 8" xfId="421" xr:uid="{00000000-0005-0000-0000-0000580D0000}"/>
    <cellStyle name="Input 7 8 2" xfId="422" xr:uid="{00000000-0005-0000-0000-0000590D0000}"/>
    <cellStyle name="Input 7 8 2 2" xfId="1762" xr:uid="{00000000-0005-0000-0000-00005A0D0000}"/>
    <cellStyle name="Input 7 8 2 3" xfId="3263" xr:uid="{00000000-0005-0000-0000-00005B0D0000}"/>
    <cellStyle name="Input 7 8 2 4" xfId="3264" xr:uid="{00000000-0005-0000-0000-00005C0D0000}"/>
    <cellStyle name="Input 7 8 2 5" xfId="3265" xr:uid="{00000000-0005-0000-0000-00005D0D0000}"/>
    <cellStyle name="Input 7 8 2_GCSEs" xfId="7096" xr:uid="{00000000-0005-0000-0000-00005E0D0000}"/>
    <cellStyle name="Input 7 8 3" xfId="1763" xr:uid="{00000000-0005-0000-0000-00005F0D0000}"/>
    <cellStyle name="Input 7 8 4" xfId="3266" xr:uid="{00000000-0005-0000-0000-0000600D0000}"/>
    <cellStyle name="Input 7 8 5" xfId="3267" xr:uid="{00000000-0005-0000-0000-0000610D0000}"/>
    <cellStyle name="Input 7 8 6" xfId="3268" xr:uid="{00000000-0005-0000-0000-0000620D0000}"/>
    <cellStyle name="Input 7 8_GCSEs" xfId="7095" xr:uid="{00000000-0005-0000-0000-0000630D0000}"/>
    <cellStyle name="Input 7 9" xfId="423" xr:uid="{00000000-0005-0000-0000-0000640D0000}"/>
    <cellStyle name="Input 7 9 2" xfId="424" xr:uid="{00000000-0005-0000-0000-0000650D0000}"/>
    <cellStyle name="Input 7 9 2 2" xfId="1760" xr:uid="{00000000-0005-0000-0000-0000660D0000}"/>
    <cellStyle name="Input 7 9 2 3" xfId="3269" xr:uid="{00000000-0005-0000-0000-0000670D0000}"/>
    <cellStyle name="Input 7 9 2 4" xfId="3270" xr:uid="{00000000-0005-0000-0000-0000680D0000}"/>
    <cellStyle name="Input 7 9 2 5" xfId="3271" xr:uid="{00000000-0005-0000-0000-0000690D0000}"/>
    <cellStyle name="Input 7 9 2_GCSEs" xfId="7098" xr:uid="{00000000-0005-0000-0000-00006A0D0000}"/>
    <cellStyle name="Input 7 9 3" xfId="1761" xr:uid="{00000000-0005-0000-0000-00006B0D0000}"/>
    <cellStyle name="Input 7 9 4" xfId="3272" xr:uid="{00000000-0005-0000-0000-00006C0D0000}"/>
    <cellStyle name="Input 7 9 5" xfId="3273" xr:uid="{00000000-0005-0000-0000-00006D0D0000}"/>
    <cellStyle name="Input 7 9 6" xfId="3274" xr:uid="{00000000-0005-0000-0000-00006E0D0000}"/>
    <cellStyle name="Input 7 9_GCSEs" xfId="7097" xr:uid="{00000000-0005-0000-0000-00006F0D0000}"/>
    <cellStyle name="Input 7_GCSEs" xfId="7079" xr:uid="{00000000-0005-0000-0000-0000700D0000}"/>
    <cellStyle name="Input 8" xfId="425" xr:uid="{00000000-0005-0000-0000-0000710D0000}"/>
    <cellStyle name="Input 8 10" xfId="426" xr:uid="{00000000-0005-0000-0000-0000720D0000}"/>
    <cellStyle name="Input 8 10 2" xfId="1758" xr:uid="{00000000-0005-0000-0000-0000730D0000}"/>
    <cellStyle name="Input 8 10 3" xfId="3275" xr:uid="{00000000-0005-0000-0000-0000740D0000}"/>
    <cellStyle name="Input 8 10 4" xfId="3276" xr:uid="{00000000-0005-0000-0000-0000750D0000}"/>
    <cellStyle name="Input 8 10 5" xfId="3277" xr:uid="{00000000-0005-0000-0000-0000760D0000}"/>
    <cellStyle name="Input 8 10_GCSEs" xfId="7100" xr:uid="{00000000-0005-0000-0000-0000770D0000}"/>
    <cellStyle name="Input 8 11" xfId="427" xr:uid="{00000000-0005-0000-0000-0000780D0000}"/>
    <cellStyle name="Input 8 11 2" xfId="1757" xr:uid="{00000000-0005-0000-0000-0000790D0000}"/>
    <cellStyle name="Input 8 11 3" xfId="3278" xr:uid="{00000000-0005-0000-0000-00007A0D0000}"/>
    <cellStyle name="Input 8 11 4" xfId="3279" xr:uid="{00000000-0005-0000-0000-00007B0D0000}"/>
    <cellStyle name="Input 8 11 5" xfId="3280" xr:uid="{00000000-0005-0000-0000-00007C0D0000}"/>
    <cellStyle name="Input 8 11_GCSEs" xfId="7101" xr:uid="{00000000-0005-0000-0000-00007D0D0000}"/>
    <cellStyle name="Input 8 12" xfId="1759" xr:uid="{00000000-0005-0000-0000-00007E0D0000}"/>
    <cellStyle name="Input 8 12 2" xfId="3281" xr:uid="{00000000-0005-0000-0000-00007F0D0000}"/>
    <cellStyle name="Input 8 12 3" xfId="3282" xr:uid="{00000000-0005-0000-0000-0000800D0000}"/>
    <cellStyle name="Input 8 12 4" xfId="3283" xr:uid="{00000000-0005-0000-0000-0000810D0000}"/>
    <cellStyle name="Input 8 12 5" xfId="3284" xr:uid="{00000000-0005-0000-0000-0000820D0000}"/>
    <cellStyle name="Input 8 12_GCSEs" xfId="7102" xr:uid="{00000000-0005-0000-0000-0000830D0000}"/>
    <cellStyle name="Input 8 13" xfId="3285" xr:uid="{00000000-0005-0000-0000-0000840D0000}"/>
    <cellStyle name="Input 8 14" xfId="3286" xr:uid="{00000000-0005-0000-0000-0000850D0000}"/>
    <cellStyle name="Input 8 15" xfId="3287" xr:uid="{00000000-0005-0000-0000-0000860D0000}"/>
    <cellStyle name="Input 8 16" xfId="3288" xr:uid="{00000000-0005-0000-0000-0000870D0000}"/>
    <cellStyle name="Input 8 2" xfId="428" xr:uid="{00000000-0005-0000-0000-0000880D0000}"/>
    <cellStyle name="Input 8 2 2" xfId="429" xr:uid="{00000000-0005-0000-0000-0000890D0000}"/>
    <cellStyle name="Input 8 2 2 2" xfId="1755" xr:uid="{00000000-0005-0000-0000-00008A0D0000}"/>
    <cellStyle name="Input 8 2 2 3" xfId="3289" xr:uid="{00000000-0005-0000-0000-00008B0D0000}"/>
    <cellStyle name="Input 8 2 2 4" xfId="3290" xr:uid="{00000000-0005-0000-0000-00008C0D0000}"/>
    <cellStyle name="Input 8 2 2 5" xfId="3291" xr:uid="{00000000-0005-0000-0000-00008D0D0000}"/>
    <cellStyle name="Input 8 2 2_GCSEs" xfId="7104" xr:uid="{00000000-0005-0000-0000-00008E0D0000}"/>
    <cellStyle name="Input 8 2 3" xfId="1756" xr:uid="{00000000-0005-0000-0000-00008F0D0000}"/>
    <cellStyle name="Input 8 2 4" xfId="3292" xr:uid="{00000000-0005-0000-0000-0000900D0000}"/>
    <cellStyle name="Input 8 2 5" xfId="3293" xr:uid="{00000000-0005-0000-0000-0000910D0000}"/>
    <cellStyle name="Input 8 2 6" xfId="3294" xr:uid="{00000000-0005-0000-0000-0000920D0000}"/>
    <cellStyle name="Input 8 2_GCSEs" xfId="7103" xr:uid="{00000000-0005-0000-0000-0000930D0000}"/>
    <cellStyle name="Input 8 3" xfId="430" xr:uid="{00000000-0005-0000-0000-0000940D0000}"/>
    <cellStyle name="Input 8 3 2" xfId="431" xr:uid="{00000000-0005-0000-0000-0000950D0000}"/>
    <cellStyle name="Input 8 3 2 2" xfId="1753" xr:uid="{00000000-0005-0000-0000-0000960D0000}"/>
    <cellStyle name="Input 8 3 2 3" xfId="3295" xr:uid="{00000000-0005-0000-0000-0000970D0000}"/>
    <cellStyle name="Input 8 3 2 4" xfId="3296" xr:uid="{00000000-0005-0000-0000-0000980D0000}"/>
    <cellStyle name="Input 8 3 2 5" xfId="3297" xr:uid="{00000000-0005-0000-0000-0000990D0000}"/>
    <cellStyle name="Input 8 3 2_GCSEs" xfId="7106" xr:uid="{00000000-0005-0000-0000-00009A0D0000}"/>
    <cellStyle name="Input 8 3 3" xfId="1754" xr:uid="{00000000-0005-0000-0000-00009B0D0000}"/>
    <cellStyle name="Input 8 3 4" xfId="3298" xr:uid="{00000000-0005-0000-0000-00009C0D0000}"/>
    <cellStyle name="Input 8 3 5" xfId="3299" xr:uid="{00000000-0005-0000-0000-00009D0D0000}"/>
    <cellStyle name="Input 8 3 6" xfId="3300" xr:uid="{00000000-0005-0000-0000-00009E0D0000}"/>
    <cellStyle name="Input 8 3_GCSEs" xfId="7105" xr:uid="{00000000-0005-0000-0000-00009F0D0000}"/>
    <cellStyle name="Input 8 4" xfId="432" xr:uid="{00000000-0005-0000-0000-0000A00D0000}"/>
    <cellStyle name="Input 8 4 2" xfId="433" xr:uid="{00000000-0005-0000-0000-0000A10D0000}"/>
    <cellStyle name="Input 8 4 2 2" xfId="1751" xr:uid="{00000000-0005-0000-0000-0000A20D0000}"/>
    <cellStyle name="Input 8 4 2 3" xfId="3301" xr:uid="{00000000-0005-0000-0000-0000A30D0000}"/>
    <cellStyle name="Input 8 4 2 4" xfId="3302" xr:uid="{00000000-0005-0000-0000-0000A40D0000}"/>
    <cellStyle name="Input 8 4 2 5" xfId="3303" xr:uid="{00000000-0005-0000-0000-0000A50D0000}"/>
    <cellStyle name="Input 8 4 2_GCSEs" xfId="7108" xr:uid="{00000000-0005-0000-0000-0000A60D0000}"/>
    <cellStyle name="Input 8 4 3" xfId="1752" xr:uid="{00000000-0005-0000-0000-0000A70D0000}"/>
    <cellStyle name="Input 8 4 4" xfId="3304" xr:uid="{00000000-0005-0000-0000-0000A80D0000}"/>
    <cellStyle name="Input 8 4 5" xfId="3305" xr:uid="{00000000-0005-0000-0000-0000A90D0000}"/>
    <cellStyle name="Input 8 4 6" xfId="3306" xr:uid="{00000000-0005-0000-0000-0000AA0D0000}"/>
    <cellStyle name="Input 8 4_GCSEs" xfId="7107" xr:uid="{00000000-0005-0000-0000-0000AB0D0000}"/>
    <cellStyle name="Input 8 5" xfId="434" xr:uid="{00000000-0005-0000-0000-0000AC0D0000}"/>
    <cellStyle name="Input 8 5 2" xfId="435" xr:uid="{00000000-0005-0000-0000-0000AD0D0000}"/>
    <cellStyle name="Input 8 5 2 2" xfId="1749" xr:uid="{00000000-0005-0000-0000-0000AE0D0000}"/>
    <cellStyle name="Input 8 5 2 3" xfId="3307" xr:uid="{00000000-0005-0000-0000-0000AF0D0000}"/>
    <cellStyle name="Input 8 5 2 4" xfId="3308" xr:uid="{00000000-0005-0000-0000-0000B00D0000}"/>
    <cellStyle name="Input 8 5 2 5" xfId="3309" xr:uid="{00000000-0005-0000-0000-0000B10D0000}"/>
    <cellStyle name="Input 8 5 2_GCSEs" xfId="7110" xr:uid="{00000000-0005-0000-0000-0000B20D0000}"/>
    <cellStyle name="Input 8 5 3" xfId="1750" xr:uid="{00000000-0005-0000-0000-0000B30D0000}"/>
    <cellStyle name="Input 8 5 4" xfId="3310" xr:uid="{00000000-0005-0000-0000-0000B40D0000}"/>
    <cellStyle name="Input 8 5 5" xfId="3311" xr:uid="{00000000-0005-0000-0000-0000B50D0000}"/>
    <cellStyle name="Input 8 5 6" xfId="3312" xr:uid="{00000000-0005-0000-0000-0000B60D0000}"/>
    <cellStyle name="Input 8 5_GCSEs" xfId="7109" xr:uid="{00000000-0005-0000-0000-0000B70D0000}"/>
    <cellStyle name="Input 8 6" xfId="436" xr:uid="{00000000-0005-0000-0000-0000B80D0000}"/>
    <cellStyle name="Input 8 6 2" xfId="437" xr:uid="{00000000-0005-0000-0000-0000B90D0000}"/>
    <cellStyle name="Input 8 6 2 2" xfId="1747" xr:uid="{00000000-0005-0000-0000-0000BA0D0000}"/>
    <cellStyle name="Input 8 6 2 3" xfId="3313" xr:uid="{00000000-0005-0000-0000-0000BB0D0000}"/>
    <cellStyle name="Input 8 6 2 4" xfId="3314" xr:uid="{00000000-0005-0000-0000-0000BC0D0000}"/>
    <cellStyle name="Input 8 6 2 5" xfId="3315" xr:uid="{00000000-0005-0000-0000-0000BD0D0000}"/>
    <cellStyle name="Input 8 6 2_GCSEs" xfId="7112" xr:uid="{00000000-0005-0000-0000-0000BE0D0000}"/>
    <cellStyle name="Input 8 6 3" xfId="1748" xr:uid="{00000000-0005-0000-0000-0000BF0D0000}"/>
    <cellStyle name="Input 8 6 4" xfId="3316" xr:uid="{00000000-0005-0000-0000-0000C00D0000}"/>
    <cellStyle name="Input 8 6 5" xfId="3317" xr:uid="{00000000-0005-0000-0000-0000C10D0000}"/>
    <cellStyle name="Input 8 6 6" xfId="3318" xr:uid="{00000000-0005-0000-0000-0000C20D0000}"/>
    <cellStyle name="Input 8 6_GCSEs" xfId="7111" xr:uid="{00000000-0005-0000-0000-0000C30D0000}"/>
    <cellStyle name="Input 8 7" xfId="438" xr:uid="{00000000-0005-0000-0000-0000C40D0000}"/>
    <cellStyle name="Input 8 7 2" xfId="439" xr:uid="{00000000-0005-0000-0000-0000C50D0000}"/>
    <cellStyle name="Input 8 7 2 2" xfId="1745" xr:uid="{00000000-0005-0000-0000-0000C60D0000}"/>
    <cellStyle name="Input 8 7 2 3" xfId="3319" xr:uid="{00000000-0005-0000-0000-0000C70D0000}"/>
    <cellStyle name="Input 8 7 2 4" xfId="3320" xr:uid="{00000000-0005-0000-0000-0000C80D0000}"/>
    <cellStyle name="Input 8 7 2 5" xfId="3321" xr:uid="{00000000-0005-0000-0000-0000C90D0000}"/>
    <cellStyle name="Input 8 7 2_GCSEs" xfId="7114" xr:uid="{00000000-0005-0000-0000-0000CA0D0000}"/>
    <cellStyle name="Input 8 7 3" xfId="1746" xr:uid="{00000000-0005-0000-0000-0000CB0D0000}"/>
    <cellStyle name="Input 8 7 4" xfId="3322" xr:uid="{00000000-0005-0000-0000-0000CC0D0000}"/>
    <cellStyle name="Input 8 7 5" xfId="3323" xr:uid="{00000000-0005-0000-0000-0000CD0D0000}"/>
    <cellStyle name="Input 8 7 6" xfId="3324" xr:uid="{00000000-0005-0000-0000-0000CE0D0000}"/>
    <cellStyle name="Input 8 7_GCSEs" xfId="7113" xr:uid="{00000000-0005-0000-0000-0000CF0D0000}"/>
    <cellStyle name="Input 8 8" xfId="440" xr:uid="{00000000-0005-0000-0000-0000D00D0000}"/>
    <cellStyle name="Input 8 8 2" xfId="441" xr:uid="{00000000-0005-0000-0000-0000D10D0000}"/>
    <cellStyle name="Input 8 8 2 2" xfId="1743" xr:uid="{00000000-0005-0000-0000-0000D20D0000}"/>
    <cellStyle name="Input 8 8 2 3" xfId="3325" xr:uid="{00000000-0005-0000-0000-0000D30D0000}"/>
    <cellStyle name="Input 8 8 2 4" xfId="3326" xr:uid="{00000000-0005-0000-0000-0000D40D0000}"/>
    <cellStyle name="Input 8 8 2 5" xfId="3327" xr:uid="{00000000-0005-0000-0000-0000D50D0000}"/>
    <cellStyle name="Input 8 8 2_GCSEs" xfId="7116" xr:uid="{00000000-0005-0000-0000-0000D60D0000}"/>
    <cellStyle name="Input 8 8 3" xfId="1744" xr:uid="{00000000-0005-0000-0000-0000D70D0000}"/>
    <cellStyle name="Input 8 8 4" xfId="3328" xr:uid="{00000000-0005-0000-0000-0000D80D0000}"/>
    <cellStyle name="Input 8 8 5" xfId="3329" xr:uid="{00000000-0005-0000-0000-0000D90D0000}"/>
    <cellStyle name="Input 8 8 6" xfId="3330" xr:uid="{00000000-0005-0000-0000-0000DA0D0000}"/>
    <cellStyle name="Input 8 8_GCSEs" xfId="7115" xr:uid="{00000000-0005-0000-0000-0000DB0D0000}"/>
    <cellStyle name="Input 8 9" xfId="442" xr:uid="{00000000-0005-0000-0000-0000DC0D0000}"/>
    <cellStyle name="Input 8 9 2" xfId="443" xr:uid="{00000000-0005-0000-0000-0000DD0D0000}"/>
    <cellStyle name="Input 8 9 2 2" xfId="1741" xr:uid="{00000000-0005-0000-0000-0000DE0D0000}"/>
    <cellStyle name="Input 8 9 2 3" xfId="3331" xr:uid="{00000000-0005-0000-0000-0000DF0D0000}"/>
    <cellStyle name="Input 8 9 2 4" xfId="3332" xr:uid="{00000000-0005-0000-0000-0000E00D0000}"/>
    <cellStyle name="Input 8 9 2 5" xfId="3333" xr:uid="{00000000-0005-0000-0000-0000E10D0000}"/>
    <cellStyle name="Input 8 9 2_GCSEs" xfId="7118" xr:uid="{00000000-0005-0000-0000-0000E20D0000}"/>
    <cellStyle name="Input 8 9 3" xfId="1742" xr:uid="{00000000-0005-0000-0000-0000E30D0000}"/>
    <cellStyle name="Input 8 9 4" xfId="3334" xr:uid="{00000000-0005-0000-0000-0000E40D0000}"/>
    <cellStyle name="Input 8 9 5" xfId="3335" xr:uid="{00000000-0005-0000-0000-0000E50D0000}"/>
    <cellStyle name="Input 8 9 6" xfId="3336" xr:uid="{00000000-0005-0000-0000-0000E60D0000}"/>
    <cellStyle name="Input 8 9_GCSEs" xfId="7117" xr:uid="{00000000-0005-0000-0000-0000E70D0000}"/>
    <cellStyle name="Input 8_GCSEs" xfId="7099" xr:uid="{00000000-0005-0000-0000-0000E80D0000}"/>
    <cellStyle name="Input 9" xfId="444" xr:uid="{00000000-0005-0000-0000-0000E90D0000}"/>
    <cellStyle name="Input 9 10" xfId="445" xr:uid="{00000000-0005-0000-0000-0000EA0D0000}"/>
    <cellStyle name="Input 9 10 2" xfId="1739" xr:uid="{00000000-0005-0000-0000-0000EB0D0000}"/>
    <cellStyle name="Input 9 10 3" xfId="3337" xr:uid="{00000000-0005-0000-0000-0000EC0D0000}"/>
    <cellStyle name="Input 9 10 4" xfId="3338" xr:uid="{00000000-0005-0000-0000-0000ED0D0000}"/>
    <cellStyle name="Input 9 10 5" xfId="3339" xr:uid="{00000000-0005-0000-0000-0000EE0D0000}"/>
    <cellStyle name="Input 9 10_GCSEs" xfId="7120" xr:uid="{00000000-0005-0000-0000-0000EF0D0000}"/>
    <cellStyle name="Input 9 11" xfId="446" xr:uid="{00000000-0005-0000-0000-0000F00D0000}"/>
    <cellStyle name="Input 9 11 2" xfId="1738" xr:uid="{00000000-0005-0000-0000-0000F10D0000}"/>
    <cellStyle name="Input 9 11 3" xfId="3340" xr:uid="{00000000-0005-0000-0000-0000F20D0000}"/>
    <cellStyle name="Input 9 11 4" xfId="3341" xr:uid="{00000000-0005-0000-0000-0000F30D0000}"/>
    <cellStyle name="Input 9 11 5" xfId="3342" xr:uid="{00000000-0005-0000-0000-0000F40D0000}"/>
    <cellStyle name="Input 9 11_GCSEs" xfId="7121" xr:uid="{00000000-0005-0000-0000-0000F50D0000}"/>
    <cellStyle name="Input 9 12" xfId="1740" xr:uid="{00000000-0005-0000-0000-0000F60D0000}"/>
    <cellStyle name="Input 9 12 2" xfId="3343" xr:uid="{00000000-0005-0000-0000-0000F70D0000}"/>
    <cellStyle name="Input 9 12 3" xfId="3344" xr:uid="{00000000-0005-0000-0000-0000F80D0000}"/>
    <cellStyle name="Input 9 12 4" xfId="3345" xr:uid="{00000000-0005-0000-0000-0000F90D0000}"/>
    <cellStyle name="Input 9 12 5" xfId="3346" xr:uid="{00000000-0005-0000-0000-0000FA0D0000}"/>
    <cellStyle name="Input 9 12_GCSEs" xfId="7122" xr:uid="{00000000-0005-0000-0000-0000FB0D0000}"/>
    <cellStyle name="Input 9 13" xfId="3347" xr:uid="{00000000-0005-0000-0000-0000FC0D0000}"/>
    <cellStyle name="Input 9 14" xfId="3348" xr:uid="{00000000-0005-0000-0000-0000FD0D0000}"/>
    <cellStyle name="Input 9 15" xfId="3349" xr:uid="{00000000-0005-0000-0000-0000FE0D0000}"/>
    <cellStyle name="Input 9 16" xfId="3350" xr:uid="{00000000-0005-0000-0000-0000FF0D0000}"/>
    <cellStyle name="Input 9 2" xfId="447" xr:uid="{00000000-0005-0000-0000-0000000E0000}"/>
    <cellStyle name="Input 9 2 2" xfId="448" xr:uid="{00000000-0005-0000-0000-0000010E0000}"/>
    <cellStyle name="Input 9 2 2 2" xfId="1736" xr:uid="{00000000-0005-0000-0000-0000020E0000}"/>
    <cellStyle name="Input 9 2 2 3" xfId="3351" xr:uid="{00000000-0005-0000-0000-0000030E0000}"/>
    <cellStyle name="Input 9 2 2 4" xfId="3352" xr:uid="{00000000-0005-0000-0000-0000040E0000}"/>
    <cellStyle name="Input 9 2 2 5" xfId="3353" xr:uid="{00000000-0005-0000-0000-0000050E0000}"/>
    <cellStyle name="Input 9 2 2_GCSEs" xfId="7124" xr:uid="{00000000-0005-0000-0000-0000060E0000}"/>
    <cellStyle name="Input 9 2 3" xfId="1737" xr:uid="{00000000-0005-0000-0000-0000070E0000}"/>
    <cellStyle name="Input 9 2 4" xfId="3354" xr:uid="{00000000-0005-0000-0000-0000080E0000}"/>
    <cellStyle name="Input 9 2 5" xfId="3355" xr:uid="{00000000-0005-0000-0000-0000090E0000}"/>
    <cellStyle name="Input 9 2 6" xfId="3356" xr:uid="{00000000-0005-0000-0000-00000A0E0000}"/>
    <cellStyle name="Input 9 2_GCSEs" xfId="7123" xr:uid="{00000000-0005-0000-0000-00000B0E0000}"/>
    <cellStyle name="Input 9 3" xfId="449" xr:uid="{00000000-0005-0000-0000-00000C0E0000}"/>
    <cellStyle name="Input 9 3 2" xfId="450" xr:uid="{00000000-0005-0000-0000-00000D0E0000}"/>
    <cellStyle name="Input 9 3 2 2" xfId="1734" xr:uid="{00000000-0005-0000-0000-00000E0E0000}"/>
    <cellStyle name="Input 9 3 2 3" xfId="3357" xr:uid="{00000000-0005-0000-0000-00000F0E0000}"/>
    <cellStyle name="Input 9 3 2 4" xfId="3358" xr:uid="{00000000-0005-0000-0000-0000100E0000}"/>
    <cellStyle name="Input 9 3 2 5" xfId="3359" xr:uid="{00000000-0005-0000-0000-0000110E0000}"/>
    <cellStyle name="Input 9 3 2_GCSEs" xfId="7126" xr:uid="{00000000-0005-0000-0000-0000120E0000}"/>
    <cellStyle name="Input 9 3 3" xfId="1735" xr:uid="{00000000-0005-0000-0000-0000130E0000}"/>
    <cellStyle name="Input 9 3 4" xfId="3360" xr:uid="{00000000-0005-0000-0000-0000140E0000}"/>
    <cellStyle name="Input 9 3 5" xfId="3361" xr:uid="{00000000-0005-0000-0000-0000150E0000}"/>
    <cellStyle name="Input 9 3 6" xfId="3362" xr:uid="{00000000-0005-0000-0000-0000160E0000}"/>
    <cellStyle name="Input 9 3_GCSEs" xfId="7125" xr:uid="{00000000-0005-0000-0000-0000170E0000}"/>
    <cellStyle name="Input 9 4" xfId="451" xr:uid="{00000000-0005-0000-0000-0000180E0000}"/>
    <cellStyle name="Input 9 4 2" xfId="452" xr:uid="{00000000-0005-0000-0000-0000190E0000}"/>
    <cellStyle name="Input 9 4 2 2" xfId="1732" xr:uid="{00000000-0005-0000-0000-00001A0E0000}"/>
    <cellStyle name="Input 9 4 2 3" xfId="3363" xr:uid="{00000000-0005-0000-0000-00001B0E0000}"/>
    <cellStyle name="Input 9 4 2 4" xfId="3364" xr:uid="{00000000-0005-0000-0000-00001C0E0000}"/>
    <cellStyle name="Input 9 4 2 5" xfId="3365" xr:uid="{00000000-0005-0000-0000-00001D0E0000}"/>
    <cellStyle name="Input 9 4 2_GCSEs" xfId="7128" xr:uid="{00000000-0005-0000-0000-00001E0E0000}"/>
    <cellStyle name="Input 9 4 3" xfId="1733" xr:uid="{00000000-0005-0000-0000-00001F0E0000}"/>
    <cellStyle name="Input 9 4 4" xfId="3366" xr:uid="{00000000-0005-0000-0000-0000200E0000}"/>
    <cellStyle name="Input 9 4 5" xfId="3367" xr:uid="{00000000-0005-0000-0000-0000210E0000}"/>
    <cellStyle name="Input 9 4 6" xfId="3368" xr:uid="{00000000-0005-0000-0000-0000220E0000}"/>
    <cellStyle name="Input 9 4_GCSEs" xfId="7127" xr:uid="{00000000-0005-0000-0000-0000230E0000}"/>
    <cellStyle name="Input 9 5" xfId="453" xr:uid="{00000000-0005-0000-0000-0000240E0000}"/>
    <cellStyle name="Input 9 5 2" xfId="454" xr:uid="{00000000-0005-0000-0000-0000250E0000}"/>
    <cellStyle name="Input 9 5 2 2" xfId="1730" xr:uid="{00000000-0005-0000-0000-0000260E0000}"/>
    <cellStyle name="Input 9 5 2 3" xfId="3369" xr:uid="{00000000-0005-0000-0000-0000270E0000}"/>
    <cellStyle name="Input 9 5 2 4" xfId="3370" xr:uid="{00000000-0005-0000-0000-0000280E0000}"/>
    <cellStyle name="Input 9 5 2 5" xfId="3371" xr:uid="{00000000-0005-0000-0000-0000290E0000}"/>
    <cellStyle name="Input 9 5 2_GCSEs" xfId="7130" xr:uid="{00000000-0005-0000-0000-00002A0E0000}"/>
    <cellStyle name="Input 9 5 3" xfId="1731" xr:uid="{00000000-0005-0000-0000-00002B0E0000}"/>
    <cellStyle name="Input 9 5 4" xfId="3372" xr:uid="{00000000-0005-0000-0000-00002C0E0000}"/>
    <cellStyle name="Input 9 5 5" xfId="3373" xr:uid="{00000000-0005-0000-0000-00002D0E0000}"/>
    <cellStyle name="Input 9 5 6" xfId="3374" xr:uid="{00000000-0005-0000-0000-00002E0E0000}"/>
    <cellStyle name="Input 9 5_GCSEs" xfId="7129" xr:uid="{00000000-0005-0000-0000-00002F0E0000}"/>
    <cellStyle name="Input 9 6" xfId="455" xr:uid="{00000000-0005-0000-0000-0000300E0000}"/>
    <cellStyle name="Input 9 6 2" xfId="456" xr:uid="{00000000-0005-0000-0000-0000310E0000}"/>
    <cellStyle name="Input 9 6 2 2" xfId="1728" xr:uid="{00000000-0005-0000-0000-0000320E0000}"/>
    <cellStyle name="Input 9 6 2 3" xfId="3375" xr:uid="{00000000-0005-0000-0000-0000330E0000}"/>
    <cellStyle name="Input 9 6 2 4" xfId="3376" xr:uid="{00000000-0005-0000-0000-0000340E0000}"/>
    <cellStyle name="Input 9 6 2 5" xfId="3377" xr:uid="{00000000-0005-0000-0000-0000350E0000}"/>
    <cellStyle name="Input 9 6 2_GCSEs" xfId="7132" xr:uid="{00000000-0005-0000-0000-0000360E0000}"/>
    <cellStyle name="Input 9 6 3" xfId="1729" xr:uid="{00000000-0005-0000-0000-0000370E0000}"/>
    <cellStyle name="Input 9 6 4" xfId="3378" xr:uid="{00000000-0005-0000-0000-0000380E0000}"/>
    <cellStyle name="Input 9 6 5" xfId="3379" xr:uid="{00000000-0005-0000-0000-0000390E0000}"/>
    <cellStyle name="Input 9 6 6" xfId="3380" xr:uid="{00000000-0005-0000-0000-00003A0E0000}"/>
    <cellStyle name="Input 9 6_GCSEs" xfId="7131" xr:uid="{00000000-0005-0000-0000-00003B0E0000}"/>
    <cellStyle name="Input 9 7" xfId="457" xr:uid="{00000000-0005-0000-0000-00003C0E0000}"/>
    <cellStyle name="Input 9 7 2" xfId="458" xr:uid="{00000000-0005-0000-0000-00003D0E0000}"/>
    <cellStyle name="Input 9 7 2 2" xfId="1726" xr:uid="{00000000-0005-0000-0000-00003E0E0000}"/>
    <cellStyle name="Input 9 7 2 3" xfId="3381" xr:uid="{00000000-0005-0000-0000-00003F0E0000}"/>
    <cellStyle name="Input 9 7 2 4" xfId="3382" xr:uid="{00000000-0005-0000-0000-0000400E0000}"/>
    <cellStyle name="Input 9 7 2 5" xfId="3383" xr:uid="{00000000-0005-0000-0000-0000410E0000}"/>
    <cellStyle name="Input 9 7 2_GCSEs" xfId="7134" xr:uid="{00000000-0005-0000-0000-0000420E0000}"/>
    <cellStyle name="Input 9 7 3" xfId="1727" xr:uid="{00000000-0005-0000-0000-0000430E0000}"/>
    <cellStyle name="Input 9 7 4" xfId="3384" xr:uid="{00000000-0005-0000-0000-0000440E0000}"/>
    <cellStyle name="Input 9 7 5" xfId="3385" xr:uid="{00000000-0005-0000-0000-0000450E0000}"/>
    <cellStyle name="Input 9 7 6" xfId="3386" xr:uid="{00000000-0005-0000-0000-0000460E0000}"/>
    <cellStyle name="Input 9 7_GCSEs" xfId="7133" xr:uid="{00000000-0005-0000-0000-0000470E0000}"/>
    <cellStyle name="Input 9 8" xfId="459" xr:uid="{00000000-0005-0000-0000-0000480E0000}"/>
    <cellStyle name="Input 9 8 2" xfId="460" xr:uid="{00000000-0005-0000-0000-0000490E0000}"/>
    <cellStyle name="Input 9 8 2 2" xfId="1724" xr:uid="{00000000-0005-0000-0000-00004A0E0000}"/>
    <cellStyle name="Input 9 8 2 3" xfId="3387" xr:uid="{00000000-0005-0000-0000-00004B0E0000}"/>
    <cellStyle name="Input 9 8 2 4" xfId="3388" xr:uid="{00000000-0005-0000-0000-00004C0E0000}"/>
    <cellStyle name="Input 9 8 2 5" xfId="3389" xr:uid="{00000000-0005-0000-0000-00004D0E0000}"/>
    <cellStyle name="Input 9 8 2_GCSEs" xfId="7136" xr:uid="{00000000-0005-0000-0000-00004E0E0000}"/>
    <cellStyle name="Input 9 8 3" xfId="1725" xr:uid="{00000000-0005-0000-0000-00004F0E0000}"/>
    <cellStyle name="Input 9 8 4" xfId="3390" xr:uid="{00000000-0005-0000-0000-0000500E0000}"/>
    <cellStyle name="Input 9 8 5" xfId="3391" xr:uid="{00000000-0005-0000-0000-0000510E0000}"/>
    <cellStyle name="Input 9 8 6" xfId="3392" xr:uid="{00000000-0005-0000-0000-0000520E0000}"/>
    <cellStyle name="Input 9 8_GCSEs" xfId="7135" xr:uid="{00000000-0005-0000-0000-0000530E0000}"/>
    <cellStyle name="Input 9 9" xfId="461" xr:uid="{00000000-0005-0000-0000-0000540E0000}"/>
    <cellStyle name="Input 9 9 2" xfId="462" xr:uid="{00000000-0005-0000-0000-0000550E0000}"/>
    <cellStyle name="Input 9 9 2 2" xfId="1722" xr:uid="{00000000-0005-0000-0000-0000560E0000}"/>
    <cellStyle name="Input 9 9 2 3" xfId="3393" xr:uid="{00000000-0005-0000-0000-0000570E0000}"/>
    <cellStyle name="Input 9 9 2 4" xfId="3394" xr:uid="{00000000-0005-0000-0000-0000580E0000}"/>
    <cellStyle name="Input 9 9 2 5" xfId="3395" xr:uid="{00000000-0005-0000-0000-0000590E0000}"/>
    <cellStyle name="Input 9 9 2_GCSEs" xfId="7138" xr:uid="{00000000-0005-0000-0000-00005A0E0000}"/>
    <cellStyle name="Input 9 9 3" xfId="1723" xr:uid="{00000000-0005-0000-0000-00005B0E0000}"/>
    <cellStyle name="Input 9 9 4" xfId="3396" xr:uid="{00000000-0005-0000-0000-00005C0E0000}"/>
    <cellStyle name="Input 9 9 5" xfId="3397" xr:uid="{00000000-0005-0000-0000-00005D0E0000}"/>
    <cellStyle name="Input 9 9 6" xfId="3398" xr:uid="{00000000-0005-0000-0000-00005E0E0000}"/>
    <cellStyle name="Input 9 9_GCSEs" xfId="7137" xr:uid="{00000000-0005-0000-0000-00005F0E0000}"/>
    <cellStyle name="Input 9_GCSEs" xfId="7119" xr:uid="{00000000-0005-0000-0000-0000600E0000}"/>
    <cellStyle name="Later" xfId="9158" xr:uid="{00000000-0005-0000-0000-0000610E0000}"/>
    <cellStyle name="LEAName" xfId="9159" xr:uid="{00000000-0005-0000-0000-0000620E0000}"/>
    <cellStyle name="LEANumber" xfId="9160" xr:uid="{00000000-0005-0000-0000-0000630E0000}"/>
    <cellStyle name="Linked Cell" xfId="8785" builtinId="24" customBuiltin="1"/>
    <cellStyle name="Linked Cell 10" xfId="6698" xr:uid="{00000000-0005-0000-0000-0000650E0000}"/>
    <cellStyle name="Linked Cell 2" xfId="1110" xr:uid="{00000000-0005-0000-0000-0000660E0000}"/>
    <cellStyle name="Linked Cell 2 2" xfId="6053" xr:uid="{00000000-0005-0000-0000-0000670E0000}"/>
    <cellStyle name="Linked Cell 2 2 2" xfId="9163" xr:uid="{00000000-0005-0000-0000-0000680E0000}"/>
    <cellStyle name="Linked Cell 2 3" xfId="6054" xr:uid="{00000000-0005-0000-0000-0000690E0000}"/>
    <cellStyle name="Linked Cell 2 4" xfId="6052" xr:uid="{00000000-0005-0000-0000-00006A0E0000}"/>
    <cellStyle name="Linked Cell 2 5" xfId="6575" xr:uid="{00000000-0005-0000-0000-00006B0E0000}"/>
    <cellStyle name="Linked Cell 2 6" xfId="8950" xr:uid="{00000000-0005-0000-0000-00006C0E0000}"/>
    <cellStyle name="Linked Cell 2_Analysis File Template" xfId="6055" xr:uid="{00000000-0005-0000-0000-00006D0E0000}"/>
    <cellStyle name="Linked Cell 3" xfId="65" xr:uid="{00000000-0005-0000-0000-00006E0E0000}"/>
    <cellStyle name="Linked Cell 3 2" xfId="6056" xr:uid="{00000000-0005-0000-0000-00006F0E0000}"/>
    <cellStyle name="Linked Cell 4" xfId="6057" xr:uid="{00000000-0005-0000-0000-0000700E0000}"/>
    <cellStyle name="Linked Cell 5" xfId="6058" xr:uid="{00000000-0005-0000-0000-0000710E0000}"/>
    <cellStyle name="Linked Cell 6" xfId="6457" xr:uid="{00000000-0005-0000-0000-0000720E0000}"/>
    <cellStyle name="Linked Cell 7" xfId="6637" xr:uid="{00000000-0005-0000-0000-0000730E0000}"/>
    <cellStyle name="Linked Cell 8" xfId="6632" xr:uid="{00000000-0005-0000-0000-0000740E0000}"/>
    <cellStyle name="Linked Cell 9" xfId="6690" xr:uid="{00000000-0005-0000-0000-0000750E0000}"/>
    <cellStyle name="Manual" xfId="9165" xr:uid="{00000000-0005-0000-0000-0000760E0000}"/>
    <cellStyle name="Neutral" xfId="8781" builtinId="28" customBuiltin="1"/>
    <cellStyle name="Neutral 2" xfId="1111" xr:uid="{00000000-0005-0000-0000-0000780E0000}"/>
    <cellStyle name="Neutral 2 2" xfId="6060" xr:uid="{00000000-0005-0000-0000-0000790E0000}"/>
    <cellStyle name="Neutral 2 3" xfId="6061" xr:uid="{00000000-0005-0000-0000-00007A0E0000}"/>
    <cellStyle name="Neutral 2 4" xfId="6059" xr:uid="{00000000-0005-0000-0000-00007B0E0000}"/>
    <cellStyle name="Neutral 2 5" xfId="6576" xr:uid="{00000000-0005-0000-0000-00007C0E0000}"/>
    <cellStyle name="Neutral 2 6" xfId="9167" xr:uid="{00000000-0005-0000-0000-00007D0E0000}"/>
    <cellStyle name="Neutral 2 7" xfId="8949" xr:uid="{00000000-0005-0000-0000-00007E0E0000}"/>
    <cellStyle name="Neutral 2 8" xfId="10235" xr:uid="{00000000-0005-0000-0000-00007F0E0000}"/>
    <cellStyle name="Neutral 3" xfId="66" xr:uid="{00000000-0005-0000-0000-0000800E0000}"/>
    <cellStyle name="Neutral 3 2" xfId="6062" xr:uid="{00000000-0005-0000-0000-0000810E0000}"/>
    <cellStyle name="Neutral 3 3" xfId="6577" xr:uid="{00000000-0005-0000-0000-0000820E0000}"/>
    <cellStyle name="Neutral 4" xfId="6063" xr:uid="{00000000-0005-0000-0000-0000830E0000}"/>
    <cellStyle name="Neutral 5" xfId="6064" xr:uid="{00000000-0005-0000-0000-0000840E0000}"/>
    <cellStyle name="Neutral 6" xfId="6453" xr:uid="{00000000-0005-0000-0000-0000850E0000}"/>
    <cellStyle name="Norma" xfId="9170" xr:uid="{00000000-0005-0000-0000-0000860E0000}"/>
    <cellStyle name="Norma 2" xfId="9171" xr:uid="{00000000-0005-0000-0000-0000870E0000}"/>
    <cellStyle name="Normal" xfId="0" builtinId="0"/>
    <cellStyle name="Normal - Style1" xfId="9172" xr:uid="{00000000-0005-0000-0000-0000890E0000}"/>
    <cellStyle name="Normal 10" xfId="2" xr:uid="{00000000-0005-0000-0000-00008A0E0000}"/>
    <cellStyle name="Normal 10 2" xfId="6066" xr:uid="{00000000-0005-0000-0000-00008B0E0000}"/>
    <cellStyle name="Normal 10 2 2" xfId="6067" xr:uid="{00000000-0005-0000-0000-00008C0E0000}"/>
    <cellStyle name="Normal 10 2 3" xfId="9174" xr:uid="{00000000-0005-0000-0000-00008D0E0000}"/>
    <cellStyle name="Normal 10 2 4" xfId="9524" xr:uid="{00000000-0005-0000-0000-00008E0E0000}"/>
    <cellStyle name="Normal 10 3" xfId="5477" xr:uid="{00000000-0005-0000-0000-00008F0E0000}"/>
    <cellStyle name="Normal 10 3 2" xfId="9175" xr:uid="{00000000-0005-0000-0000-0000900E0000}"/>
    <cellStyle name="Normal 10 4" xfId="6065" xr:uid="{00000000-0005-0000-0000-0000910E0000}"/>
    <cellStyle name="Normal 10 4 2" xfId="9176" xr:uid="{00000000-0005-0000-0000-0000920E0000}"/>
    <cellStyle name="Normal 10 5" xfId="7770" xr:uid="{00000000-0005-0000-0000-0000930E0000}"/>
    <cellStyle name="Normal 10 5 2" xfId="9177" xr:uid="{00000000-0005-0000-0000-0000940E0000}"/>
    <cellStyle name="Normal 10 6" xfId="9173" xr:uid="{00000000-0005-0000-0000-0000950E0000}"/>
    <cellStyle name="Normal 10_Analysis File Template" xfId="6068" xr:uid="{00000000-0005-0000-0000-0000960E0000}"/>
    <cellStyle name="Normal 100" xfId="5451" xr:uid="{00000000-0005-0000-0000-0000970E0000}"/>
    <cellStyle name="Normal 101" xfId="5452" xr:uid="{00000000-0005-0000-0000-0000980E0000}"/>
    <cellStyle name="Normal 102" xfId="5453" xr:uid="{00000000-0005-0000-0000-0000990E0000}"/>
    <cellStyle name="Normal 103" xfId="5454" xr:uid="{00000000-0005-0000-0000-00009A0E0000}"/>
    <cellStyle name="Normal 104" xfId="5455" xr:uid="{00000000-0005-0000-0000-00009B0E0000}"/>
    <cellStyle name="Normal 105" xfId="5456" xr:uid="{00000000-0005-0000-0000-00009C0E0000}"/>
    <cellStyle name="Normal 105 2" xfId="9178" xr:uid="{00000000-0005-0000-0000-00009D0E0000}"/>
    <cellStyle name="Normal 106" xfId="5457" xr:uid="{00000000-0005-0000-0000-00009E0E0000}"/>
    <cellStyle name="Normal 107" xfId="5458" xr:uid="{00000000-0005-0000-0000-00009F0E0000}"/>
    <cellStyle name="Normal 108" xfId="5459" xr:uid="{00000000-0005-0000-0000-0000A00E0000}"/>
    <cellStyle name="Normal 108 2" xfId="6352" xr:uid="{00000000-0005-0000-0000-0000A10E0000}"/>
    <cellStyle name="Normal 109" xfId="5461" xr:uid="{00000000-0005-0000-0000-0000A20E0000}"/>
    <cellStyle name="Normal 11" xfId="6069" xr:uid="{00000000-0005-0000-0000-0000A30E0000}"/>
    <cellStyle name="Normal 11 2" xfId="6384" xr:uid="{00000000-0005-0000-0000-0000A40E0000}"/>
    <cellStyle name="Normal 11 2 2" xfId="9181" xr:uid="{00000000-0005-0000-0000-0000A50E0000}"/>
    <cellStyle name="Normal 11 2 2 2" xfId="9182" xr:uid="{00000000-0005-0000-0000-0000A60E0000}"/>
    <cellStyle name="Normal 11 2 3" xfId="9183" xr:uid="{00000000-0005-0000-0000-0000A70E0000}"/>
    <cellStyle name="Normal 11 3" xfId="6579" xr:uid="{00000000-0005-0000-0000-0000A80E0000}"/>
    <cellStyle name="Normal 11 3 2" xfId="9185" xr:uid="{00000000-0005-0000-0000-0000A90E0000}"/>
    <cellStyle name="Normal 11 3 2 2" xfId="9186" xr:uid="{00000000-0005-0000-0000-0000AA0E0000}"/>
    <cellStyle name="Normal 11 3 3" xfId="9187" xr:uid="{00000000-0005-0000-0000-0000AB0E0000}"/>
    <cellStyle name="Normal 11 3 4" xfId="9188" xr:uid="{00000000-0005-0000-0000-0000AC0E0000}"/>
    <cellStyle name="Normal 11 3 5" xfId="9184" xr:uid="{00000000-0005-0000-0000-0000AD0E0000}"/>
    <cellStyle name="Normal 11 4" xfId="7771" xr:uid="{00000000-0005-0000-0000-0000AE0E0000}"/>
    <cellStyle name="Normal 11 4 2" xfId="9189" xr:uid="{00000000-0005-0000-0000-0000AF0E0000}"/>
    <cellStyle name="Normal 11 5" xfId="9190" xr:uid="{00000000-0005-0000-0000-0000B00E0000}"/>
    <cellStyle name="Normal 11 6" xfId="9179" xr:uid="{00000000-0005-0000-0000-0000B10E0000}"/>
    <cellStyle name="Normal 11_AHP Dec 2012 QS (London)" xfId="9191" xr:uid="{00000000-0005-0000-0000-0000B20E0000}"/>
    <cellStyle name="Normal 110" xfId="5462" xr:uid="{00000000-0005-0000-0000-0000B30E0000}"/>
    <cellStyle name="Normal 111" xfId="5464" xr:uid="{00000000-0005-0000-0000-0000B40E0000}"/>
    <cellStyle name="Normal 112" xfId="8743" xr:uid="{00000000-0005-0000-0000-0000B50E0000}"/>
    <cellStyle name="Normal 113" xfId="8744" xr:uid="{00000000-0005-0000-0000-0000B60E0000}"/>
    <cellStyle name="Normal 114" xfId="8745" xr:uid="{00000000-0005-0000-0000-0000B70E0000}"/>
    <cellStyle name="Normal 115" xfId="8748" xr:uid="{00000000-0005-0000-0000-0000B80E0000}"/>
    <cellStyle name="Normal 116" xfId="8758" xr:uid="{00000000-0005-0000-0000-0000B90E0000}"/>
    <cellStyle name="Normal 117" xfId="6368" xr:uid="{00000000-0005-0000-0000-0000BA0E0000}"/>
    <cellStyle name="Normal 118" xfId="6354" xr:uid="{00000000-0005-0000-0000-0000BB0E0000}"/>
    <cellStyle name="Normal 119" xfId="8761" xr:uid="{00000000-0005-0000-0000-0000BC0E0000}"/>
    <cellStyle name="Normal 12" xfId="6070" xr:uid="{00000000-0005-0000-0000-0000BD0E0000}"/>
    <cellStyle name="Normal 12 2" xfId="6071" xr:uid="{00000000-0005-0000-0000-0000BE0E0000}"/>
    <cellStyle name="Normal 12 2 2" xfId="6072" xr:uid="{00000000-0005-0000-0000-0000BF0E0000}"/>
    <cellStyle name="Normal 12 2 2 2" xfId="9195" xr:uid="{00000000-0005-0000-0000-0000C00E0000}"/>
    <cellStyle name="Normal 12 2 2 3" xfId="9194" xr:uid="{00000000-0005-0000-0000-0000C10E0000}"/>
    <cellStyle name="Normal 12 2 3" xfId="9196" xr:uid="{00000000-0005-0000-0000-0000C20E0000}"/>
    <cellStyle name="Normal 12 2 4" xfId="9193" xr:uid="{00000000-0005-0000-0000-0000C30E0000}"/>
    <cellStyle name="Normal 12 3" xfId="6073" xr:uid="{00000000-0005-0000-0000-0000C40E0000}"/>
    <cellStyle name="Normal 12 4" xfId="6580" xr:uid="{00000000-0005-0000-0000-0000C50E0000}"/>
    <cellStyle name="Normal 12 4 2" xfId="9197" xr:uid="{00000000-0005-0000-0000-0000C60E0000}"/>
    <cellStyle name="Normal 12 5" xfId="7772" xr:uid="{00000000-0005-0000-0000-0000C70E0000}"/>
    <cellStyle name="Normal 12 6" xfId="9192" xr:uid="{00000000-0005-0000-0000-0000C80E0000}"/>
    <cellStyle name="Normal 12_AHP Dec 2012 QS (London)" xfId="9198" xr:uid="{00000000-0005-0000-0000-0000C90E0000}"/>
    <cellStyle name="Normal 120" xfId="8762" xr:uid="{00000000-0005-0000-0000-0000CA0E0000}"/>
    <cellStyle name="Normal 120 2" xfId="9199" xr:uid="{00000000-0005-0000-0000-0000CB0E0000}"/>
    <cellStyle name="Normal 121" xfId="8763" xr:uid="{00000000-0005-0000-0000-0000CC0E0000}"/>
    <cellStyle name="Normal 122" xfId="8764" xr:uid="{00000000-0005-0000-0000-0000CD0E0000}"/>
    <cellStyle name="Normal 123" xfId="8765" xr:uid="{00000000-0005-0000-0000-0000CE0E0000}"/>
    <cellStyle name="Normal 123 2" xfId="9200" xr:uid="{00000000-0005-0000-0000-0000CF0E0000}"/>
    <cellStyle name="Normal 124" xfId="8766" xr:uid="{00000000-0005-0000-0000-0000D00E0000}"/>
    <cellStyle name="Normal 124 2" xfId="9201" xr:uid="{00000000-0005-0000-0000-0000D10E0000}"/>
    <cellStyle name="Normal 125" xfId="8767" xr:uid="{00000000-0005-0000-0000-0000D20E0000}"/>
    <cellStyle name="Normal 126" xfId="8768" xr:uid="{00000000-0005-0000-0000-0000D30E0000}"/>
    <cellStyle name="Normal 127" xfId="8769" xr:uid="{00000000-0005-0000-0000-0000D40E0000}"/>
    <cellStyle name="Normal 128" xfId="8770" xr:uid="{00000000-0005-0000-0000-0000D50E0000}"/>
    <cellStyle name="Normal 129" xfId="8771" xr:uid="{00000000-0005-0000-0000-0000D60E0000}"/>
    <cellStyle name="Normal 13" xfId="6074" xr:uid="{00000000-0005-0000-0000-0000D70E0000}"/>
    <cellStyle name="Normal 13 2" xfId="6075" xr:uid="{00000000-0005-0000-0000-0000D80E0000}"/>
    <cellStyle name="Normal 13 2 2" xfId="9203" xr:uid="{00000000-0005-0000-0000-0000D90E0000}"/>
    <cellStyle name="Normal 13 3" xfId="6581" xr:uid="{00000000-0005-0000-0000-0000DA0E0000}"/>
    <cellStyle name="Normal 13 3 2" xfId="9204" xr:uid="{00000000-0005-0000-0000-0000DB0E0000}"/>
    <cellStyle name="Normal 13 4" xfId="7773" xr:uid="{00000000-0005-0000-0000-0000DC0E0000}"/>
    <cellStyle name="Normal 13 4 2" xfId="9205" xr:uid="{00000000-0005-0000-0000-0000DD0E0000}"/>
    <cellStyle name="Normal 13 5" xfId="9202" xr:uid="{00000000-0005-0000-0000-0000DE0E0000}"/>
    <cellStyle name="Normal 13 6" xfId="9455" xr:uid="{00000000-0005-0000-0000-0000DF0E0000}"/>
    <cellStyle name="Normal 13_Traineeship Mock MI Tables V11" xfId="6076" xr:uid="{00000000-0005-0000-0000-0000E00E0000}"/>
    <cellStyle name="Normal 130" xfId="8772" xr:uid="{00000000-0005-0000-0000-0000E10E0000}"/>
    <cellStyle name="Normal 131" xfId="6372" xr:uid="{00000000-0005-0000-0000-0000E20E0000}"/>
    <cellStyle name="Normal 132" xfId="6356" xr:uid="{00000000-0005-0000-0000-0000E30E0000}"/>
    <cellStyle name="Normal 133" xfId="6367" xr:uid="{00000000-0005-0000-0000-0000E40E0000}"/>
    <cellStyle name="Normal 134" xfId="8811" xr:uid="{00000000-0005-0000-0000-0000E50E0000}"/>
    <cellStyle name="Normal 135" xfId="8812" xr:uid="{00000000-0005-0000-0000-0000E60E0000}"/>
    <cellStyle name="Normal 136" xfId="8813" xr:uid="{00000000-0005-0000-0000-0000E70E0000}"/>
    <cellStyle name="Normal 137" xfId="9939" xr:uid="{00000000-0005-0000-0000-0000E80E0000}"/>
    <cellStyle name="Normal 138" xfId="9948" xr:uid="{00000000-0005-0000-0000-0000E90E0000}"/>
    <cellStyle name="Normal 139" xfId="9956" xr:uid="{00000000-0005-0000-0000-0000EA0E0000}"/>
    <cellStyle name="Normal 14" xfId="6077" xr:uid="{00000000-0005-0000-0000-0000EB0E0000}"/>
    <cellStyle name="Normal 14 2" xfId="6078" xr:uid="{00000000-0005-0000-0000-0000EC0E0000}"/>
    <cellStyle name="Normal 14 2 2" xfId="9207" xr:uid="{00000000-0005-0000-0000-0000ED0E0000}"/>
    <cellStyle name="Normal 14 3" xfId="6582" xr:uid="{00000000-0005-0000-0000-0000EE0E0000}"/>
    <cellStyle name="Normal 14 3 2" xfId="9208" xr:uid="{00000000-0005-0000-0000-0000EF0E0000}"/>
    <cellStyle name="Normal 14 4" xfId="7774" xr:uid="{00000000-0005-0000-0000-0000F00E0000}"/>
    <cellStyle name="Normal 14 5" xfId="9206" xr:uid="{00000000-0005-0000-0000-0000F10E0000}"/>
    <cellStyle name="Normal 14_All_SFR_Tables_Oct13" xfId="6079" xr:uid="{00000000-0005-0000-0000-0000F20E0000}"/>
    <cellStyle name="Normal 140" xfId="9957" xr:uid="{00000000-0005-0000-0000-0000F30E0000}"/>
    <cellStyle name="Normal 141" xfId="9963" xr:uid="{00000000-0005-0000-0000-0000F40E0000}"/>
    <cellStyle name="Normal 142" xfId="9964" xr:uid="{00000000-0005-0000-0000-0000F50E0000}"/>
    <cellStyle name="Normal 143" xfId="9966" xr:uid="{00000000-0005-0000-0000-0000F60E0000}"/>
    <cellStyle name="Normal 144" xfId="9970" xr:uid="{00000000-0005-0000-0000-0000F70E0000}"/>
    <cellStyle name="Normal 145" xfId="10180" xr:uid="{00000000-0005-0000-0000-0000F80E0000}"/>
    <cellStyle name="Normal 146" xfId="10183" xr:uid="{00000000-0005-0000-0000-0000F90E0000}"/>
    <cellStyle name="Normal 147" xfId="10212" xr:uid="{00000000-0005-0000-0000-0000FA0E0000}"/>
    <cellStyle name="Normal 147 2" xfId="5467" xr:uid="{00000000-0005-0000-0000-0000FB0E0000}"/>
    <cellStyle name="Normal 148" xfId="10213" xr:uid="{00000000-0005-0000-0000-0000FC0E0000}"/>
    <cellStyle name="Normal 148 2" xfId="5469" xr:uid="{00000000-0005-0000-0000-0000FD0E0000}"/>
    <cellStyle name="Normal 149" xfId="10214" xr:uid="{00000000-0005-0000-0000-0000FE0E0000}"/>
    <cellStyle name="Normal 15" xfId="6080" xr:uid="{00000000-0005-0000-0000-0000FF0E0000}"/>
    <cellStyle name="Normal 15 2" xfId="6583" xr:uid="{00000000-0005-0000-0000-0000000F0000}"/>
    <cellStyle name="Normal 15 2 2" xfId="9210" xr:uid="{00000000-0005-0000-0000-0000010F0000}"/>
    <cellStyle name="Normal 15 3" xfId="7775" xr:uid="{00000000-0005-0000-0000-0000020F0000}"/>
    <cellStyle name="Normal 15 3 2" xfId="9211" xr:uid="{00000000-0005-0000-0000-0000030F0000}"/>
    <cellStyle name="Normal 15 4" xfId="9209" xr:uid="{00000000-0005-0000-0000-0000040F0000}"/>
    <cellStyle name="Normal 150" xfId="10218" xr:uid="{00000000-0005-0000-0000-0000050F0000}"/>
    <cellStyle name="Normal 150 2" xfId="5471" xr:uid="{00000000-0005-0000-0000-0000060F0000}"/>
    <cellStyle name="Normal 151" xfId="10221" xr:uid="{00000000-0005-0000-0000-0000070F0000}"/>
    <cellStyle name="Normal 151 2" xfId="5473" xr:uid="{00000000-0005-0000-0000-0000080F0000}"/>
    <cellStyle name="Normal 152" xfId="10222" xr:uid="{00000000-0005-0000-0000-0000090F0000}"/>
    <cellStyle name="Normal 152 2" xfId="5468" xr:uid="{00000000-0005-0000-0000-00000A0F0000}"/>
    <cellStyle name="Normal 153" xfId="10223" xr:uid="{00000000-0005-0000-0000-00000B0F0000}"/>
    <cellStyle name="Normal 153 2" xfId="5470" xr:uid="{00000000-0005-0000-0000-00000C0F0000}"/>
    <cellStyle name="Normal 154" xfId="10224" xr:uid="{00000000-0005-0000-0000-00000D0F0000}"/>
    <cellStyle name="Normal 155" xfId="10225" xr:uid="{00000000-0005-0000-0000-00000E0F0000}"/>
    <cellStyle name="Normal 155 2" xfId="5472" xr:uid="{00000000-0005-0000-0000-00000F0F0000}"/>
    <cellStyle name="Normal 156 2" xfId="5474" xr:uid="{00000000-0005-0000-0000-0000100F0000}"/>
    <cellStyle name="Normal 158 2" xfId="5475" xr:uid="{00000000-0005-0000-0000-0000110F0000}"/>
    <cellStyle name="Normal 16" xfId="6081" xr:uid="{00000000-0005-0000-0000-0000120F0000}"/>
    <cellStyle name="Normal 16 2" xfId="6584" xr:uid="{00000000-0005-0000-0000-0000130F0000}"/>
    <cellStyle name="Normal 16 2 2" xfId="9213" xr:uid="{00000000-0005-0000-0000-0000140F0000}"/>
    <cellStyle name="Normal 16 3" xfId="7776" xr:uid="{00000000-0005-0000-0000-0000150F0000}"/>
    <cellStyle name="Normal 16 3 2" xfId="9214" xr:uid="{00000000-0005-0000-0000-0000160F0000}"/>
    <cellStyle name="Normal 16 4" xfId="9212" xr:uid="{00000000-0005-0000-0000-0000170F0000}"/>
    <cellStyle name="Normal 164" xfId="6727" xr:uid="{00000000-0005-0000-0000-0000180F0000}"/>
    <cellStyle name="Normal 17" xfId="6082" xr:uid="{00000000-0005-0000-0000-0000190F0000}"/>
    <cellStyle name="Normal 17 2" xfId="6585" xr:uid="{00000000-0005-0000-0000-00001A0F0000}"/>
    <cellStyle name="Normal 17 2 2" xfId="9216" xr:uid="{00000000-0005-0000-0000-00001B0F0000}"/>
    <cellStyle name="Normal 17 3" xfId="7777" xr:uid="{00000000-0005-0000-0000-00001C0F0000}"/>
    <cellStyle name="Normal 17 3 2" xfId="9217" xr:uid="{00000000-0005-0000-0000-00001D0F0000}"/>
    <cellStyle name="Normal 17 4" xfId="9215" xr:uid="{00000000-0005-0000-0000-00001E0F0000}"/>
    <cellStyle name="Normal 176" xfId="5460" xr:uid="{00000000-0005-0000-0000-00001F0F0000}"/>
    <cellStyle name="Normal 178" xfId="5463" xr:uid="{00000000-0005-0000-0000-0000200F0000}"/>
    <cellStyle name="Normal 18" xfId="6083" xr:uid="{00000000-0005-0000-0000-0000210F0000}"/>
    <cellStyle name="Normal 18 2" xfId="6586" xr:uid="{00000000-0005-0000-0000-0000220F0000}"/>
    <cellStyle name="Normal 18 2 2" xfId="9219" xr:uid="{00000000-0005-0000-0000-0000230F0000}"/>
    <cellStyle name="Normal 18 3" xfId="7778" xr:uid="{00000000-0005-0000-0000-0000240F0000}"/>
    <cellStyle name="Normal 18 3 2" xfId="9220" xr:uid="{00000000-0005-0000-0000-0000250F0000}"/>
    <cellStyle name="Normal 18 4" xfId="9218" xr:uid="{00000000-0005-0000-0000-0000260F0000}"/>
    <cellStyle name="Normal 19" xfId="6587" xr:uid="{00000000-0005-0000-0000-0000270F0000}"/>
    <cellStyle name="Normal 19 2" xfId="7779" xr:uid="{00000000-0005-0000-0000-0000280F0000}"/>
    <cellStyle name="Normal 19 2 2" xfId="9222" xr:uid="{00000000-0005-0000-0000-0000290F0000}"/>
    <cellStyle name="Normal 19 3" xfId="9223" xr:uid="{00000000-0005-0000-0000-00002A0F0000}"/>
    <cellStyle name="Normal 19 4" xfId="9221" xr:uid="{00000000-0005-0000-0000-00002B0F0000}"/>
    <cellStyle name="Normal 2" xfId="16" xr:uid="{00000000-0005-0000-0000-00002C0F0000}"/>
    <cellStyle name="Normal 2 10" xfId="5444" xr:uid="{00000000-0005-0000-0000-00002D0F0000}"/>
    <cellStyle name="Normal 2 10 2" xfId="6085" xr:uid="{00000000-0005-0000-0000-00002E0F0000}"/>
    <cellStyle name="Normal 2 10 3" xfId="6385" xr:uid="{00000000-0005-0000-0000-00002F0F0000}"/>
    <cellStyle name="Normal 2 10 4" xfId="9440" xr:uid="{00000000-0005-0000-0000-0000300F0000}"/>
    <cellStyle name="Normal 2 11" xfId="6086" xr:uid="{00000000-0005-0000-0000-0000310F0000}"/>
    <cellStyle name="Normal 2 12" xfId="7780" xr:uid="{00000000-0005-0000-0000-0000320F0000}"/>
    <cellStyle name="Normal 2 12 2" xfId="9434" xr:uid="{00000000-0005-0000-0000-0000330F0000}"/>
    <cellStyle name="Normal 2 13" xfId="9413" xr:uid="{00000000-0005-0000-0000-0000340F0000}"/>
    <cellStyle name="Normal 2 14" xfId="9403" xr:uid="{00000000-0005-0000-0000-0000350F0000}"/>
    <cellStyle name="Normal 2 15" xfId="9934" xr:uid="{00000000-0005-0000-0000-0000360F0000}"/>
    <cellStyle name="Normal 2 16" xfId="9940" xr:uid="{00000000-0005-0000-0000-0000370F0000}"/>
    <cellStyle name="Normal 2 17" xfId="9949" xr:uid="{00000000-0005-0000-0000-0000380F0000}"/>
    <cellStyle name="Normal 2 18" xfId="9969" xr:uid="{00000000-0005-0000-0000-0000390F0000}"/>
    <cellStyle name="Normal 2 2" xfId="10" xr:uid="{00000000-0005-0000-0000-00003A0F0000}"/>
    <cellStyle name="Normal 2 2 10" xfId="6442" xr:uid="{00000000-0005-0000-0000-00003B0F0000}"/>
    <cellStyle name="Normal 2 2 11" xfId="7781" xr:uid="{00000000-0005-0000-0000-00003C0F0000}"/>
    <cellStyle name="Normal 2 2 12" xfId="9225" xr:uid="{00000000-0005-0000-0000-00003D0F0000}"/>
    <cellStyle name="Normal 2 2 2" xfId="463" xr:uid="{00000000-0005-0000-0000-00003E0F0000}"/>
    <cellStyle name="Normal 2 2 2 10" xfId="8754" xr:uid="{00000000-0005-0000-0000-00003F0F0000}"/>
    <cellStyle name="Normal 2 2 2 11" xfId="9226" xr:uid="{00000000-0005-0000-0000-0000400F0000}"/>
    <cellStyle name="Normal 2 2 2 12" xfId="9397" xr:uid="{00000000-0005-0000-0000-0000410F0000}"/>
    <cellStyle name="Normal 2 2 2 13" xfId="9941" xr:uid="{00000000-0005-0000-0000-0000420F0000}"/>
    <cellStyle name="Normal 2 2 2 2" xfId="6089" xr:uid="{00000000-0005-0000-0000-0000430F0000}"/>
    <cellStyle name="Normal 2 2 2 2 2" xfId="6090" xr:uid="{00000000-0005-0000-0000-0000440F0000}"/>
    <cellStyle name="Normal 2 2 2 2 2 2" xfId="6091" xr:uid="{00000000-0005-0000-0000-0000450F0000}"/>
    <cellStyle name="Normal 2 2 2 2 2 2 2" xfId="6092" xr:uid="{00000000-0005-0000-0000-0000460F0000}"/>
    <cellStyle name="Normal 2 2 2 2 2 3" xfId="6093" xr:uid="{00000000-0005-0000-0000-0000470F0000}"/>
    <cellStyle name="Normal 2 2 2 2 2_Draft SFR tables 300113 V8" xfId="6094" xr:uid="{00000000-0005-0000-0000-0000480F0000}"/>
    <cellStyle name="Normal 2 2 2 2 3" xfId="6095" xr:uid="{00000000-0005-0000-0000-0000490F0000}"/>
    <cellStyle name="Normal 2 2 2 2 3 2" xfId="6388" xr:uid="{00000000-0005-0000-0000-00004A0F0000}"/>
    <cellStyle name="Normal 2 2 2 2 4" xfId="6096" xr:uid="{00000000-0005-0000-0000-00004B0F0000}"/>
    <cellStyle name="Normal 2 2 2 2 5" xfId="9227" xr:uid="{00000000-0005-0000-0000-00004C0F0000}"/>
    <cellStyle name="Normal 2 2 2 2 6" xfId="9824" xr:uid="{00000000-0005-0000-0000-00004D0F0000}"/>
    <cellStyle name="Normal 2 2 2 2 7" xfId="9719" xr:uid="{00000000-0005-0000-0000-00004E0F0000}"/>
    <cellStyle name="Normal 2 2 2 2_123" xfId="6097" xr:uid="{00000000-0005-0000-0000-00004F0F0000}"/>
    <cellStyle name="Normal 2 2 2 3" xfId="6098" xr:uid="{00000000-0005-0000-0000-0000500F0000}"/>
    <cellStyle name="Normal 2 2 2 3 2" xfId="6099" xr:uid="{00000000-0005-0000-0000-0000510F0000}"/>
    <cellStyle name="Normal 2 2 2 3 2 2" xfId="6100" xr:uid="{00000000-0005-0000-0000-0000520F0000}"/>
    <cellStyle name="Normal 2 2 2 3 2 2 2" xfId="6101" xr:uid="{00000000-0005-0000-0000-0000530F0000}"/>
    <cellStyle name="Normal 2 2 2 3 2 3" xfId="6102" xr:uid="{00000000-0005-0000-0000-0000540F0000}"/>
    <cellStyle name="Normal 2 2 2 3 2_Draft SFR tables 300113 V8" xfId="6103" xr:uid="{00000000-0005-0000-0000-0000550F0000}"/>
    <cellStyle name="Normal 2 2 2 3 3" xfId="6104" xr:uid="{00000000-0005-0000-0000-0000560F0000}"/>
    <cellStyle name="Normal 2 2 2 3 3 2" xfId="6389" xr:uid="{00000000-0005-0000-0000-0000570F0000}"/>
    <cellStyle name="Normal 2 2 2 3 4" xfId="6105" xr:uid="{00000000-0005-0000-0000-0000580F0000}"/>
    <cellStyle name="Normal 2 2 2 3_123" xfId="6106" xr:uid="{00000000-0005-0000-0000-0000590F0000}"/>
    <cellStyle name="Normal 2 2 2 4" xfId="6107" xr:uid="{00000000-0005-0000-0000-00005A0F0000}"/>
    <cellStyle name="Normal 2 2 2 4 2" xfId="6108" xr:uid="{00000000-0005-0000-0000-00005B0F0000}"/>
    <cellStyle name="Normal 2 2 2 4 2 2" xfId="6109" xr:uid="{00000000-0005-0000-0000-00005C0F0000}"/>
    <cellStyle name="Normal 2 2 2 4 2 2 2" xfId="6110" xr:uid="{00000000-0005-0000-0000-00005D0F0000}"/>
    <cellStyle name="Normal 2 2 2 4 2 3" xfId="6111" xr:uid="{00000000-0005-0000-0000-00005E0F0000}"/>
    <cellStyle name="Normal 2 2 2 4 2_Draft SFR tables 300113 V8" xfId="6112" xr:uid="{00000000-0005-0000-0000-00005F0F0000}"/>
    <cellStyle name="Normal 2 2 2 4 3" xfId="6113" xr:uid="{00000000-0005-0000-0000-0000600F0000}"/>
    <cellStyle name="Normal 2 2 2 4 3 2" xfId="6390" xr:uid="{00000000-0005-0000-0000-0000610F0000}"/>
    <cellStyle name="Normal 2 2 2 4 4" xfId="6114" xr:uid="{00000000-0005-0000-0000-0000620F0000}"/>
    <cellStyle name="Normal 2 2 2 4_123" xfId="6115" xr:uid="{00000000-0005-0000-0000-0000630F0000}"/>
    <cellStyle name="Normal 2 2 2 5" xfId="6116" xr:uid="{00000000-0005-0000-0000-0000640F0000}"/>
    <cellStyle name="Normal 2 2 2 5 2" xfId="6117" xr:uid="{00000000-0005-0000-0000-0000650F0000}"/>
    <cellStyle name="Normal 2 2 2 5 3" xfId="6118" xr:uid="{00000000-0005-0000-0000-0000660F0000}"/>
    <cellStyle name="Normal 2 2 2 5 4" xfId="9228" xr:uid="{00000000-0005-0000-0000-0000670F0000}"/>
    <cellStyle name="Normal 2 2 2 6" xfId="6119" xr:uid="{00000000-0005-0000-0000-0000680F0000}"/>
    <cellStyle name="Normal 2 2 2 7" xfId="6088" xr:uid="{00000000-0005-0000-0000-0000690F0000}"/>
    <cellStyle name="Normal 2 2 2 8" xfId="6387" xr:uid="{00000000-0005-0000-0000-00006A0F0000}"/>
    <cellStyle name="Normal 2 2 2 9" xfId="8375" xr:uid="{00000000-0005-0000-0000-00006B0F0000}"/>
    <cellStyle name="Normal 2 2 2_Analysis File Template" xfId="6120" xr:uid="{00000000-0005-0000-0000-00006C0F0000}"/>
    <cellStyle name="Normal 2 2 3" xfId="6121" xr:uid="{00000000-0005-0000-0000-00006D0F0000}"/>
    <cellStyle name="Normal 2 2 3 2" xfId="9229" xr:uid="{00000000-0005-0000-0000-00006E0F0000}"/>
    <cellStyle name="Normal 2 2 4" xfId="6122" xr:uid="{00000000-0005-0000-0000-00006F0F0000}"/>
    <cellStyle name="Normal 2 2 4 2" xfId="9230" xr:uid="{00000000-0005-0000-0000-0000700F0000}"/>
    <cellStyle name="Normal 2 2 5" xfId="6123" xr:uid="{00000000-0005-0000-0000-0000710F0000}"/>
    <cellStyle name="Normal 2 2 5 2" xfId="6124" xr:uid="{00000000-0005-0000-0000-0000720F0000}"/>
    <cellStyle name="Normal 2 2 5 2 2" xfId="6125" xr:uid="{00000000-0005-0000-0000-0000730F0000}"/>
    <cellStyle name="Normal 2 2 5 3" xfId="6126" xr:uid="{00000000-0005-0000-0000-0000740F0000}"/>
    <cellStyle name="Normal 2 2 5 4" xfId="9231" xr:uid="{00000000-0005-0000-0000-0000750F0000}"/>
    <cellStyle name="Normal 2 2 5_Draft SFR tables 300113 V8" xfId="6127" xr:uid="{00000000-0005-0000-0000-0000760F0000}"/>
    <cellStyle name="Normal 2 2 6" xfId="6128" xr:uid="{00000000-0005-0000-0000-0000770F0000}"/>
    <cellStyle name="Normal 2 2 6 2" xfId="6391" xr:uid="{00000000-0005-0000-0000-0000780F0000}"/>
    <cellStyle name="Normal 2 2 7" xfId="6129" xr:uid="{00000000-0005-0000-0000-0000790F0000}"/>
    <cellStyle name="Normal 2 2 8" xfId="6087" xr:uid="{00000000-0005-0000-0000-00007A0F0000}"/>
    <cellStyle name="Normal 2 2 9" xfId="6386" xr:uid="{00000000-0005-0000-0000-00007B0F0000}"/>
    <cellStyle name="Normal 2 2_123" xfId="6130" xr:uid="{00000000-0005-0000-0000-00007C0F0000}"/>
    <cellStyle name="Normal 2 2_Fuel poverty" xfId="6724" xr:uid="{00000000-0005-0000-0000-00007D0F0000}"/>
    <cellStyle name="Normal 2 3" xfId="6" xr:uid="{00000000-0005-0000-0000-00007E0F0000}"/>
    <cellStyle name="Normal 2 3 2" xfId="75" xr:uid="{00000000-0005-0000-0000-00007F0F0000}"/>
    <cellStyle name="Normal 2 3 2 2" xfId="6131" xr:uid="{00000000-0005-0000-0000-0000800F0000}"/>
    <cellStyle name="Normal 2 3 2 2 2" xfId="9234" xr:uid="{00000000-0005-0000-0000-0000810F0000}"/>
    <cellStyle name="Normal 2 3 2 2 3" xfId="9233" xr:uid="{00000000-0005-0000-0000-0000820F0000}"/>
    <cellStyle name="Normal 2 3 2 3" xfId="8467" xr:uid="{00000000-0005-0000-0000-0000830F0000}"/>
    <cellStyle name="Normal 2 3 2 4" xfId="9236" xr:uid="{00000000-0005-0000-0000-0000840F0000}"/>
    <cellStyle name="Normal 2 3 2 5" xfId="9237" xr:uid="{00000000-0005-0000-0000-0000850F0000}"/>
    <cellStyle name="Normal 2 3 2 6" xfId="9238" xr:uid="{00000000-0005-0000-0000-0000860F0000}"/>
    <cellStyle name="Normal 2 3 2 7" xfId="9232" xr:uid="{00000000-0005-0000-0000-0000870F0000}"/>
    <cellStyle name="Normal 2 3 2_GCSEs" xfId="7727" xr:uid="{00000000-0005-0000-0000-0000880F0000}"/>
    <cellStyle name="Normal 2 3 3" xfId="5445" xr:uid="{00000000-0005-0000-0000-0000890F0000}"/>
    <cellStyle name="Normal 2 3 3 2" xfId="6133" xr:uid="{00000000-0005-0000-0000-00008A0F0000}"/>
    <cellStyle name="Normal 2 3 3 2 2" xfId="6134" xr:uid="{00000000-0005-0000-0000-00008B0F0000}"/>
    <cellStyle name="Normal 2 3 3 2 3" xfId="9240" xr:uid="{00000000-0005-0000-0000-00008C0F0000}"/>
    <cellStyle name="Normal 2 3 3 3" xfId="6135" xr:uid="{00000000-0005-0000-0000-00008D0F0000}"/>
    <cellStyle name="Normal 2 3 3 4" xfId="6132" xr:uid="{00000000-0005-0000-0000-00008E0F0000}"/>
    <cellStyle name="Normal 2 3 3 5" xfId="9239" xr:uid="{00000000-0005-0000-0000-00008F0F0000}"/>
    <cellStyle name="Normal 2 3 3_Draft SFR tables 300113 V8" xfId="6136" xr:uid="{00000000-0005-0000-0000-0000900F0000}"/>
    <cellStyle name="Normal 2 3 4" xfId="6137" xr:uid="{00000000-0005-0000-0000-0000910F0000}"/>
    <cellStyle name="Normal 2 3 4 2" xfId="6138" xr:uid="{00000000-0005-0000-0000-0000920F0000}"/>
    <cellStyle name="Normal 2 3 4 3" xfId="9241" xr:uid="{00000000-0005-0000-0000-0000930F0000}"/>
    <cellStyle name="Normal 2 3 5" xfId="6139" xr:uid="{00000000-0005-0000-0000-0000940F0000}"/>
    <cellStyle name="Normal 2 3 5 2" xfId="9242" xr:uid="{00000000-0005-0000-0000-0000950F0000}"/>
    <cellStyle name="Normal 2 3 6" xfId="8011" xr:uid="{00000000-0005-0000-0000-0000960F0000}"/>
    <cellStyle name="Normal 2 3 7" xfId="8755" xr:uid="{00000000-0005-0000-0000-0000970F0000}"/>
    <cellStyle name="Normal 2 3 8" xfId="8759" xr:uid="{00000000-0005-0000-0000-0000980F0000}"/>
    <cellStyle name="Normal 2 3_123" xfId="6140" xr:uid="{00000000-0005-0000-0000-0000990F0000}"/>
    <cellStyle name="Normal 2 4" xfId="20" xr:uid="{00000000-0005-0000-0000-00009A0F0000}"/>
    <cellStyle name="Normal 2 4 10" xfId="9383" xr:uid="{00000000-0005-0000-0000-00009B0F0000}"/>
    <cellStyle name="Normal 2 4 2" xfId="80" xr:uid="{00000000-0005-0000-0000-00009C0F0000}"/>
    <cellStyle name="Normal 2 4 2 2" xfId="6143" xr:uid="{00000000-0005-0000-0000-00009D0F0000}"/>
    <cellStyle name="Normal 2 4 2 2 2" xfId="6144" xr:uid="{00000000-0005-0000-0000-00009E0F0000}"/>
    <cellStyle name="Normal 2 4 2 3" xfId="6145" xr:uid="{00000000-0005-0000-0000-00009F0F0000}"/>
    <cellStyle name="Normal 2 4 2 4" xfId="6142" xr:uid="{00000000-0005-0000-0000-0000A00F0000}"/>
    <cellStyle name="Normal 2 4 2 5" xfId="8559" xr:uid="{00000000-0005-0000-0000-0000A10F0000}"/>
    <cellStyle name="Normal 2 4 2_Draft SFR tables 300113 V8" xfId="6146" xr:uid="{00000000-0005-0000-0000-0000A20F0000}"/>
    <cellStyle name="Normal 2 4 3" xfId="6147" xr:uid="{00000000-0005-0000-0000-0000A30F0000}"/>
    <cellStyle name="Normal 2 4 3 2" xfId="6393" xr:uid="{00000000-0005-0000-0000-0000A40F0000}"/>
    <cellStyle name="Normal 2 4 3 3" xfId="9245" xr:uid="{00000000-0005-0000-0000-0000A50F0000}"/>
    <cellStyle name="Normal 2 4 4" xfId="6148" xr:uid="{00000000-0005-0000-0000-0000A60F0000}"/>
    <cellStyle name="Normal 2 4 5" xfId="6141" xr:uid="{00000000-0005-0000-0000-0000A70F0000}"/>
    <cellStyle name="Normal 2 4 6" xfId="6392" xr:uid="{00000000-0005-0000-0000-0000A80F0000}"/>
    <cellStyle name="Normal 2 4 7" xfId="9243" xr:uid="{00000000-0005-0000-0000-0000A90F0000}"/>
    <cellStyle name="Normal 2 4 8" xfId="9841" xr:uid="{00000000-0005-0000-0000-0000AA0F0000}"/>
    <cellStyle name="Normal 2 4 9" xfId="9702" xr:uid="{00000000-0005-0000-0000-0000AB0F0000}"/>
    <cellStyle name="Normal 2 4_123" xfId="6149" xr:uid="{00000000-0005-0000-0000-0000AC0F0000}"/>
    <cellStyle name="Normal 2 4_GCSEs" xfId="7140" xr:uid="{00000000-0005-0000-0000-0000AD0F0000}"/>
    <cellStyle name="Normal 2 5" xfId="74" xr:uid="{00000000-0005-0000-0000-0000AE0F0000}"/>
    <cellStyle name="Normal 2 5 10" xfId="9699" xr:uid="{00000000-0005-0000-0000-0000AF0F0000}"/>
    <cellStyle name="Normal 2 5 11" xfId="9367" xr:uid="{00000000-0005-0000-0000-0000B00F0000}"/>
    <cellStyle name="Normal 2 5 2" xfId="6151" xr:uid="{00000000-0005-0000-0000-0000B10F0000}"/>
    <cellStyle name="Normal 2 5 2 2" xfId="6152" xr:uid="{00000000-0005-0000-0000-0000B20F0000}"/>
    <cellStyle name="Normal 2 5 2 2 2" xfId="6153" xr:uid="{00000000-0005-0000-0000-0000B30F0000}"/>
    <cellStyle name="Normal 2 5 2 3" xfId="6154" xr:uid="{00000000-0005-0000-0000-0000B40F0000}"/>
    <cellStyle name="Normal 2 5 2 4" xfId="8651" xr:uid="{00000000-0005-0000-0000-0000B50F0000}"/>
    <cellStyle name="Normal 2 5 2 5" xfId="9247" xr:uid="{00000000-0005-0000-0000-0000B60F0000}"/>
    <cellStyle name="Normal 2 5 2_Draft SFR tables 300113 V8" xfId="6155" xr:uid="{00000000-0005-0000-0000-0000B70F0000}"/>
    <cellStyle name="Normal 2 5 3" xfId="6156" xr:uid="{00000000-0005-0000-0000-0000B80F0000}"/>
    <cellStyle name="Normal 2 5 3 2" xfId="6395" xr:uid="{00000000-0005-0000-0000-0000B90F0000}"/>
    <cellStyle name="Normal 2 5 4" xfId="6157" xr:uid="{00000000-0005-0000-0000-0000BA0F0000}"/>
    <cellStyle name="Normal 2 5 5" xfId="6150" xr:uid="{00000000-0005-0000-0000-0000BB0F0000}"/>
    <cellStyle name="Normal 2 5 6" xfId="6394" xr:uid="{00000000-0005-0000-0000-0000BC0F0000}"/>
    <cellStyle name="Normal 2 5 7" xfId="8192" xr:uid="{00000000-0005-0000-0000-0000BD0F0000}"/>
    <cellStyle name="Normal 2 5 8" xfId="9246" xr:uid="{00000000-0005-0000-0000-0000BE0F0000}"/>
    <cellStyle name="Normal 2 5 9" xfId="9844" xr:uid="{00000000-0005-0000-0000-0000BF0F0000}"/>
    <cellStyle name="Normal 2 5_123" xfId="6158" xr:uid="{00000000-0005-0000-0000-0000C00F0000}"/>
    <cellStyle name="Normal 2 6" xfId="6159" xr:uid="{00000000-0005-0000-0000-0000C10F0000}"/>
    <cellStyle name="Normal 2 6 2" xfId="6160" xr:uid="{00000000-0005-0000-0000-0000C20F0000}"/>
    <cellStyle name="Normal 2 6 2 2" xfId="6161" xr:uid="{00000000-0005-0000-0000-0000C30F0000}"/>
    <cellStyle name="Normal 2 6 3" xfId="5441" xr:uid="{00000000-0005-0000-0000-0000C40F0000}"/>
    <cellStyle name="Normal 2 6 4" xfId="6162" xr:uid="{00000000-0005-0000-0000-0000C50F0000}"/>
    <cellStyle name="Normal 2 6 5" xfId="8284" xr:uid="{00000000-0005-0000-0000-0000C60F0000}"/>
    <cellStyle name="Normal 2 6 6" xfId="9248" xr:uid="{00000000-0005-0000-0000-0000C70F0000}"/>
    <cellStyle name="Normal 2 6_Analysis File Template" xfId="6163" xr:uid="{00000000-0005-0000-0000-0000C80F0000}"/>
    <cellStyle name="Normal 2 7" xfId="6164" xr:uid="{00000000-0005-0000-0000-0000C90F0000}"/>
    <cellStyle name="Normal 2 7 2" xfId="6165" xr:uid="{00000000-0005-0000-0000-0000CA0F0000}"/>
    <cellStyle name="Normal 2 7 2 2" xfId="6166" xr:uid="{00000000-0005-0000-0000-0000CB0F0000}"/>
    <cellStyle name="Normal 2 7 3" xfId="6167" xr:uid="{00000000-0005-0000-0000-0000CC0F0000}"/>
    <cellStyle name="Normal 2 7 4" xfId="9249" xr:uid="{00000000-0005-0000-0000-0000CD0F0000}"/>
    <cellStyle name="Normal 2 7 5" xfId="9333" xr:uid="{00000000-0005-0000-0000-0000CE0F0000}"/>
    <cellStyle name="Normal 2 7_Analysis File Template" xfId="6168" xr:uid="{00000000-0005-0000-0000-0000CF0F0000}"/>
    <cellStyle name="Normal 2 8" xfId="6169" xr:uid="{00000000-0005-0000-0000-0000D00F0000}"/>
    <cellStyle name="Normal 2 8 2" xfId="6170" xr:uid="{00000000-0005-0000-0000-0000D10F0000}"/>
    <cellStyle name="Normal 2 8 3" xfId="9332" xr:uid="{00000000-0005-0000-0000-0000D20F0000}"/>
    <cellStyle name="Normal 2 85" xfId="9250" xr:uid="{00000000-0005-0000-0000-0000D30F0000}"/>
    <cellStyle name="Normal 2 9" xfId="6171" xr:uid="{00000000-0005-0000-0000-0000D40F0000}"/>
    <cellStyle name="Normal 2 9 2" xfId="6172" xr:uid="{00000000-0005-0000-0000-0000D50F0000}"/>
    <cellStyle name="Normal 2 9 3" xfId="6173" xr:uid="{00000000-0005-0000-0000-0000D60F0000}"/>
    <cellStyle name="Normal 2 9 4" xfId="6174" xr:uid="{00000000-0005-0000-0000-0000D70F0000}"/>
    <cellStyle name="Normal 2 9 5" xfId="9322" xr:uid="{00000000-0005-0000-0000-0000D80F0000}"/>
    <cellStyle name="Normal 2 9_Draft SFR tables 300113 V8" xfId="6175" xr:uid="{00000000-0005-0000-0000-0000D90F0000}"/>
    <cellStyle name="Normal 2_AHP Dec 2012 QS (London)" xfId="9251" xr:uid="{00000000-0005-0000-0000-0000DA0F0000}"/>
    <cellStyle name="Normal 2_Energy efficiency" xfId="6721" xr:uid="{00000000-0005-0000-0000-0000DB0F0000}"/>
    <cellStyle name="Normal 2_Fuel poverty" xfId="6723" xr:uid="{00000000-0005-0000-0000-0000DC0F0000}"/>
    <cellStyle name="Normal 2_Fuel poverty_1" xfId="6725" xr:uid="{00000000-0005-0000-0000-0000DD0F0000}"/>
    <cellStyle name="Normal 2_Homelessness" xfId="6726" xr:uid="{00000000-0005-0000-0000-0000DE0F0000}"/>
    <cellStyle name="Normal 20" xfId="6589" xr:uid="{00000000-0005-0000-0000-0000DF0F0000}"/>
    <cellStyle name="Normal 20 2" xfId="7782" xr:uid="{00000000-0005-0000-0000-0000E00F0000}"/>
    <cellStyle name="Normal 20 2 2" xfId="9253" xr:uid="{00000000-0005-0000-0000-0000E10F0000}"/>
    <cellStyle name="Normal 20 3" xfId="9252" xr:uid="{00000000-0005-0000-0000-0000E20F0000}"/>
    <cellStyle name="Normal 21" xfId="6590" xr:uid="{00000000-0005-0000-0000-0000E30F0000}"/>
    <cellStyle name="Normal 21 2" xfId="7783" xr:uid="{00000000-0005-0000-0000-0000E40F0000}"/>
    <cellStyle name="Normal 21 2 2" xfId="9255" xr:uid="{00000000-0005-0000-0000-0000E50F0000}"/>
    <cellStyle name="Normal 21 3" xfId="9256" xr:uid="{00000000-0005-0000-0000-0000E60F0000}"/>
    <cellStyle name="Normal 21 4" xfId="9254" xr:uid="{00000000-0005-0000-0000-0000E70F0000}"/>
    <cellStyle name="Normal 22" xfId="6353" xr:uid="{00000000-0005-0000-0000-0000E80F0000}"/>
    <cellStyle name="Normal 22 2" xfId="6591" xr:uid="{00000000-0005-0000-0000-0000E90F0000}"/>
    <cellStyle name="Normal 22 2 2" xfId="9257" xr:uid="{00000000-0005-0000-0000-0000EA0F0000}"/>
    <cellStyle name="Normal 22 3" xfId="7784" xr:uid="{00000000-0005-0000-0000-0000EB0F0000}"/>
    <cellStyle name="Normal 22 4" xfId="9317" xr:uid="{00000000-0005-0000-0000-0000EC0F0000}"/>
    <cellStyle name="Normal 23" xfId="6592" xr:uid="{00000000-0005-0000-0000-0000ED0F0000}"/>
    <cellStyle name="Normal 23 2" xfId="7785" xr:uid="{00000000-0005-0000-0000-0000EE0F0000}"/>
    <cellStyle name="Normal 23 2 2" xfId="9259" xr:uid="{00000000-0005-0000-0000-0000EF0F0000}"/>
    <cellStyle name="Normal 23 3" xfId="9260" xr:uid="{00000000-0005-0000-0000-0000F00F0000}"/>
    <cellStyle name="Normal 23 4" xfId="9258" xr:uid="{00000000-0005-0000-0000-0000F10F0000}"/>
    <cellStyle name="Normal 231" xfId="5476" xr:uid="{00000000-0005-0000-0000-0000F20F0000}"/>
    <cellStyle name="Normal 234" xfId="5450" xr:uid="{00000000-0005-0000-0000-0000F30F0000}"/>
    <cellStyle name="Normal 238" xfId="5449" xr:uid="{00000000-0005-0000-0000-0000F40F0000}"/>
    <cellStyle name="Normal 239" xfId="5465" xr:uid="{00000000-0005-0000-0000-0000F50F0000}"/>
    <cellStyle name="Normal 24" xfId="6593" xr:uid="{00000000-0005-0000-0000-0000F60F0000}"/>
    <cellStyle name="Normal 24 2" xfId="7786" xr:uid="{00000000-0005-0000-0000-0000F70F0000}"/>
    <cellStyle name="Normal 24 3" xfId="9261" xr:uid="{00000000-0005-0000-0000-0000F80F0000}"/>
    <cellStyle name="Normal 25" xfId="6594" xr:uid="{00000000-0005-0000-0000-0000F90F0000}"/>
    <cellStyle name="Normal 25 2" xfId="7787" xr:uid="{00000000-0005-0000-0000-0000FA0F0000}"/>
    <cellStyle name="Normal 25 2 2" xfId="9263" xr:uid="{00000000-0005-0000-0000-0000FB0F0000}"/>
    <cellStyle name="Normal 25 3" xfId="9262" xr:uid="{00000000-0005-0000-0000-0000FC0F0000}"/>
    <cellStyle name="Normal 26" xfId="6595" xr:uid="{00000000-0005-0000-0000-0000FD0F0000}"/>
    <cellStyle name="Normal 26 2" xfId="7788" xr:uid="{00000000-0005-0000-0000-0000FE0F0000}"/>
    <cellStyle name="Normal 26 3" xfId="9264" xr:uid="{00000000-0005-0000-0000-0000FF0F0000}"/>
    <cellStyle name="Normal 27" xfId="6596" xr:uid="{00000000-0005-0000-0000-000000100000}"/>
    <cellStyle name="Normal 27 2" xfId="7789" xr:uid="{00000000-0005-0000-0000-000001100000}"/>
    <cellStyle name="Normal 27 3" xfId="9265" xr:uid="{00000000-0005-0000-0000-000002100000}"/>
    <cellStyle name="Normal 28" xfId="6597" xr:uid="{00000000-0005-0000-0000-000003100000}"/>
    <cellStyle name="Normal 28 2" xfId="7790" xr:uid="{00000000-0005-0000-0000-000004100000}"/>
    <cellStyle name="Normal 28 3" xfId="9266" xr:uid="{00000000-0005-0000-0000-000005100000}"/>
    <cellStyle name="Normal 29" xfId="6598" xr:uid="{00000000-0005-0000-0000-000006100000}"/>
    <cellStyle name="Normal 29 2" xfId="7791" xr:uid="{00000000-0005-0000-0000-000007100000}"/>
    <cellStyle name="Normal 29 3" xfId="9267" xr:uid="{00000000-0005-0000-0000-000008100000}"/>
    <cellStyle name="Normal 3" xfId="17" xr:uid="{00000000-0005-0000-0000-000009100000}"/>
    <cellStyle name="Normal 3 10" xfId="6599" xr:uid="{00000000-0005-0000-0000-00000A100000}"/>
    <cellStyle name="Normal 3 10 2" xfId="9269" xr:uid="{00000000-0005-0000-0000-00000B100000}"/>
    <cellStyle name="Normal 3 11" xfId="7792" xr:uid="{00000000-0005-0000-0000-00000C100000}"/>
    <cellStyle name="Normal 3 12" xfId="9268" xr:uid="{00000000-0005-0000-0000-00000D100000}"/>
    <cellStyle name="Normal 3 13" xfId="9933" xr:uid="{00000000-0005-0000-0000-00000E100000}"/>
    <cellStyle name="Normal 3 14" xfId="9942" xr:uid="{00000000-0005-0000-0000-00000F100000}"/>
    <cellStyle name="Normal 3 15" xfId="9952" xr:uid="{00000000-0005-0000-0000-000010100000}"/>
    <cellStyle name="Normal 3 16" xfId="10179" xr:uid="{00000000-0005-0000-0000-000011100000}"/>
    <cellStyle name="Normal 3 2" xfId="9" xr:uid="{00000000-0005-0000-0000-000012100000}"/>
    <cellStyle name="Normal 3 2 10" xfId="9270" xr:uid="{00000000-0005-0000-0000-000013100000}"/>
    <cellStyle name="Normal 3 2 11" xfId="9312" xr:uid="{00000000-0005-0000-0000-000014100000}"/>
    <cellStyle name="Normal 3 2 12" xfId="9943" xr:uid="{00000000-0005-0000-0000-000015100000}"/>
    <cellStyle name="Normal 3 2 13" xfId="9985" xr:uid="{00000000-0005-0000-0000-000016100000}"/>
    <cellStyle name="Normal 3 2 2" xfId="77" xr:uid="{00000000-0005-0000-0000-000017100000}"/>
    <cellStyle name="Normal 3 2 2 2" xfId="6179" xr:uid="{00000000-0005-0000-0000-000018100000}"/>
    <cellStyle name="Normal 3 2 2 2 2" xfId="6180" xr:uid="{00000000-0005-0000-0000-000019100000}"/>
    <cellStyle name="Normal 3 2 2 2 3" xfId="9272" xr:uid="{00000000-0005-0000-0000-00001A100000}"/>
    <cellStyle name="Normal 3 2 2 3" xfId="6181" xr:uid="{00000000-0005-0000-0000-00001B100000}"/>
    <cellStyle name="Normal 3 2 2 3 2" xfId="9273" xr:uid="{00000000-0005-0000-0000-00001C100000}"/>
    <cellStyle name="Normal 3 2 2 4" xfId="6178" xr:uid="{00000000-0005-0000-0000-00001D100000}"/>
    <cellStyle name="Normal 3 2 2 5" xfId="8757" xr:uid="{00000000-0005-0000-0000-00001E100000}"/>
    <cellStyle name="Normal 3 2 2 6" xfId="9271" xr:uid="{00000000-0005-0000-0000-00001F100000}"/>
    <cellStyle name="Normal 3 2 2_Draft SFR tables 300113 V8" xfId="6182" xr:uid="{00000000-0005-0000-0000-000020100000}"/>
    <cellStyle name="Normal 3 2 3" xfId="6183" xr:uid="{00000000-0005-0000-0000-000021100000}"/>
    <cellStyle name="Normal 3 2 3 2" xfId="6398" xr:uid="{00000000-0005-0000-0000-000022100000}"/>
    <cellStyle name="Normal 3 2 3 3" xfId="9274" xr:uid="{00000000-0005-0000-0000-000023100000}"/>
    <cellStyle name="Normal 3 2 4" xfId="6184" xr:uid="{00000000-0005-0000-0000-000024100000}"/>
    <cellStyle name="Normal 3 2 4 2" xfId="9275" xr:uid="{00000000-0005-0000-0000-000025100000}"/>
    <cellStyle name="Normal 3 2 5" xfId="6177" xr:uid="{00000000-0005-0000-0000-000026100000}"/>
    <cellStyle name="Normal 3 2 6" xfId="6397" xr:uid="{00000000-0005-0000-0000-000027100000}"/>
    <cellStyle name="Normal 3 2 7" xfId="8466" xr:uid="{00000000-0005-0000-0000-000028100000}"/>
    <cellStyle name="Normal 3 2 8" xfId="8756" xr:uid="{00000000-0005-0000-0000-000029100000}"/>
    <cellStyle name="Normal 3 2 9" xfId="8760" xr:uid="{00000000-0005-0000-0000-00002A100000}"/>
    <cellStyle name="Normal 3 2_123" xfId="6185" xr:uid="{00000000-0005-0000-0000-00002B100000}"/>
    <cellStyle name="Normal 3 3" xfId="6186" xr:uid="{00000000-0005-0000-0000-00002C100000}"/>
    <cellStyle name="Normal 3 3 10" xfId="9986" xr:uid="{00000000-0005-0000-0000-00002D100000}"/>
    <cellStyle name="Normal 3 3 2" xfId="6187" xr:uid="{00000000-0005-0000-0000-00002E100000}"/>
    <cellStyle name="Normal 3 3 2 2" xfId="6188" xr:uid="{00000000-0005-0000-0000-00002F100000}"/>
    <cellStyle name="Normal 3 3 2 2 2" xfId="6189" xr:uid="{00000000-0005-0000-0000-000030100000}"/>
    <cellStyle name="Normal 3 3 2 2 3" xfId="9278" xr:uid="{00000000-0005-0000-0000-000031100000}"/>
    <cellStyle name="Normal 3 3 2 3" xfId="6190" xr:uid="{00000000-0005-0000-0000-000032100000}"/>
    <cellStyle name="Normal 3 3 2 4" xfId="9277" xr:uid="{00000000-0005-0000-0000-000033100000}"/>
    <cellStyle name="Normal 3 3 2_Draft SFR tables 300113 V8" xfId="6191" xr:uid="{00000000-0005-0000-0000-000034100000}"/>
    <cellStyle name="Normal 3 3 3" xfId="6192" xr:uid="{00000000-0005-0000-0000-000035100000}"/>
    <cellStyle name="Normal 3 3 3 2" xfId="6399" xr:uid="{00000000-0005-0000-0000-000036100000}"/>
    <cellStyle name="Normal 3 3 3 3" xfId="9279" xr:uid="{00000000-0005-0000-0000-000037100000}"/>
    <cellStyle name="Normal 3 3 4" xfId="6193" xr:uid="{00000000-0005-0000-0000-000038100000}"/>
    <cellStyle name="Normal 3 3 4 2" xfId="9280" xr:uid="{00000000-0005-0000-0000-000039100000}"/>
    <cellStyle name="Normal 3 3 5" xfId="9276" xr:uid="{00000000-0005-0000-0000-00003A100000}"/>
    <cellStyle name="Normal 3 3 6" xfId="9876" xr:uid="{00000000-0005-0000-0000-00003B100000}"/>
    <cellStyle name="Normal 3 3 7" xfId="9667" xr:uid="{00000000-0005-0000-0000-00003C100000}"/>
    <cellStyle name="Normal 3 3 8" xfId="9953" xr:uid="{00000000-0005-0000-0000-00003D100000}"/>
    <cellStyle name="Normal 3 3 9" xfId="9951" xr:uid="{00000000-0005-0000-0000-00003E100000}"/>
    <cellStyle name="Normal 3 3_123" xfId="6194" xr:uid="{00000000-0005-0000-0000-00003F100000}"/>
    <cellStyle name="Normal 3 4" xfId="6195" xr:uid="{00000000-0005-0000-0000-000040100000}"/>
    <cellStyle name="Normal 3 4 10" xfId="9954" xr:uid="{00000000-0005-0000-0000-000041100000}"/>
    <cellStyle name="Normal 3 4 2" xfId="6196" xr:uid="{00000000-0005-0000-0000-000042100000}"/>
    <cellStyle name="Normal 3 4 2 2" xfId="6197" xr:uid="{00000000-0005-0000-0000-000043100000}"/>
    <cellStyle name="Normal 3 4 2 2 2" xfId="6198" xr:uid="{00000000-0005-0000-0000-000044100000}"/>
    <cellStyle name="Normal 3 4 2 3" xfId="6199" xr:uid="{00000000-0005-0000-0000-000045100000}"/>
    <cellStyle name="Normal 3 4 2 4" xfId="9282" xr:uid="{00000000-0005-0000-0000-000046100000}"/>
    <cellStyle name="Normal 3 4 2_Draft SFR tables 300113 V8" xfId="6200" xr:uid="{00000000-0005-0000-0000-000047100000}"/>
    <cellStyle name="Normal 3 4 3" xfId="6201" xr:uid="{00000000-0005-0000-0000-000048100000}"/>
    <cellStyle name="Normal 3 4 3 2" xfId="6400" xr:uid="{00000000-0005-0000-0000-000049100000}"/>
    <cellStyle name="Normal 3 4 3 3" xfId="9283" xr:uid="{00000000-0005-0000-0000-00004A100000}"/>
    <cellStyle name="Normal 3 4 4" xfId="6202" xr:uid="{00000000-0005-0000-0000-00004B100000}"/>
    <cellStyle name="Normal 3 4 5" xfId="9281" xr:uid="{00000000-0005-0000-0000-00004C100000}"/>
    <cellStyle name="Normal 3 4 6" xfId="9881" xr:uid="{00000000-0005-0000-0000-00004D100000}"/>
    <cellStyle name="Normal 3 4 7" xfId="9662" xr:uid="{00000000-0005-0000-0000-00004E100000}"/>
    <cellStyle name="Normal 3 4 8" xfId="9944" xr:uid="{00000000-0005-0000-0000-00004F100000}"/>
    <cellStyle name="Normal 3 4 9" xfId="9950" xr:uid="{00000000-0005-0000-0000-000050100000}"/>
    <cellStyle name="Normal 3 4_123" xfId="6203" xr:uid="{00000000-0005-0000-0000-000051100000}"/>
    <cellStyle name="Normal 3 5" xfId="6204" xr:uid="{00000000-0005-0000-0000-000052100000}"/>
    <cellStyle name="Normal 3 5 2" xfId="6205" xr:uid="{00000000-0005-0000-0000-000053100000}"/>
    <cellStyle name="Normal 3 5 2 2" xfId="5442" xr:uid="{00000000-0005-0000-0000-000054100000}"/>
    <cellStyle name="Normal 3 5 2 3" xfId="6206" xr:uid="{00000000-0005-0000-0000-000055100000}"/>
    <cellStyle name="Normal 3 5 2 4" xfId="9285" xr:uid="{00000000-0005-0000-0000-000056100000}"/>
    <cellStyle name="Normal 3 5 3" xfId="6207" xr:uid="{00000000-0005-0000-0000-000057100000}"/>
    <cellStyle name="Normal 3 5 4" xfId="9284" xr:uid="{00000000-0005-0000-0000-000058100000}"/>
    <cellStyle name="Normal 3 5_Cover Sheet - Apprenticeships" xfId="6208" xr:uid="{00000000-0005-0000-0000-000059100000}"/>
    <cellStyle name="Normal 3 6" xfId="6209" xr:uid="{00000000-0005-0000-0000-00005A100000}"/>
    <cellStyle name="Normal 3 6 2" xfId="9286" xr:uid="{00000000-0005-0000-0000-00005B100000}"/>
    <cellStyle name="Normal 3 7" xfId="6210" xr:uid="{00000000-0005-0000-0000-00005C100000}"/>
    <cellStyle name="Normal 3 7 2" xfId="9287" xr:uid="{00000000-0005-0000-0000-00005D100000}"/>
    <cellStyle name="Normal 3 8" xfId="6176" xr:uid="{00000000-0005-0000-0000-00005E100000}"/>
    <cellStyle name="Normal 3 8 2" xfId="9288" xr:uid="{00000000-0005-0000-0000-00005F100000}"/>
    <cellStyle name="Normal 3 9" xfId="6396" xr:uid="{00000000-0005-0000-0000-000060100000}"/>
    <cellStyle name="Normal 3 9 2" xfId="9289" xr:uid="{00000000-0005-0000-0000-000061100000}"/>
    <cellStyle name="Normal 3 9 3" xfId="9309" xr:uid="{00000000-0005-0000-0000-000062100000}"/>
    <cellStyle name="Normal 3_123" xfId="6211" xr:uid="{00000000-0005-0000-0000-000063100000}"/>
    <cellStyle name="Normal 30" xfId="6600" xr:uid="{00000000-0005-0000-0000-000064100000}"/>
    <cellStyle name="Normal 30 2" xfId="7793" xr:uid="{00000000-0005-0000-0000-000065100000}"/>
    <cellStyle name="Normal 30 3" xfId="9290" xr:uid="{00000000-0005-0000-0000-000066100000}"/>
    <cellStyle name="Normal 31" xfId="6601" xr:uid="{00000000-0005-0000-0000-000067100000}"/>
    <cellStyle name="Normal 31 2" xfId="7794" xr:uid="{00000000-0005-0000-0000-000068100000}"/>
    <cellStyle name="Normal 31 3" xfId="9291" xr:uid="{00000000-0005-0000-0000-000069100000}"/>
    <cellStyle name="Normal 32" xfId="6602" xr:uid="{00000000-0005-0000-0000-00006A100000}"/>
    <cellStyle name="Normal 32 2" xfId="9292" xr:uid="{00000000-0005-0000-0000-00006B100000}"/>
    <cellStyle name="Normal 33" xfId="6603" xr:uid="{00000000-0005-0000-0000-00006C100000}"/>
    <cellStyle name="Normal 33 2" xfId="7795" xr:uid="{00000000-0005-0000-0000-00006D100000}"/>
    <cellStyle name="Normal 33 3" xfId="9293" xr:uid="{00000000-0005-0000-0000-00006E100000}"/>
    <cellStyle name="Normal 34" xfId="6212" xr:uid="{00000000-0005-0000-0000-00006F100000}"/>
    <cellStyle name="Normal 34 2" xfId="6401" xr:uid="{00000000-0005-0000-0000-000070100000}"/>
    <cellStyle name="Normal 34 3" xfId="6604" xr:uid="{00000000-0005-0000-0000-000071100000}"/>
    <cellStyle name="Normal 34 4" xfId="7796" xr:uid="{00000000-0005-0000-0000-000072100000}"/>
    <cellStyle name="Normal 34 5" xfId="9294" xr:uid="{00000000-0005-0000-0000-000073100000}"/>
    <cellStyle name="Normal 35" xfId="6605" xr:uid="{00000000-0005-0000-0000-000074100000}"/>
    <cellStyle name="Normal 35 2" xfId="7797" xr:uid="{00000000-0005-0000-0000-000075100000}"/>
    <cellStyle name="Normal 35 3" xfId="9295" xr:uid="{00000000-0005-0000-0000-000076100000}"/>
    <cellStyle name="Normal 36" xfId="6606" xr:uid="{00000000-0005-0000-0000-000077100000}"/>
    <cellStyle name="Normal 36 2" xfId="7798" xr:uid="{00000000-0005-0000-0000-000078100000}"/>
    <cellStyle name="Normal 36 3" xfId="9296" xr:uid="{00000000-0005-0000-0000-000079100000}"/>
    <cellStyle name="Normal 37" xfId="6607" xr:uid="{00000000-0005-0000-0000-00007A100000}"/>
    <cellStyle name="Normal 37 2" xfId="7799" xr:uid="{00000000-0005-0000-0000-00007B100000}"/>
    <cellStyle name="Normal 37 3" xfId="9297" xr:uid="{00000000-0005-0000-0000-00007C100000}"/>
    <cellStyle name="Normal 38" xfId="6608" xr:uid="{00000000-0005-0000-0000-00007D100000}"/>
    <cellStyle name="Normal 38 2" xfId="7800" xr:uid="{00000000-0005-0000-0000-00007E100000}"/>
    <cellStyle name="Normal 38 3" xfId="9298" xr:uid="{00000000-0005-0000-0000-00007F100000}"/>
    <cellStyle name="Normal 39" xfId="6355" xr:uid="{00000000-0005-0000-0000-000080100000}"/>
    <cellStyle name="Normal 39 2" xfId="7801" xr:uid="{00000000-0005-0000-0000-000081100000}"/>
    <cellStyle name="Normal 39 3" xfId="9299" xr:uid="{00000000-0005-0000-0000-000082100000}"/>
    <cellStyle name="Normal 4" xfId="12" xr:uid="{00000000-0005-0000-0000-000083100000}"/>
    <cellStyle name="Normal 4 10" xfId="1213" xr:uid="{00000000-0005-0000-0000-000084100000}"/>
    <cellStyle name="Normal 4 11" xfId="3399" xr:uid="{00000000-0005-0000-0000-000085100000}"/>
    <cellStyle name="Normal 4 12" xfId="5354" xr:uid="{00000000-0005-0000-0000-000086100000}"/>
    <cellStyle name="Normal 4 13" xfId="79" xr:uid="{00000000-0005-0000-0000-000087100000}"/>
    <cellStyle name="Normal 4 14" xfId="6213" xr:uid="{00000000-0005-0000-0000-000088100000}"/>
    <cellStyle name="Normal 4 15" xfId="6609" xr:uid="{00000000-0005-0000-0000-000089100000}"/>
    <cellStyle name="Normal 4 16" xfId="7802" xr:uid="{00000000-0005-0000-0000-00008A100000}"/>
    <cellStyle name="Normal 4 17" xfId="8558" xr:uid="{00000000-0005-0000-0000-00008B100000}"/>
    <cellStyle name="Normal 4 18" xfId="9938" xr:uid="{00000000-0005-0000-0000-00008C100000}"/>
    <cellStyle name="Normal 4 2" xfId="81" xr:uid="{00000000-0005-0000-0000-00008D100000}"/>
    <cellStyle name="Normal 4 2 10" xfId="5355" xr:uid="{00000000-0005-0000-0000-00008E100000}"/>
    <cellStyle name="Normal 4 2 11" xfId="6214" xr:uid="{00000000-0005-0000-0000-00008F100000}"/>
    <cellStyle name="Normal 4 2 12" xfId="9300" xr:uid="{00000000-0005-0000-0000-000090100000}"/>
    <cellStyle name="Normal 4 2 2" xfId="464" xr:uid="{00000000-0005-0000-0000-000091100000}"/>
    <cellStyle name="Normal 4 2 2 2" xfId="465" xr:uid="{00000000-0005-0000-0000-000092100000}"/>
    <cellStyle name="Normal 4 2 2 2 2" xfId="1118" xr:uid="{00000000-0005-0000-0000-000093100000}"/>
    <cellStyle name="Normal 4 2 2 2 2 2" xfId="5401" xr:uid="{00000000-0005-0000-0000-000094100000}"/>
    <cellStyle name="Normal 4 2 2 2 3" xfId="1591" xr:uid="{00000000-0005-0000-0000-000095100000}"/>
    <cellStyle name="Normal 4 2 2 2 4" xfId="3400" xr:uid="{00000000-0005-0000-0000-000096100000}"/>
    <cellStyle name="Normal 4 2 2 2 5" xfId="3401" xr:uid="{00000000-0005-0000-0000-000097100000}"/>
    <cellStyle name="Normal 4 2 2 2 6" xfId="5358" xr:uid="{00000000-0005-0000-0000-000098100000}"/>
    <cellStyle name="Normal 4 2 2 3" xfId="1117" xr:uid="{00000000-0005-0000-0000-000099100000}"/>
    <cellStyle name="Normal 4 2 2 3 2" xfId="5400" xr:uid="{00000000-0005-0000-0000-00009A100000}"/>
    <cellStyle name="Normal 4 2 2 4" xfId="1590" xr:uid="{00000000-0005-0000-0000-00009B100000}"/>
    <cellStyle name="Normal 4 2 2 5" xfId="3402" xr:uid="{00000000-0005-0000-0000-00009C100000}"/>
    <cellStyle name="Normal 4 2 2 6" xfId="3403" xr:uid="{00000000-0005-0000-0000-00009D100000}"/>
    <cellStyle name="Normal 4 2 2 7" xfId="5357" xr:uid="{00000000-0005-0000-0000-00009E100000}"/>
    <cellStyle name="Normal 4 2 2 8" xfId="9301" xr:uid="{00000000-0005-0000-0000-00009F100000}"/>
    <cellStyle name="Normal 4 2 3" xfId="466" xr:uid="{00000000-0005-0000-0000-0000A0100000}"/>
    <cellStyle name="Normal 4 2 3 2" xfId="1119" xr:uid="{00000000-0005-0000-0000-0000A1100000}"/>
    <cellStyle name="Normal 4 2 3 2 2" xfId="5402" xr:uid="{00000000-0005-0000-0000-0000A2100000}"/>
    <cellStyle name="Normal 4 2 3 3" xfId="1592" xr:uid="{00000000-0005-0000-0000-0000A3100000}"/>
    <cellStyle name="Normal 4 2 3 4" xfId="3404" xr:uid="{00000000-0005-0000-0000-0000A4100000}"/>
    <cellStyle name="Normal 4 2 3 5" xfId="3405" xr:uid="{00000000-0005-0000-0000-0000A5100000}"/>
    <cellStyle name="Normal 4 2 3 6" xfId="5359" xr:uid="{00000000-0005-0000-0000-0000A6100000}"/>
    <cellStyle name="Normal 4 2 3 7" xfId="9302" xr:uid="{00000000-0005-0000-0000-0000A7100000}"/>
    <cellStyle name="Normal 4 2 4" xfId="467" xr:uid="{00000000-0005-0000-0000-0000A8100000}"/>
    <cellStyle name="Normal 4 2 4 2" xfId="1120" xr:uid="{00000000-0005-0000-0000-0000A9100000}"/>
    <cellStyle name="Normal 4 2 4 2 2" xfId="5403" xr:uid="{00000000-0005-0000-0000-0000AA100000}"/>
    <cellStyle name="Normal 4 2 4 3" xfId="1593" xr:uid="{00000000-0005-0000-0000-0000AB100000}"/>
    <cellStyle name="Normal 4 2 4 4" xfId="3406" xr:uid="{00000000-0005-0000-0000-0000AC100000}"/>
    <cellStyle name="Normal 4 2 4 5" xfId="3407" xr:uid="{00000000-0005-0000-0000-0000AD100000}"/>
    <cellStyle name="Normal 4 2 4 6" xfId="5360" xr:uid="{00000000-0005-0000-0000-0000AE100000}"/>
    <cellStyle name="Normal 4 2 5" xfId="1064" xr:uid="{00000000-0005-0000-0000-0000AF100000}"/>
    <cellStyle name="Normal 4 2 5 2" xfId="1146" xr:uid="{00000000-0005-0000-0000-0000B0100000}"/>
    <cellStyle name="Normal 4 2 5 2 2" xfId="5429" xr:uid="{00000000-0005-0000-0000-0000B1100000}"/>
    <cellStyle name="Normal 4 2 5 3" xfId="2111" xr:uid="{00000000-0005-0000-0000-0000B2100000}"/>
    <cellStyle name="Normal 4 2 5 4" xfId="3408" xr:uid="{00000000-0005-0000-0000-0000B3100000}"/>
    <cellStyle name="Normal 4 2 5 5" xfId="3409" xr:uid="{00000000-0005-0000-0000-0000B4100000}"/>
    <cellStyle name="Normal 4 2 5 6" xfId="5386" xr:uid="{00000000-0005-0000-0000-0000B5100000}"/>
    <cellStyle name="Normal 4 2 6" xfId="1070" xr:uid="{00000000-0005-0000-0000-0000B6100000}"/>
    <cellStyle name="Normal 4 2 6 2" xfId="1152" xr:uid="{00000000-0005-0000-0000-0000B7100000}"/>
    <cellStyle name="Normal 4 2 6 2 2" xfId="5435" xr:uid="{00000000-0005-0000-0000-0000B8100000}"/>
    <cellStyle name="Normal 4 2 6 3" xfId="2117" xr:uid="{00000000-0005-0000-0000-0000B9100000}"/>
    <cellStyle name="Normal 4 2 6 4" xfId="5392" xr:uid="{00000000-0005-0000-0000-0000BA100000}"/>
    <cellStyle name="Normal 4 2 7" xfId="1115" xr:uid="{00000000-0005-0000-0000-0000BB100000}"/>
    <cellStyle name="Normal 4 2 7 2" xfId="5398" xr:uid="{00000000-0005-0000-0000-0000BC100000}"/>
    <cellStyle name="Normal 4 2 8" xfId="1215" xr:uid="{00000000-0005-0000-0000-0000BD100000}"/>
    <cellStyle name="Normal 4 2 9" xfId="3410" xr:uid="{00000000-0005-0000-0000-0000BE100000}"/>
    <cellStyle name="Normal 4 3" xfId="468" xr:uid="{00000000-0005-0000-0000-0000BF100000}"/>
    <cellStyle name="Normal 4 3 10" xfId="6215" xr:uid="{00000000-0005-0000-0000-0000C0100000}"/>
    <cellStyle name="Normal 4 3 11" xfId="9303" xr:uid="{00000000-0005-0000-0000-0000C1100000}"/>
    <cellStyle name="Normal 4 3 2" xfId="469" xr:uid="{00000000-0005-0000-0000-0000C2100000}"/>
    <cellStyle name="Normal 4 3 2 2" xfId="1122" xr:uid="{00000000-0005-0000-0000-0000C3100000}"/>
    <cellStyle name="Normal 4 3 2 2 2" xfId="5405" xr:uid="{00000000-0005-0000-0000-0000C4100000}"/>
    <cellStyle name="Normal 4 3 2 3" xfId="1595" xr:uid="{00000000-0005-0000-0000-0000C5100000}"/>
    <cellStyle name="Normal 4 3 2 4" xfId="3411" xr:uid="{00000000-0005-0000-0000-0000C6100000}"/>
    <cellStyle name="Normal 4 3 2 5" xfId="3412" xr:uid="{00000000-0005-0000-0000-0000C7100000}"/>
    <cellStyle name="Normal 4 3 2 6" xfId="5362" xr:uid="{00000000-0005-0000-0000-0000C8100000}"/>
    <cellStyle name="Normal 4 3 2 7" xfId="9304" xr:uid="{00000000-0005-0000-0000-0000C9100000}"/>
    <cellStyle name="Normal 4 3 3" xfId="470" xr:uid="{00000000-0005-0000-0000-0000CA100000}"/>
    <cellStyle name="Normal 4 3 3 2" xfId="1123" xr:uid="{00000000-0005-0000-0000-0000CB100000}"/>
    <cellStyle name="Normal 4 3 3 2 2" xfId="5406" xr:uid="{00000000-0005-0000-0000-0000CC100000}"/>
    <cellStyle name="Normal 4 3 3 3" xfId="1596" xr:uid="{00000000-0005-0000-0000-0000CD100000}"/>
    <cellStyle name="Normal 4 3 3 4" xfId="3413" xr:uid="{00000000-0005-0000-0000-0000CE100000}"/>
    <cellStyle name="Normal 4 3 3 5" xfId="3414" xr:uid="{00000000-0005-0000-0000-0000CF100000}"/>
    <cellStyle name="Normal 4 3 3 6" xfId="5363" xr:uid="{00000000-0005-0000-0000-0000D0100000}"/>
    <cellStyle name="Normal 4 3 4" xfId="1066" xr:uid="{00000000-0005-0000-0000-0000D1100000}"/>
    <cellStyle name="Normal 4 3 4 2" xfId="1148" xr:uid="{00000000-0005-0000-0000-0000D2100000}"/>
    <cellStyle name="Normal 4 3 4 2 2" xfId="5431" xr:uid="{00000000-0005-0000-0000-0000D3100000}"/>
    <cellStyle name="Normal 4 3 4 3" xfId="2113" xr:uid="{00000000-0005-0000-0000-0000D4100000}"/>
    <cellStyle name="Normal 4 3 4 4" xfId="3415" xr:uid="{00000000-0005-0000-0000-0000D5100000}"/>
    <cellStyle name="Normal 4 3 4 5" xfId="3416" xr:uid="{00000000-0005-0000-0000-0000D6100000}"/>
    <cellStyle name="Normal 4 3 4 6" xfId="5388" xr:uid="{00000000-0005-0000-0000-0000D7100000}"/>
    <cellStyle name="Normal 4 3 5" xfId="1072" xr:uid="{00000000-0005-0000-0000-0000D8100000}"/>
    <cellStyle name="Normal 4 3 5 2" xfId="1154" xr:uid="{00000000-0005-0000-0000-0000D9100000}"/>
    <cellStyle name="Normal 4 3 5 2 2" xfId="5437" xr:uid="{00000000-0005-0000-0000-0000DA100000}"/>
    <cellStyle name="Normal 4 3 5 3" xfId="2119" xr:uid="{00000000-0005-0000-0000-0000DB100000}"/>
    <cellStyle name="Normal 4 3 5 4" xfId="5394" xr:uid="{00000000-0005-0000-0000-0000DC100000}"/>
    <cellStyle name="Normal 4 3 6" xfId="1121" xr:uid="{00000000-0005-0000-0000-0000DD100000}"/>
    <cellStyle name="Normal 4 3 6 2" xfId="5404" xr:uid="{00000000-0005-0000-0000-0000DE100000}"/>
    <cellStyle name="Normal 4 3 7" xfId="1594" xr:uid="{00000000-0005-0000-0000-0000DF100000}"/>
    <cellStyle name="Normal 4 3 8" xfId="3417" xr:uid="{00000000-0005-0000-0000-0000E0100000}"/>
    <cellStyle name="Normal 4 3 9" xfId="5361" xr:uid="{00000000-0005-0000-0000-0000E1100000}"/>
    <cellStyle name="Normal 4 4" xfId="471" xr:uid="{00000000-0005-0000-0000-0000E2100000}"/>
    <cellStyle name="Normal 4 4 10" xfId="6216" xr:uid="{00000000-0005-0000-0000-0000E3100000}"/>
    <cellStyle name="Normal 4 4 11" xfId="9305" xr:uid="{00000000-0005-0000-0000-0000E4100000}"/>
    <cellStyle name="Normal 4 4 2" xfId="472" xr:uid="{00000000-0005-0000-0000-0000E5100000}"/>
    <cellStyle name="Normal 4 4 2 2" xfId="1125" xr:uid="{00000000-0005-0000-0000-0000E6100000}"/>
    <cellStyle name="Normal 4 4 2 2 2" xfId="5408" xr:uid="{00000000-0005-0000-0000-0000E7100000}"/>
    <cellStyle name="Normal 4 4 2 3" xfId="1598" xr:uid="{00000000-0005-0000-0000-0000E8100000}"/>
    <cellStyle name="Normal 4 4 2 4" xfId="3418" xr:uid="{00000000-0005-0000-0000-0000E9100000}"/>
    <cellStyle name="Normal 4 4 2 5" xfId="3419" xr:uid="{00000000-0005-0000-0000-0000EA100000}"/>
    <cellStyle name="Normal 4 4 2 6" xfId="5365" xr:uid="{00000000-0005-0000-0000-0000EB100000}"/>
    <cellStyle name="Normal 4 4 2 7" xfId="9306" xr:uid="{00000000-0005-0000-0000-0000EC100000}"/>
    <cellStyle name="Normal 4 4 3" xfId="473" xr:uid="{00000000-0005-0000-0000-0000ED100000}"/>
    <cellStyle name="Normal 4 4 3 2" xfId="1126" xr:uid="{00000000-0005-0000-0000-0000EE100000}"/>
    <cellStyle name="Normal 4 4 3 2 2" xfId="5409" xr:uid="{00000000-0005-0000-0000-0000EF100000}"/>
    <cellStyle name="Normal 4 4 3 3" xfId="1599" xr:uid="{00000000-0005-0000-0000-0000F0100000}"/>
    <cellStyle name="Normal 4 4 3 4" xfId="3420" xr:uid="{00000000-0005-0000-0000-0000F1100000}"/>
    <cellStyle name="Normal 4 4 3 5" xfId="3421" xr:uid="{00000000-0005-0000-0000-0000F2100000}"/>
    <cellStyle name="Normal 4 4 3 6" xfId="5366" xr:uid="{00000000-0005-0000-0000-0000F3100000}"/>
    <cellStyle name="Normal 4 4 4" xfId="1124" xr:uid="{00000000-0005-0000-0000-0000F4100000}"/>
    <cellStyle name="Normal 4 4 4 2" xfId="3422" xr:uid="{00000000-0005-0000-0000-0000F5100000}"/>
    <cellStyle name="Normal 4 4 4 3" xfId="3423" xr:uid="{00000000-0005-0000-0000-0000F6100000}"/>
    <cellStyle name="Normal 4 4 4 4" xfId="3424" xr:uid="{00000000-0005-0000-0000-0000F7100000}"/>
    <cellStyle name="Normal 4 4 4 5" xfId="3425" xr:uid="{00000000-0005-0000-0000-0000F8100000}"/>
    <cellStyle name="Normal 4 4 4 6" xfId="5407" xr:uid="{00000000-0005-0000-0000-0000F9100000}"/>
    <cellStyle name="Normal 4 4 5" xfId="1597" xr:uid="{00000000-0005-0000-0000-0000FA100000}"/>
    <cellStyle name="Normal 4 4 6" xfId="3426" xr:uid="{00000000-0005-0000-0000-0000FB100000}"/>
    <cellStyle name="Normal 4 4 7" xfId="3427" xr:uid="{00000000-0005-0000-0000-0000FC100000}"/>
    <cellStyle name="Normal 4 4 8" xfId="3428" xr:uid="{00000000-0005-0000-0000-0000FD100000}"/>
    <cellStyle name="Normal 4 4 9" xfId="5364" xr:uid="{00000000-0005-0000-0000-0000FE100000}"/>
    <cellStyle name="Normal 4 5" xfId="474" xr:uid="{00000000-0005-0000-0000-0000FF100000}"/>
    <cellStyle name="Normal 4 5 2" xfId="1127" xr:uid="{00000000-0005-0000-0000-000000110000}"/>
    <cellStyle name="Normal 4 5 2 2" xfId="5410" xr:uid="{00000000-0005-0000-0000-000001110000}"/>
    <cellStyle name="Normal 4 5 3" xfId="1600" xr:uid="{00000000-0005-0000-0000-000002110000}"/>
    <cellStyle name="Normal 4 5 4" xfId="3429" xr:uid="{00000000-0005-0000-0000-000003110000}"/>
    <cellStyle name="Normal 4 5 5" xfId="3430" xr:uid="{00000000-0005-0000-0000-000004110000}"/>
    <cellStyle name="Normal 4 5 6" xfId="5367" xr:uid="{00000000-0005-0000-0000-000005110000}"/>
    <cellStyle name="Normal 4 5 7" xfId="9307" xr:uid="{00000000-0005-0000-0000-000006110000}"/>
    <cellStyle name="Normal 4 6" xfId="475" xr:uid="{00000000-0005-0000-0000-000007110000}"/>
    <cellStyle name="Normal 4 6 2" xfId="1128" xr:uid="{00000000-0005-0000-0000-000008110000}"/>
    <cellStyle name="Normal 4 6 2 2" xfId="5411" xr:uid="{00000000-0005-0000-0000-000009110000}"/>
    <cellStyle name="Normal 4 6 3" xfId="1601" xr:uid="{00000000-0005-0000-0000-00000A110000}"/>
    <cellStyle name="Normal 4 6 4" xfId="3431" xr:uid="{00000000-0005-0000-0000-00000B110000}"/>
    <cellStyle name="Normal 4 6 5" xfId="3432" xr:uid="{00000000-0005-0000-0000-00000C110000}"/>
    <cellStyle name="Normal 4 6 6" xfId="5368" xr:uid="{00000000-0005-0000-0000-00000D110000}"/>
    <cellStyle name="Normal 4 6 7" xfId="9308" xr:uid="{00000000-0005-0000-0000-00000E110000}"/>
    <cellStyle name="Normal 4 7" xfId="1063" xr:uid="{00000000-0005-0000-0000-00000F110000}"/>
    <cellStyle name="Normal 4 7 2" xfId="1145" xr:uid="{00000000-0005-0000-0000-000010110000}"/>
    <cellStyle name="Normal 4 7 2 2" xfId="5428" xr:uid="{00000000-0005-0000-0000-000011110000}"/>
    <cellStyle name="Normal 4 7 3" xfId="2110" xr:uid="{00000000-0005-0000-0000-000012110000}"/>
    <cellStyle name="Normal 4 7 4" xfId="3433" xr:uid="{00000000-0005-0000-0000-000013110000}"/>
    <cellStyle name="Normal 4 7 5" xfId="3434" xr:uid="{00000000-0005-0000-0000-000014110000}"/>
    <cellStyle name="Normal 4 7 6" xfId="5385" xr:uid="{00000000-0005-0000-0000-000015110000}"/>
    <cellStyle name="Normal 4 8" xfId="1069" xr:uid="{00000000-0005-0000-0000-000016110000}"/>
    <cellStyle name="Normal 4 8 2" xfId="1151" xr:uid="{00000000-0005-0000-0000-000017110000}"/>
    <cellStyle name="Normal 4 8 2 2" xfId="5434" xr:uid="{00000000-0005-0000-0000-000018110000}"/>
    <cellStyle name="Normal 4 8 3" xfId="2116" xr:uid="{00000000-0005-0000-0000-000019110000}"/>
    <cellStyle name="Normal 4 8 4" xfId="5391" xr:uid="{00000000-0005-0000-0000-00001A110000}"/>
    <cellStyle name="Normal 4 9" xfId="1114" xr:uid="{00000000-0005-0000-0000-00001B110000}"/>
    <cellStyle name="Normal 4 9 2" xfId="5397" xr:uid="{00000000-0005-0000-0000-00001C110000}"/>
    <cellStyle name="Normal 4 9_GCSEs" xfId="7728" xr:uid="{00000000-0005-0000-0000-00001D110000}"/>
    <cellStyle name="Normal 4_123" xfId="6217" xr:uid="{00000000-0005-0000-0000-00001E110000}"/>
    <cellStyle name="Normal 40" xfId="6357" xr:uid="{00000000-0005-0000-0000-00001F110000}"/>
    <cellStyle name="Normal 40 2" xfId="9310" xr:uid="{00000000-0005-0000-0000-000020110000}"/>
    <cellStyle name="Normal 41" xfId="6358" xr:uid="{00000000-0005-0000-0000-000021110000}"/>
    <cellStyle name="Normal 41 2" xfId="9311" xr:uid="{00000000-0005-0000-0000-000022110000}"/>
    <cellStyle name="Normal 42" xfId="6359" xr:uid="{00000000-0005-0000-0000-000023110000}"/>
    <cellStyle name="Normal 43" xfId="6360" xr:uid="{00000000-0005-0000-0000-000024110000}"/>
    <cellStyle name="Normal 43 2" xfId="9313" xr:uid="{00000000-0005-0000-0000-000025110000}"/>
    <cellStyle name="Normal 44" xfId="6361" xr:uid="{00000000-0005-0000-0000-000026110000}"/>
    <cellStyle name="Normal 44 2" xfId="9314" xr:uid="{00000000-0005-0000-0000-000027110000}"/>
    <cellStyle name="Normal 45" xfId="6362" xr:uid="{00000000-0005-0000-0000-000028110000}"/>
    <cellStyle name="Normal 45 2" xfId="9315" xr:uid="{00000000-0005-0000-0000-000029110000}"/>
    <cellStyle name="Normal 46" xfId="6363" xr:uid="{00000000-0005-0000-0000-00002A110000}"/>
    <cellStyle name="Normal 46 2" xfId="9316" xr:uid="{00000000-0005-0000-0000-00002B110000}"/>
    <cellStyle name="Normal 47" xfId="6364" xr:uid="{00000000-0005-0000-0000-00002C110000}"/>
    <cellStyle name="Normal 47 2" xfId="9318" xr:uid="{00000000-0005-0000-0000-00002D110000}"/>
    <cellStyle name="Normal 48" xfId="6365" xr:uid="{00000000-0005-0000-0000-00002E110000}"/>
    <cellStyle name="Normal 48 2" xfId="9319" xr:uid="{00000000-0005-0000-0000-00002F110000}"/>
    <cellStyle name="Normal 49" xfId="6366" xr:uid="{00000000-0005-0000-0000-000030110000}"/>
    <cellStyle name="Normal 49 2" xfId="9320" xr:uid="{00000000-0005-0000-0000-000031110000}"/>
    <cellStyle name="Normal 5" xfId="21" xr:uid="{00000000-0005-0000-0000-000032110000}"/>
    <cellStyle name="Normal 5 10" xfId="3435" xr:uid="{00000000-0005-0000-0000-000033110000}"/>
    <cellStyle name="Normal 5 11" xfId="3436" xr:uid="{00000000-0005-0000-0000-000034110000}"/>
    <cellStyle name="Normal 5 12" xfId="5356" xr:uid="{00000000-0005-0000-0000-000035110000}"/>
    <cellStyle name="Normal 5 13" xfId="82" xr:uid="{00000000-0005-0000-0000-000036110000}"/>
    <cellStyle name="Normal 5 14" xfId="6218" xr:uid="{00000000-0005-0000-0000-000037110000}"/>
    <cellStyle name="Normal 5 15" xfId="6610" xr:uid="{00000000-0005-0000-0000-000038110000}"/>
    <cellStyle name="Normal 5 16" xfId="7803" xr:uid="{00000000-0005-0000-0000-000039110000}"/>
    <cellStyle name="Normal 5 17" xfId="8650" xr:uid="{00000000-0005-0000-0000-00003A110000}"/>
    <cellStyle name="Normal 5 18" xfId="9321" xr:uid="{00000000-0005-0000-0000-00003B110000}"/>
    <cellStyle name="Normal 5 19" xfId="9945" xr:uid="{00000000-0005-0000-0000-00003C110000}"/>
    <cellStyle name="Normal 5 2" xfId="476" xr:uid="{00000000-0005-0000-0000-00003D110000}"/>
    <cellStyle name="Normal 5 2 10" xfId="6219" xr:uid="{00000000-0005-0000-0000-00003E110000}"/>
    <cellStyle name="Normal 5 2 2" xfId="477" xr:uid="{00000000-0005-0000-0000-00003F110000}"/>
    <cellStyle name="Normal 5 2 2 2" xfId="1130" xr:uid="{00000000-0005-0000-0000-000040110000}"/>
    <cellStyle name="Normal 5 2 2 2 2" xfId="5413" xr:uid="{00000000-0005-0000-0000-000041110000}"/>
    <cellStyle name="Normal 5 2 2 3" xfId="1603" xr:uid="{00000000-0005-0000-0000-000042110000}"/>
    <cellStyle name="Normal 5 2 2 4" xfId="3437" xr:uid="{00000000-0005-0000-0000-000043110000}"/>
    <cellStyle name="Normal 5 2 2 5" xfId="3438" xr:uid="{00000000-0005-0000-0000-000044110000}"/>
    <cellStyle name="Normal 5 2 2 6" xfId="5370" xr:uid="{00000000-0005-0000-0000-000045110000}"/>
    <cellStyle name="Normal 5 2 2 7" xfId="9323" xr:uid="{00000000-0005-0000-0000-000046110000}"/>
    <cellStyle name="Normal 5 2 3" xfId="478" xr:uid="{00000000-0005-0000-0000-000047110000}"/>
    <cellStyle name="Normal 5 2 3 2" xfId="1131" xr:uid="{00000000-0005-0000-0000-000048110000}"/>
    <cellStyle name="Normal 5 2 3 2 2" xfId="5414" xr:uid="{00000000-0005-0000-0000-000049110000}"/>
    <cellStyle name="Normal 5 2 3 3" xfId="1604" xr:uid="{00000000-0005-0000-0000-00004A110000}"/>
    <cellStyle name="Normal 5 2 3 4" xfId="3439" xr:uid="{00000000-0005-0000-0000-00004B110000}"/>
    <cellStyle name="Normal 5 2 3 5" xfId="3440" xr:uid="{00000000-0005-0000-0000-00004C110000}"/>
    <cellStyle name="Normal 5 2 3 6" xfId="5371" xr:uid="{00000000-0005-0000-0000-00004D110000}"/>
    <cellStyle name="Normal 5 2 3 7" xfId="9324" xr:uid="{00000000-0005-0000-0000-00004E110000}"/>
    <cellStyle name="Normal 5 2 4" xfId="1067" xr:uid="{00000000-0005-0000-0000-00004F110000}"/>
    <cellStyle name="Normal 5 2 4 2" xfId="1149" xr:uid="{00000000-0005-0000-0000-000050110000}"/>
    <cellStyle name="Normal 5 2 4 2 2" xfId="5432" xr:uid="{00000000-0005-0000-0000-000051110000}"/>
    <cellStyle name="Normal 5 2 4 3" xfId="2114" xr:uid="{00000000-0005-0000-0000-000052110000}"/>
    <cellStyle name="Normal 5 2 4 4" xfId="3441" xr:uid="{00000000-0005-0000-0000-000053110000}"/>
    <cellStyle name="Normal 5 2 4 5" xfId="3442" xr:uid="{00000000-0005-0000-0000-000054110000}"/>
    <cellStyle name="Normal 5 2 4 6" xfId="5389" xr:uid="{00000000-0005-0000-0000-000055110000}"/>
    <cellStyle name="Normal 5 2 4 7" xfId="9325" xr:uid="{00000000-0005-0000-0000-000056110000}"/>
    <cellStyle name="Normal 5 2 5" xfId="1073" xr:uid="{00000000-0005-0000-0000-000057110000}"/>
    <cellStyle name="Normal 5 2 5 2" xfId="1155" xr:uid="{00000000-0005-0000-0000-000058110000}"/>
    <cellStyle name="Normal 5 2 5 2 2" xfId="5438" xr:uid="{00000000-0005-0000-0000-000059110000}"/>
    <cellStyle name="Normal 5 2 5 3" xfId="2120" xr:uid="{00000000-0005-0000-0000-00005A110000}"/>
    <cellStyle name="Normal 5 2 5 4" xfId="5395" xr:uid="{00000000-0005-0000-0000-00005B110000}"/>
    <cellStyle name="Normal 5 2 6" xfId="1129" xr:uid="{00000000-0005-0000-0000-00005C110000}"/>
    <cellStyle name="Normal 5 2 6 2" xfId="5412" xr:uid="{00000000-0005-0000-0000-00005D110000}"/>
    <cellStyle name="Normal 5 2 7" xfId="1602" xr:uid="{00000000-0005-0000-0000-00005E110000}"/>
    <cellStyle name="Normal 5 2 8" xfId="3443" xr:uid="{00000000-0005-0000-0000-00005F110000}"/>
    <cellStyle name="Normal 5 2 9" xfId="5369" xr:uid="{00000000-0005-0000-0000-000060110000}"/>
    <cellStyle name="Normal 5 20" xfId="9987" xr:uid="{00000000-0005-0000-0000-000061110000}"/>
    <cellStyle name="Normal 5 3" xfId="479" xr:uid="{00000000-0005-0000-0000-000062110000}"/>
    <cellStyle name="Normal 5 3 10" xfId="6220" xr:uid="{00000000-0005-0000-0000-000063110000}"/>
    <cellStyle name="Normal 5 3 11" xfId="9326" xr:uid="{00000000-0005-0000-0000-000064110000}"/>
    <cellStyle name="Normal 5 3 2" xfId="480" xr:uid="{00000000-0005-0000-0000-000065110000}"/>
    <cellStyle name="Normal 5 3 2 2" xfId="1133" xr:uid="{00000000-0005-0000-0000-000066110000}"/>
    <cellStyle name="Normal 5 3 2 2 2" xfId="5416" xr:uid="{00000000-0005-0000-0000-000067110000}"/>
    <cellStyle name="Normal 5 3 2 3" xfId="1606" xr:uid="{00000000-0005-0000-0000-000068110000}"/>
    <cellStyle name="Normal 5 3 2 4" xfId="3444" xr:uid="{00000000-0005-0000-0000-000069110000}"/>
    <cellStyle name="Normal 5 3 2 5" xfId="3445" xr:uid="{00000000-0005-0000-0000-00006A110000}"/>
    <cellStyle name="Normal 5 3 2 6" xfId="5373" xr:uid="{00000000-0005-0000-0000-00006B110000}"/>
    <cellStyle name="Normal 5 3 2 7" xfId="9327" xr:uid="{00000000-0005-0000-0000-00006C110000}"/>
    <cellStyle name="Normal 5 3 3" xfId="481" xr:uid="{00000000-0005-0000-0000-00006D110000}"/>
    <cellStyle name="Normal 5 3 3 2" xfId="1134" xr:uid="{00000000-0005-0000-0000-00006E110000}"/>
    <cellStyle name="Normal 5 3 3 2 2" xfId="5417" xr:uid="{00000000-0005-0000-0000-00006F110000}"/>
    <cellStyle name="Normal 5 3 3 3" xfId="1607" xr:uid="{00000000-0005-0000-0000-000070110000}"/>
    <cellStyle name="Normal 5 3 3 4" xfId="3446" xr:uid="{00000000-0005-0000-0000-000071110000}"/>
    <cellStyle name="Normal 5 3 3 5" xfId="3447" xr:uid="{00000000-0005-0000-0000-000072110000}"/>
    <cellStyle name="Normal 5 3 3 6" xfId="5374" xr:uid="{00000000-0005-0000-0000-000073110000}"/>
    <cellStyle name="Normal 5 3 3 7" xfId="9328" xr:uid="{00000000-0005-0000-0000-000074110000}"/>
    <cellStyle name="Normal 5 3 4" xfId="1132" xr:uid="{00000000-0005-0000-0000-000075110000}"/>
    <cellStyle name="Normal 5 3 4 2" xfId="3448" xr:uid="{00000000-0005-0000-0000-000076110000}"/>
    <cellStyle name="Normal 5 3 4 3" xfId="3449" xr:uid="{00000000-0005-0000-0000-000077110000}"/>
    <cellStyle name="Normal 5 3 4 4" xfId="3450" xr:uid="{00000000-0005-0000-0000-000078110000}"/>
    <cellStyle name="Normal 5 3 4 5" xfId="3451" xr:uid="{00000000-0005-0000-0000-000079110000}"/>
    <cellStyle name="Normal 5 3 4 6" xfId="5415" xr:uid="{00000000-0005-0000-0000-00007A110000}"/>
    <cellStyle name="Normal 5 3 5" xfId="1605" xr:uid="{00000000-0005-0000-0000-00007B110000}"/>
    <cellStyle name="Normal 5 3 6" xfId="3452" xr:uid="{00000000-0005-0000-0000-00007C110000}"/>
    <cellStyle name="Normal 5 3 7" xfId="3453" xr:uid="{00000000-0005-0000-0000-00007D110000}"/>
    <cellStyle name="Normal 5 3 8" xfId="3454" xr:uid="{00000000-0005-0000-0000-00007E110000}"/>
    <cellStyle name="Normal 5 3 9" xfId="5372" xr:uid="{00000000-0005-0000-0000-00007F110000}"/>
    <cellStyle name="Normal 5 4" xfId="482" xr:uid="{00000000-0005-0000-0000-000080110000}"/>
    <cellStyle name="Normal 5 4 2" xfId="1135" xr:uid="{00000000-0005-0000-0000-000081110000}"/>
    <cellStyle name="Normal 5 4 2 2" xfId="5418" xr:uid="{00000000-0005-0000-0000-000082110000}"/>
    <cellStyle name="Normal 5 4 3" xfId="1608" xr:uid="{00000000-0005-0000-0000-000083110000}"/>
    <cellStyle name="Normal 5 4 4" xfId="3455" xr:uid="{00000000-0005-0000-0000-000084110000}"/>
    <cellStyle name="Normal 5 4 5" xfId="3456" xr:uid="{00000000-0005-0000-0000-000085110000}"/>
    <cellStyle name="Normal 5 4 6" xfId="5375" xr:uid="{00000000-0005-0000-0000-000086110000}"/>
    <cellStyle name="Normal 5 4 7" xfId="6084" xr:uid="{00000000-0005-0000-0000-000087110000}"/>
    <cellStyle name="Normal 5 4 8" xfId="9329" xr:uid="{00000000-0005-0000-0000-000088110000}"/>
    <cellStyle name="Normal 5 5" xfId="483" xr:uid="{00000000-0005-0000-0000-000089110000}"/>
    <cellStyle name="Normal 5 5 2" xfId="1136" xr:uid="{00000000-0005-0000-0000-00008A110000}"/>
    <cellStyle name="Normal 5 5 2 2" xfId="5419" xr:uid="{00000000-0005-0000-0000-00008B110000}"/>
    <cellStyle name="Normal 5 5 3" xfId="1609" xr:uid="{00000000-0005-0000-0000-00008C110000}"/>
    <cellStyle name="Normal 5 5 4" xfId="3457" xr:uid="{00000000-0005-0000-0000-00008D110000}"/>
    <cellStyle name="Normal 5 5 5" xfId="3458" xr:uid="{00000000-0005-0000-0000-00008E110000}"/>
    <cellStyle name="Normal 5 5 6" xfId="5376" xr:uid="{00000000-0005-0000-0000-00008F110000}"/>
    <cellStyle name="Normal 5 5 7" xfId="9330" xr:uid="{00000000-0005-0000-0000-000090110000}"/>
    <cellStyle name="Normal 5 6" xfId="1065" xr:uid="{00000000-0005-0000-0000-000091110000}"/>
    <cellStyle name="Normal 5 6 2" xfId="1147" xr:uid="{00000000-0005-0000-0000-000092110000}"/>
    <cellStyle name="Normal 5 6 2 2" xfId="5430" xr:uid="{00000000-0005-0000-0000-000093110000}"/>
    <cellStyle name="Normal 5 6 3" xfId="2112" xr:uid="{00000000-0005-0000-0000-000094110000}"/>
    <cellStyle name="Normal 5 6 4" xfId="3459" xr:uid="{00000000-0005-0000-0000-000095110000}"/>
    <cellStyle name="Normal 5 6 5" xfId="3460" xr:uid="{00000000-0005-0000-0000-000096110000}"/>
    <cellStyle name="Normal 5 6 6" xfId="5387" xr:uid="{00000000-0005-0000-0000-000097110000}"/>
    <cellStyle name="Normal 5 7" xfId="1071" xr:uid="{00000000-0005-0000-0000-000098110000}"/>
    <cellStyle name="Normal 5 7 2" xfId="1153" xr:uid="{00000000-0005-0000-0000-000099110000}"/>
    <cellStyle name="Normal 5 7 2 2" xfId="5436" xr:uid="{00000000-0005-0000-0000-00009A110000}"/>
    <cellStyle name="Normal 5 7 3" xfId="2118" xr:uid="{00000000-0005-0000-0000-00009B110000}"/>
    <cellStyle name="Normal 5 7 4" xfId="5393" xr:uid="{00000000-0005-0000-0000-00009C110000}"/>
    <cellStyle name="Normal 5 8" xfId="1116" xr:uid="{00000000-0005-0000-0000-00009D110000}"/>
    <cellStyle name="Normal 5 8 2" xfId="5399" xr:uid="{00000000-0005-0000-0000-00009E110000}"/>
    <cellStyle name="Normal 5 9" xfId="1216" xr:uid="{00000000-0005-0000-0000-00009F110000}"/>
    <cellStyle name="Normal 5_Draft SFR tables 300113 V8" xfId="6221" xr:uid="{00000000-0005-0000-0000-0000A0110000}"/>
    <cellStyle name="Normal 50" xfId="6369" xr:uid="{00000000-0005-0000-0000-0000A1110000}"/>
    <cellStyle name="Normal 50 2" xfId="9331" xr:uid="{00000000-0005-0000-0000-0000A2110000}"/>
    <cellStyle name="Normal 51" xfId="6370" xr:uid="{00000000-0005-0000-0000-0000A3110000}"/>
    <cellStyle name="Normal 52" xfId="6371" xr:uid="{00000000-0005-0000-0000-0000A4110000}"/>
    <cellStyle name="Normal 53" xfId="6443" xr:uid="{00000000-0005-0000-0000-0000A5110000}"/>
    <cellStyle name="Normal 53 2" xfId="9334" xr:uid="{00000000-0005-0000-0000-0000A6110000}"/>
    <cellStyle name="Normal 54" xfId="6588" xr:uid="{00000000-0005-0000-0000-0000A7110000}"/>
    <cellStyle name="Normal 54 2" xfId="9335" xr:uid="{00000000-0005-0000-0000-0000A8110000}"/>
    <cellStyle name="Normal 55" xfId="6691" xr:uid="{00000000-0005-0000-0000-0000A9110000}"/>
    <cellStyle name="Normal 55 2" xfId="9336" xr:uid="{00000000-0005-0000-0000-0000AA110000}"/>
    <cellStyle name="Normal 56" xfId="6699" xr:uid="{00000000-0005-0000-0000-0000AB110000}"/>
    <cellStyle name="Normal 56 2" xfId="9337" xr:uid="{00000000-0005-0000-0000-0000AC110000}"/>
    <cellStyle name="Normal 57" xfId="6705" xr:uid="{00000000-0005-0000-0000-0000AD110000}"/>
    <cellStyle name="Normal 57 2" xfId="9339" xr:uid="{00000000-0005-0000-0000-0000AE110000}"/>
    <cellStyle name="Normal 57 3" xfId="9338" xr:uid="{00000000-0005-0000-0000-0000AF110000}"/>
    <cellStyle name="Normal 58" xfId="6709" xr:uid="{00000000-0005-0000-0000-0000B0110000}"/>
    <cellStyle name="Normal 58 2" xfId="9340" xr:uid="{00000000-0005-0000-0000-0000B1110000}"/>
    <cellStyle name="Normal 59" xfId="6710" xr:uid="{00000000-0005-0000-0000-0000B2110000}"/>
    <cellStyle name="Normal 59 2" xfId="9342" xr:uid="{00000000-0005-0000-0000-0000B3110000}"/>
    <cellStyle name="Normal 59 3" xfId="9341" xr:uid="{00000000-0005-0000-0000-0000B4110000}"/>
    <cellStyle name="Normal 59_Energy efficiency" xfId="6722" xr:uid="{00000000-0005-0000-0000-0000B5110000}"/>
    <cellStyle name="Normal 6" xfId="484" xr:uid="{00000000-0005-0000-0000-0000B6110000}"/>
    <cellStyle name="Normal 6 10" xfId="9946" xr:uid="{00000000-0005-0000-0000-0000B7110000}"/>
    <cellStyle name="Normal 6 11" xfId="9988" xr:uid="{00000000-0005-0000-0000-0000B8110000}"/>
    <cellStyle name="Normal 6 2" xfId="6222" xr:uid="{00000000-0005-0000-0000-0000B9110000}"/>
    <cellStyle name="Normal 6 2 2" xfId="9345" xr:uid="{00000000-0005-0000-0000-0000BA110000}"/>
    <cellStyle name="Normal 6 2 3" xfId="9346" xr:uid="{00000000-0005-0000-0000-0000BB110000}"/>
    <cellStyle name="Normal 6 2 4" xfId="9347" xr:uid="{00000000-0005-0000-0000-0000BC110000}"/>
    <cellStyle name="Normal 6 2 5" xfId="9344" xr:uid="{00000000-0005-0000-0000-0000BD110000}"/>
    <cellStyle name="Normal 6 3" xfId="6611" xr:uid="{00000000-0005-0000-0000-0000BE110000}"/>
    <cellStyle name="Normal 6 3 2" xfId="9348" xr:uid="{00000000-0005-0000-0000-0000BF110000}"/>
    <cellStyle name="Normal 6 4" xfId="7804" xr:uid="{00000000-0005-0000-0000-0000C0110000}"/>
    <cellStyle name="Normal 6 4 2" xfId="9349" xr:uid="{00000000-0005-0000-0000-0000C1110000}"/>
    <cellStyle name="Normal 6 5" xfId="9350" xr:uid="{00000000-0005-0000-0000-0000C2110000}"/>
    <cellStyle name="Normal 6 6" xfId="9351" xr:uid="{00000000-0005-0000-0000-0000C3110000}"/>
    <cellStyle name="Normal 6 7" xfId="9352" xr:uid="{00000000-0005-0000-0000-0000C4110000}"/>
    <cellStyle name="Normal 6 8" xfId="9353" xr:uid="{00000000-0005-0000-0000-0000C5110000}"/>
    <cellStyle name="Normal 6 9" xfId="9343" xr:uid="{00000000-0005-0000-0000-0000C6110000}"/>
    <cellStyle name="Normal 6_AHP Dec 2012 QS (London)" xfId="9354" xr:uid="{00000000-0005-0000-0000-0000C7110000}"/>
    <cellStyle name="Normal 60" xfId="6711" xr:uid="{00000000-0005-0000-0000-0000C8110000}"/>
    <cellStyle name="Normal 60 2" xfId="9356" xr:uid="{00000000-0005-0000-0000-0000C9110000}"/>
    <cellStyle name="Normal 60 3" xfId="9355" xr:uid="{00000000-0005-0000-0000-0000CA110000}"/>
    <cellStyle name="Normal 61" xfId="6712" xr:uid="{00000000-0005-0000-0000-0000CB110000}"/>
    <cellStyle name="Normal 61 2" xfId="9357" xr:uid="{00000000-0005-0000-0000-0000CC110000}"/>
    <cellStyle name="Normal 62" xfId="6713" xr:uid="{00000000-0005-0000-0000-0000CD110000}"/>
    <cellStyle name="Normal 62 2" xfId="9358" xr:uid="{00000000-0005-0000-0000-0000CE110000}"/>
    <cellStyle name="Normal 63" xfId="6714" xr:uid="{00000000-0005-0000-0000-0000CF110000}"/>
    <cellStyle name="Normal 63 2" xfId="9359" xr:uid="{00000000-0005-0000-0000-0000D0110000}"/>
    <cellStyle name="Normal 64" xfId="6715" xr:uid="{00000000-0005-0000-0000-0000D1110000}"/>
    <cellStyle name="Normal 64 2" xfId="9360" xr:uid="{00000000-0005-0000-0000-0000D2110000}"/>
    <cellStyle name="Normal 65" xfId="6716" xr:uid="{00000000-0005-0000-0000-0000D3110000}"/>
    <cellStyle name="Normal 65 2" xfId="9361" xr:uid="{00000000-0005-0000-0000-0000D4110000}"/>
    <cellStyle name="Normal 66" xfId="6708" xr:uid="{00000000-0005-0000-0000-0000D5110000}"/>
    <cellStyle name="Normal 66 2" xfId="9362" xr:uid="{00000000-0005-0000-0000-0000D6110000}"/>
    <cellStyle name="Normal 67" xfId="6728" xr:uid="{00000000-0005-0000-0000-0000D7110000}"/>
    <cellStyle name="Normal 67 2" xfId="9363" xr:uid="{00000000-0005-0000-0000-0000D8110000}"/>
    <cellStyle name="Normal 68" xfId="6729" xr:uid="{00000000-0005-0000-0000-0000D9110000}"/>
    <cellStyle name="Normal 68 2" xfId="9364" xr:uid="{00000000-0005-0000-0000-0000DA110000}"/>
    <cellStyle name="Normal 69" xfId="6730" xr:uid="{00000000-0005-0000-0000-0000DB110000}"/>
    <cellStyle name="Normal 69 2" xfId="9365" xr:uid="{00000000-0005-0000-0000-0000DC110000}"/>
    <cellStyle name="Normal 7" xfId="3461" xr:uid="{00000000-0005-0000-0000-0000DD110000}"/>
    <cellStyle name="Normal 7 10" xfId="6644" xr:uid="{00000000-0005-0000-0000-0000DE110000}"/>
    <cellStyle name="Normal 7 11" xfId="7805" xr:uid="{00000000-0005-0000-0000-0000DF110000}"/>
    <cellStyle name="Normal 7 12" xfId="9366" xr:uid="{00000000-0005-0000-0000-0000E0110000}"/>
    <cellStyle name="Normal 7 13" xfId="9244" xr:uid="{00000000-0005-0000-0000-0000E1110000}"/>
    <cellStyle name="Normal 7 2" xfId="5440" xr:uid="{00000000-0005-0000-0000-0000E2110000}"/>
    <cellStyle name="Normal 7 2 2" xfId="6225" xr:uid="{00000000-0005-0000-0000-0000E3110000}"/>
    <cellStyle name="Normal 7 2 3" xfId="6224" xr:uid="{00000000-0005-0000-0000-0000E4110000}"/>
    <cellStyle name="Normal 7 2 3 2" xfId="9368" xr:uid="{00000000-0005-0000-0000-0000E5110000}"/>
    <cellStyle name="Normal 7 2 4" xfId="9235" xr:uid="{00000000-0005-0000-0000-0000E6110000}"/>
    <cellStyle name="Normal 7 2_GCSEs" xfId="7729" xr:uid="{00000000-0005-0000-0000-0000E7110000}"/>
    <cellStyle name="Normal 7 3" xfId="6226" xr:uid="{00000000-0005-0000-0000-0000E8110000}"/>
    <cellStyle name="Normal 7 3 2" xfId="6227" xr:uid="{00000000-0005-0000-0000-0000E9110000}"/>
    <cellStyle name="Normal 7 3 3" xfId="9369" xr:uid="{00000000-0005-0000-0000-0000EA110000}"/>
    <cellStyle name="Normal 7 4" xfId="6228" xr:uid="{00000000-0005-0000-0000-0000EB110000}"/>
    <cellStyle name="Normal 7 4 2" xfId="6229" xr:uid="{00000000-0005-0000-0000-0000EC110000}"/>
    <cellStyle name="Normal 7 4 3" xfId="6230" xr:uid="{00000000-0005-0000-0000-0000ED110000}"/>
    <cellStyle name="Normal 7 4 4" xfId="6231" xr:uid="{00000000-0005-0000-0000-0000EE110000}"/>
    <cellStyle name="Normal 7 4 5" xfId="9370" xr:uid="{00000000-0005-0000-0000-0000EF110000}"/>
    <cellStyle name="Normal 7 4_Traineeship Mock MI Tables V11" xfId="6232" xr:uid="{00000000-0005-0000-0000-0000F0110000}"/>
    <cellStyle name="Normal 7 5" xfId="6233" xr:uid="{00000000-0005-0000-0000-0000F1110000}"/>
    <cellStyle name="Normal 7 6" xfId="6223" xr:uid="{00000000-0005-0000-0000-0000F2110000}"/>
    <cellStyle name="Normal 7 7" xfId="6402" xr:uid="{00000000-0005-0000-0000-0000F3110000}"/>
    <cellStyle name="Normal 7 8" xfId="6612" xr:uid="{00000000-0005-0000-0000-0000F4110000}"/>
    <cellStyle name="Normal 7 9" xfId="6682" xr:uid="{00000000-0005-0000-0000-0000F5110000}"/>
    <cellStyle name="Normal 7_Analysis File Template" xfId="6234" xr:uid="{00000000-0005-0000-0000-0000F6110000}"/>
    <cellStyle name="Normal 70" xfId="6731" xr:uid="{00000000-0005-0000-0000-0000F7110000}"/>
    <cellStyle name="Normal 70 2" xfId="9371" xr:uid="{00000000-0005-0000-0000-0000F8110000}"/>
    <cellStyle name="Normal 71" xfId="6732" xr:uid="{00000000-0005-0000-0000-0000F9110000}"/>
    <cellStyle name="Normal 71 2" xfId="9372" xr:uid="{00000000-0005-0000-0000-0000FA110000}"/>
    <cellStyle name="Normal 72" xfId="6733" xr:uid="{00000000-0005-0000-0000-0000FB110000}"/>
    <cellStyle name="Normal 72 2" xfId="9373" xr:uid="{00000000-0005-0000-0000-0000FC110000}"/>
    <cellStyle name="Normal 73" xfId="6734" xr:uid="{00000000-0005-0000-0000-0000FD110000}"/>
    <cellStyle name="Normal 73 2" xfId="9374" xr:uid="{00000000-0005-0000-0000-0000FE110000}"/>
    <cellStyle name="Normal 74" xfId="6735" xr:uid="{00000000-0005-0000-0000-0000FF110000}"/>
    <cellStyle name="Normal 74 2" xfId="9375" xr:uid="{00000000-0005-0000-0000-000000120000}"/>
    <cellStyle name="Normal 75" xfId="6738" xr:uid="{00000000-0005-0000-0000-000001120000}"/>
    <cellStyle name="Normal 76" xfId="7732" xr:uid="{00000000-0005-0000-0000-000002120000}"/>
    <cellStyle name="Normal 77" xfId="6373" xr:uid="{00000000-0005-0000-0000-000003120000}"/>
    <cellStyle name="Normal 78" xfId="6374" xr:uid="{00000000-0005-0000-0000-000004120000}"/>
    <cellStyle name="Normal 79" xfId="6375" xr:uid="{00000000-0005-0000-0000-000005120000}"/>
    <cellStyle name="Normal 8" xfId="29" xr:uid="{00000000-0005-0000-0000-000006120000}"/>
    <cellStyle name="Normal 8 2" xfId="6236" xr:uid="{00000000-0005-0000-0000-000007120000}"/>
    <cellStyle name="Normal 8 2 2" xfId="6237" xr:uid="{00000000-0005-0000-0000-000008120000}"/>
    <cellStyle name="Normal 8 2 2 2" xfId="9378" xr:uid="{00000000-0005-0000-0000-000009120000}"/>
    <cellStyle name="Normal 8 2 3" xfId="9377" xr:uid="{00000000-0005-0000-0000-00000A120000}"/>
    <cellStyle name="Normal 8 2 4" xfId="9989" xr:uid="{00000000-0005-0000-0000-00000B120000}"/>
    <cellStyle name="Normal 8 3" xfId="6238" xr:uid="{00000000-0005-0000-0000-00000C120000}"/>
    <cellStyle name="Normal 8 3 2" xfId="9379" xr:uid="{00000000-0005-0000-0000-00000D120000}"/>
    <cellStyle name="Normal 8 3 3" xfId="9990" xr:uid="{00000000-0005-0000-0000-00000E120000}"/>
    <cellStyle name="Normal 8 4" xfId="6235" xr:uid="{00000000-0005-0000-0000-00000F120000}"/>
    <cellStyle name="Normal 8 4 2" xfId="9380" xr:uid="{00000000-0005-0000-0000-000010120000}"/>
    <cellStyle name="Normal 8 5" xfId="6613" xr:uid="{00000000-0005-0000-0000-000011120000}"/>
    <cellStyle name="Normal 8 5 2" xfId="9381" xr:uid="{00000000-0005-0000-0000-000012120000}"/>
    <cellStyle name="Normal 8 6" xfId="7806" xr:uid="{00000000-0005-0000-0000-000013120000}"/>
    <cellStyle name="Normal 8 7" xfId="9376" xr:uid="{00000000-0005-0000-0000-000014120000}"/>
    <cellStyle name="Normal 8_Draft SFR tables 300113 V8" xfId="6239" xr:uid="{00000000-0005-0000-0000-000015120000}"/>
    <cellStyle name="Normal 80" xfId="6376" xr:uid="{00000000-0005-0000-0000-000016120000}"/>
    <cellStyle name="Normal 81" xfId="6377" xr:uid="{00000000-0005-0000-0000-000017120000}"/>
    <cellStyle name="Normal 82" xfId="6378" xr:uid="{00000000-0005-0000-0000-000018120000}"/>
    <cellStyle name="Normal 83" xfId="6379" xr:uid="{00000000-0005-0000-0000-000019120000}"/>
    <cellStyle name="Normal 84" xfId="6380" xr:uid="{00000000-0005-0000-0000-00001A120000}"/>
    <cellStyle name="Normal 85" xfId="6381" xr:uid="{00000000-0005-0000-0000-00001B120000}"/>
    <cellStyle name="Normal 86" xfId="6382" xr:uid="{00000000-0005-0000-0000-00001C120000}"/>
    <cellStyle name="Normal 87" xfId="5447" xr:uid="{00000000-0005-0000-0000-00001D120000}"/>
    <cellStyle name="Normal 88" xfId="6383" xr:uid="{00000000-0005-0000-0000-00001E120000}"/>
    <cellStyle name="Normal 89" xfId="7820" xr:uid="{00000000-0005-0000-0000-00001F120000}"/>
    <cellStyle name="Normal 9" xfId="6240" xr:uid="{00000000-0005-0000-0000-000020120000}"/>
    <cellStyle name="Normal 9 2" xfId="6241" xr:uid="{00000000-0005-0000-0000-000021120000}"/>
    <cellStyle name="Normal 9 2 2" xfId="6242" xr:uid="{00000000-0005-0000-0000-000022120000}"/>
    <cellStyle name="Normal 9 3" xfId="6243" xr:uid="{00000000-0005-0000-0000-000023120000}"/>
    <cellStyle name="Normal 9 3 2" xfId="9384" xr:uid="{00000000-0005-0000-0000-000024120000}"/>
    <cellStyle name="Normal 9 4" xfId="6614" xr:uid="{00000000-0005-0000-0000-000025120000}"/>
    <cellStyle name="Normal 9 4 2" xfId="9385" xr:uid="{00000000-0005-0000-0000-000026120000}"/>
    <cellStyle name="Normal 9 5" xfId="7807" xr:uid="{00000000-0005-0000-0000-000027120000}"/>
    <cellStyle name="Normal 9 6" xfId="9382" xr:uid="{00000000-0005-0000-0000-000028120000}"/>
    <cellStyle name="Normal 9 7" xfId="9224" xr:uid="{00000000-0005-0000-0000-000029120000}"/>
    <cellStyle name="Normal 9_Analysis File Template" xfId="6244" xr:uid="{00000000-0005-0000-0000-00002A120000}"/>
    <cellStyle name="Normal 90" xfId="7821" xr:uid="{00000000-0005-0000-0000-00002B120000}"/>
    <cellStyle name="Normal 91" xfId="7822" xr:uid="{00000000-0005-0000-0000-00002C120000}"/>
    <cellStyle name="Normal 92" xfId="7823" xr:uid="{00000000-0005-0000-0000-00002D120000}"/>
    <cellStyle name="Normal 93" xfId="7824" xr:uid="{00000000-0005-0000-0000-00002E120000}"/>
    <cellStyle name="Normal 94" xfId="7825" xr:uid="{00000000-0005-0000-0000-00002F120000}"/>
    <cellStyle name="Normal 95" xfId="7826" xr:uid="{00000000-0005-0000-0000-000030120000}"/>
    <cellStyle name="Normal 96" xfId="7828" xr:uid="{00000000-0005-0000-0000-000031120000}"/>
    <cellStyle name="Normal 97" xfId="8283" xr:uid="{00000000-0005-0000-0000-000032120000}"/>
    <cellStyle name="Normal 98" xfId="8010" xr:uid="{00000000-0005-0000-0000-000033120000}"/>
    <cellStyle name="Normal 99" xfId="8742" xr:uid="{00000000-0005-0000-0000-000034120000}"/>
    <cellStyle name="Normal_2.2 BHC,AHC" xfId="6736" xr:uid="{00000000-0005-0000-0000-000035120000}"/>
    <cellStyle name="Normal_2011" xfId="6407" xr:uid="{00000000-0005-0000-0000-000036120000}"/>
    <cellStyle name="Normal_2012" xfId="6406" xr:uid="{00000000-0005-0000-0000-000037120000}"/>
    <cellStyle name="Normal_2013" xfId="6405" xr:uid="{00000000-0005-0000-0000-000038120000}"/>
    <cellStyle name="Normal_2014" xfId="6404" xr:uid="{00000000-0005-0000-0000-000039120000}"/>
    <cellStyle name="Normal_2015" xfId="6403" xr:uid="{00000000-0005-0000-0000-00003A120000}"/>
    <cellStyle name="Normal_Adult data" xfId="7827" xr:uid="{00000000-0005-0000-0000-00003B120000}"/>
    <cellStyle name="Normal_Fig_2" xfId="6737" xr:uid="{00000000-0005-0000-0000-00003C120000}"/>
    <cellStyle name="Normal_GCSEs" xfId="7139" xr:uid="{00000000-0005-0000-0000-00003D120000}"/>
    <cellStyle name="Normal_GCSESFR_Jan05_skeletontabsv1.2" xfId="67" xr:uid="{00000000-0005-0000-0000-00003E120000}"/>
    <cellStyle name="Normal_NEET estimates by labour market status v0.1" xfId="6720" xr:uid="{00000000-0005-0000-0000-00003F120000}"/>
    <cellStyle name="Normal_NEET Supplementary tables_16_24_final" xfId="6719" xr:uid="{00000000-0005-0000-0000-000040120000}"/>
    <cellStyle name="Normal_NEET Supplementary tables_18_24_final" xfId="6717" xr:uid="{00000000-0005-0000-0000-000041120000}"/>
    <cellStyle name="Normal_Raw Data" xfId="6718" xr:uid="{00000000-0005-0000-0000-000042120000}"/>
    <cellStyle name="Normal_SB97T19" xfId="28" xr:uid="{00000000-0005-0000-0000-000043120000}"/>
    <cellStyle name="Normal_Sheet1" xfId="22" xr:uid="{00000000-0005-0000-0000-000044120000}"/>
    <cellStyle name="Normal_Sheet2" xfId="8773" xr:uid="{00000000-0005-0000-0000-000045120000}"/>
    <cellStyle name="Normal_Starts_Timeseries_Parl_AgeTable8" xfId="6245" xr:uid="{00000000-0005-0000-0000-000046120000}"/>
    <cellStyle name="Normal_tab001" xfId="26" xr:uid="{00000000-0005-0000-0000-000047120000}"/>
    <cellStyle name="Normal_tab001 2" xfId="10219" xr:uid="{00000000-0005-0000-0000-000048120000}"/>
    <cellStyle name="Normal_tab001_GCSEs" xfId="7730" xr:uid="{00000000-0005-0000-0000-000049120000}"/>
    <cellStyle name="Normal_Table 4 (FINAL) 2" xfId="6246" xr:uid="{00000000-0005-0000-0000-00004A120000}"/>
    <cellStyle name="Normal_Table 5" xfId="5443" xr:uid="{00000000-0005-0000-0000-00004B120000}"/>
    <cellStyle name="Normal_table1_MN" xfId="73" xr:uid="{00000000-0005-0000-0000-00004C120000}"/>
    <cellStyle name="Normal_TABLE5 0609 2" xfId="9955" xr:uid="{00000000-0005-0000-0000-00004D120000}"/>
    <cellStyle name="Normal_volume2000 2" xfId="10220" xr:uid="{00000000-0005-0000-0000-00004E120000}"/>
    <cellStyle name="Normal_volume2000_GCSEs" xfId="7731" xr:uid="{00000000-0005-0000-0000-00004F120000}"/>
    <cellStyle name="NormalStyleText" xfId="6247" xr:uid="{00000000-0005-0000-0000-000050120000}"/>
    <cellStyle name="Note" xfId="8788" builtinId="10" customBuiltin="1"/>
    <cellStyle name="Note 10" xfId="485" xr:uid="{00000000-0005-0000-0000-000052120000}"/>
    <cellStyle name="Note 10 10" xfId="486" xr:uid="{00000000-0005-0000-0000-000053120000}"/>
    <cellStyle name="Note 10 10 2" xfId="1720" xr:uid="{00000000-0005-0000-0000-000054120000}"/>
    <cellStyle name="Note 10 10 3" xfId="3462" xr:uid="{00000000-0005-0000-0000-000055120000}"/>
    <cellStyle name="Note 10 10 4" xfId="3463" xr:uid="{00000000-0005-0000-0000-000056120000}"/>
    <cellStyle name="Note 10 10 5" xfId="3464" xr:uid="{00000000-0005-0000-0000-000057120000}"/>
    <cellStyle name="Note 10 10_GCSEs" xfId="7142" xr:uid="{00000000-0005-0000-0000-000058120000}"/>
    <cellStyle name="Note 10 11" xfId="487" xr:uid="{00000000-0005-0000-0000-000059120000}"/>
    <cellStyle name="Note 10 11 2" xfId="1719" xr:uid="{00000000-0005-0000-0000-00005A120000}"/>
    <cellStyle name="Note 10 11 3" xfId="3465" xr:uid="{00000000-0005-0000-0000-00005B120000}"/>
    <cellStyle name="Note 10 11 4" xfId="3466" xr:uid="{00000000-0005-0000-0000-00005C120000}"/>
    <cellStyle name="Note 10 11 5" xfId="3467" xr:uid="{00000000-0005-0000-0000-00005D120000}"/>
    <cellStyle name="Note 10 11_GCSEs" xfId="7143" xr:uid="{00000000-0005-0000-0000-00005E120000}"/>
    <cellStyle name="Note 10 12" xfId="1721" xr:uid="{00000000-0005-0000-0000-00005F120000}"/>
    <cellStyle name="Note 10 12 2" xfId="3468" xr:uid="{00000000-0005-0000-0000-000060120000}"/>
    <cellStyle name="Note 10 12 3" xfId="3469" xr:uid="{00000000-0005-0000-0000-000061120000}"/>
    <cellStyle name="Note 10 12 4" xfId="3470" xr:uid="{00000000-0005-0000-0000-000062120000}"/>
    <cellStyle name="Note 10 12 5" xfId="3471" xr:uid="{00000000-0005-0000-0000-000063120000}"/>
    <cellStyle name="Note 10 13" xfId="3472" xr:uid="{00000000-0005-0000-0000-000064120000}"/>
    <cellStyle name="Note 10 14" xfId="3473" xr:uid="{00000000-0005-0000-0000-000065120000}"/>
    <cellStyle name="Note 10 15" xfId="3474" xr:uid="{00000000-0005-0000-0000-000066120000}"/>
    <cellStyle name="Note 10 16" xfId="3475" xr:uid="{00000000-0005-0000-0000-000067120000}"/>
    <cellStyle name="Note 10 2" xfId="488" xr:uid="{00000000-0005-0000-0000-000068120000}"/>
    <cellStyle name="Note 10 2 2" xfId="489" xr:uid="{00000000-0005-0000-0000-000069120000}"/>
    <cellStyle name="Note 10 2 2 2" xfId="1717" xr:uid="{00000000-0005-0000-0000-00006A120000}"/>
    <cellStyle name="Note 10 2 2 3" xfId="3476" xr:uid="{00000000-0005-0000-0000-00006B120000}"/>
    <cellStyle name="Note 10 2 2 4" xfId="3477" xr:uid="{00000000-0005-0000-0000-00006C120000}"/>
    <cellStyle name="Note 10 2 2 5" xfId="3478" xr:uid="{00000000-0005-0000-0000-00006D120000}"/>
    <cellStyle name="Note 10 2 2_GCSEs" xfId="7145" xr:uid="{00000000-0005-0000-0000-00006E120000}"/>
    <cellStyle name="Note 10 2 3" xfId="1718" xr:uid="{00000000-0005-0000-0000-00006F120000}"/>
    <cellStyle name="Note 10 2 4" xfId="3479" xr:uid="{00000000-0005-0000-0000-000070120000}"/>
    <cellStyle name="Note 10 2 5" xfId="3480" xr:uid="{00000000-0005-0000-0000-000071120000}"/>
    <cellStyle name="Note 10 2 6" xfId="3481" xr:uid="{00000000-0005-0000-0000-000072120000}"/>
    <cellStyle name="Note 10 2_GCSEs" xfId="7144" xr:uid="{00000000-0005-0000-0000-000073120000}"/>
    <cellStyle name="Note 10 3" xfId="490" xr:uid="{00000000-0005-0000-0000-000074120000}"/>
    <cellStyle name="Note 10 3 2" xfId="491" xr:uid="{00000000-0005-0000-0000-000075120000}"/>
    <cellStyle name="Note 10 3 2 2" xfId="1715" xr:uid="{00000000-0005-0000-0000-000076120000}"/>
    <cellStyle name="Note 10 3 2 3" xfId="3482" xr:uid="{00000000-0005-0000-0000-000077120000}"/>
    <cellStyle name="Note 10 3 2 4" xfId="3483" xr:uid="{00000000-0005-0000-0000-000078120000}"/>
    <cellStyle name="Note 10 3 2 5" xfId="3484" xr:uid="{00000000-0005-0000-0000-000079120000}"/>
    <cellStyle name="Note 10 3 2_GCSEs" xfId="7147" xr:uid="{00000000-0005-0000-0000-00007A120000}"/>
    <cellStyle name="Note 10 3 3" xfId="1716" xr:uid="{00000000-0005-0000-0000-00007B120000}"/>
    <cellStyle name="Note 10 3 4" xfId="3485" xr:uid="{00000000-0005-0000-0000-00007C120000}"/>
    <cellStyle name="Note 10 3 5" xfId="3486" xr:uid="{00000000-0005-0000-0000-00007D120000}"/>
    <cellStyle name="Note 10 3 6" xfId="3487" xr:uid="{00000000-0005-0000-0000-00007E120000}"/>
    <cellStyle name="Note 10 3_GCSEs" xfId="7146" xr:uid="{00000000-0005-0000-0000-00007F120000}"/>
    <cellStyle name="Note 10 4" xfId="492" xr:uid="{00000000-0005-0000-0000-000080120000}"/>
    <cellStyle name="Note 10 4 2" xfId="493" xr:uid="{00000000-0005-0000-0000-000081120000}"/>
    <cellStyle name="Note 10 4 2 2" xfId="1713" xr:uid="{00000000-0005-0000-0000-000082120000}"/>
    <cellStyle name="Note 10 4 2 3" xfId="3488" xr:uid="{00000000-0005-0000-0000-000083120000}"/>
    <cellStyle name="Note 10 4 2 4" xfId="3489" xr:uid="{00000000-0005-0000-0000-000084120000}"/>
    <cellStyle name="Note 10 4 2 5" xfId="3490" xr:uid="{00000000-0005-0000-0000-000085120000}"/>
    <cellStyle name="Note 10 4 2_GCSEs" xfId="7149" xr:uid="{00000000-0005-0000-0000-000086120000}"/>
    <cellStyle name="Note 10 4 3" xfId="1714" xr:uid="{00000000-0005-0000-0000-000087120000}"/>
    <cellStyle name="Note 10 4 4" xfId="3491" xr:uid="{00000000-0005-0000-0000-000088120000}"/>
    <cellStyle name="Note 10 4 5" xfId="3492" xr:uid="{00000000-0005-0000-0000-000089120000}"/>
    <cellStyle name="Note 10 4 6" xfId="3493" xr:uid="{00000000-0005-0000-0000-00008A120000}"/>
    <cellStyle name="Note 10 4_GCSEs" xfId="7148" xr:uid="{00000000-0005-0000-0000-00008B120000}"/>
    <cellStyle name="Note 10 5" xfId="494" xr:uid="{00000000-0005-0000-0000-00008C120000}"/>
    <cellStyle name="Note 10 5 2" xfId="495" xr:uid="{00000000-0005-0000-0000-00008D120000}"/>
    <cellStyle name="Note 10 5 2 2" xfId="1711" xr:uid="{00000000-0005-0000-0000-00008E120000}"/>
    <cellStyle name="Note 10 5 2 3" xfId="3494" xr:uid="{00000000-0005-0000-0000-00008F120000}"/>
    <cellStyle name="Note 10 5 2 4" xfId="3495" xr:uid="{00000000-0005-0000-0000-000090120000}"/>
    <cellStyle name="Note 10 5 2 5" xfId="3496" xr:uid="{00000000-0005-0000-0000-000091120000}"/>
    <cellStyle name="Note 10 5 2_GCSEs" xfId="7151" xr:uid="{00000000-0005-0000-0000-000092120000}"/>
    <cellStyle name="Note 10 5 3" xfId="1712" xr:uid="{00000000-0005-0000-0000-000093120000}"/>
    <cellStyle name="Note 10 5 4" xfId="3497" xr:uid="{00000000-0005-0000-0000-000094120000}"/>
    <cellStyle name="Note 10 5 5" xfId="3498" xr:uid="{00000000-0005-0000-0000-000095120000}"/>
    <cellStyle name="Note 10 5 6" xfId="3499" xr:uid="{00000000-0005-0000-0000-000096120000}"/>
    <cellStyle name="Note 10 5_GCSEs" xfId="7150" xr:uid="{00000000-0005-0000-0000-000097120000}"/>
    <cellStyle name="Note 10 6" xfId="496" xr:uid="{00000000-0005-0000-0000-000098120000}"/>
    <cellStyle name="Note 10 6 2" xfId="497" xr:uid="{00000000-0005-0000-0000-000099120000}"/>
    <cellStyle name="Note 10 6 2 2" xfId="1709" xr:uid="{00000000-0005-0000-0000-00009A120000}"/>
    <cellStyle name="Note 10 6 2 3" xfId="3500" xr:uid="{00000000-0005-0000-0000-00009B120000}"/>
    <cellStyle name="Note 10 6 2 4" xfId="3501" xr:uid="{00000000-0005-0000-0000-00009C120000}"/>
    <cellStyle name="Note 10 6 2 5" xfId="3502" xr:uid="{00000000-0005-0000-0000-00009D120000}"/>
    <cellStyle name="Note 10 6 2_GCSEs" xfId="7153" xr:uid="{00000000-0005-0000-0000-00009E120000}"/>
    <cellStyle name="Note 10 6 3" xfId="1710" xr:uid="{00000000-0005-0000-0000-00009F120000}"/>
    <cellStyle name="Note 10 6 4" xfId="3503" xr:uid="{00000000-0005-0000-0000-0000A0120000}"/>
    <cellStyle name="Note 10 6 5" xfId="3504" xr:uid="{00000000-0005-0000-0000-0000A1120000}"/>
    <cellStyle name="Note 10 6 6" xfId="3505" xr:uid="{00000000-0005-0000-0000-0000A2120000}"/>
    <cellStyle name="Note 10 6_GCSEs" xfId="7152" xr:uid="{00000000-0005-0000-0000-0000A3120000}"/>
    <cellStyle name="Note 10 7" xfId="498" xr:uid="{00000000-0005-0000-0000-0000A4120000}"/>
    <cellStyle name="Note 10 7 2" xfId="499" xr:uid="{00000000-0005-0000-0000-0000A5120000}"/>
    <cellStyle name="Note 10 7 2 2" xfId="1707" xr:uid="{00000000-0005-0000-0000-0000A6120000}"/>
    <cellStyle name="Note 10 7 2 3" xfId="3506" xr:uid="{00000000-0005-0000-0000-0000A7120000}"/>
    <cellStyle name="Note 10 7 2 4" xfId="3507" xr:uid="{00000000-0005-0000-0000-0000A8120000}"/>
    <cellStyle name="Note 10 7 2 5" xfId="3508" xr:uid="{00000000-0005-0000-0000-0000A9120000}"/>
    <cellStyle name="Note 10 7 2_GCSEs" xfId="7155" xr:uid="{00000000-0005-0000-0000-0000AA120000}"/>
    <cellStyle name="Note 10 7 3" xfId="1708" xr:uid="{00000000-0005-0000-0000-0000AB120000}"/>
    <cellStyle name="Note 10 7 4" xfId="3509" xr:uid="{00000000-0005-0000-0000-0000AC120000}"/>
    <cellStyle name="Note 10 7 5" xfId="3510" xr:uid="{00000000-0005-0000-0000-0000AD120000}"/>
    <cellStyle name="Note 10 7 6" xfId="3511" xr:uid="{00000000-0005-0000-0000-0000AE120000}"/>
    <cellStyle name="Note 10 7_GCSEs" xfId="7154" xr:uid="{00000000-0005-0000-0000-0000AF120000}"/>
    <cellStyle name="Note 10 8" xfId="500" xr:uid="{00000000-0005-0000-0000-0000B0120000}"/>
    <cellStyle name="Note 10 8 2" xfId="501" xr:uid="{00000000-0005-0000-0000-0000B1120000}"/>
    <cellStyle name="Note 10 8 2 2" xfId="1705" xr:uid="{00000000-0005-0000-0000-0000B2120000}"/>
    <cellStyle name="Note 10 8 2 3" xfId="3512" xr:uid="{00000000-0005-0000-0000-0000B3120000}"/>
    <cellStyle name="Note 10 8 2 4" xfId="3513" xr:uid="{00000000-0005-0000-0000-0000B4120000}"/>
    <cellStyle name="Note 10 8 2 5" xfId="3514" xr:uid="{00000000-0005-0000-0000-0000B5120000}"/>
    <cellStyle name="Note 10 8 2_GCSEs" xfId="7157" xr:uid="{00000000-0005-0000-0000-0000B6120000}"/>
    <cellStyle name="Note 10 8 3" xfId="1706" xr:uid="{00000000-0005-0000-0000-0000B7120000}"/>
    <cellStyle name="Note 10 8 4" xfId="3515" xr:uid="{00000000-0005-0000-0000-0000B8120000}"/>
    <cellStyle name="Note 10 8 5" xfId="3516" xr:uid="{00000000-0005-0000-0000-0000B9120000}"/>
    <cellStyle name="Note 10 8 6" xfId="3517" xr:uid="{00000000-0005-0000-0000-0000BA120000}"/>
    <cellStyle name="Note 10 8_GCSEs" xfId="7156" xr:uid="{00000000-0005-0000-0000-0000BB120000}"/>
    <cellStyle name="Note 10 9" xfId="502" xr:uid="{00000000-0005-0000-0000-0000BC120000}"/>
    <cellStyle name="Note 10 9 2" xfId="503" xr:uid="{00000000-0005-0000-0000-0000BD120000}"/>
    <cellStyle name="Note 10 9 2 2" xfId="1703" xr:uid="{00000000-0005-0000-0000-0000BE120000}"/>
    <cellStyle name="Note 10 9 2 3" xfId="3518" xr:uid="{00000000-0005-0000-0000-0000BF120000}"/>
    <cellStyle name="Note 10 9 2 4" xfId="3519" xr:uid="{00000000-0005-0000-0000-0000C0120000}"/>
    <cellStyle name="Note 10 9 2 5" xfId="3520" xr:uid="{00000000-0005-0000-0000-0000C1120000}"/>
    <cellStyle name="Note 10 9 2_GCSEs" xfId="7159" xr:uid="{00000000-0005-0000-0000-0000C2120000}"/>
    <cellStyle name="Note 10 9 3" xfId="1704" xr:uid="{00000000-0005-0000-0000-0000C3120000}"/>
    <cellStyle name="Note 10 9 4" xfId="3521" xr:uid="{00000000-0005-0000-0000-0000C4120000}"/>
    <cellStyle name="Note 10 9 5" xfId="3522" xr:uid="{00000000-0005-0000-0000-0000C5120000}"/>
    <cellStyle name="Note 10 9 6" xfId="3523" xr:uid="{00000000-0005-0000-0000-0000C6120000}"/>
    <cellStyle name="Note 10 9_GCSEs" xfId="7158" xr:uid="{00000000-0005-0000-0000-0000C7120000}"/>
    <cellStyle name="Note 10_GCSEs" xfId="7141" xr:uid="{00000000-0005-0000-0000-0000C8120000}"/>
    <cellStyle name="Note 11" xfId="504" xr:uid="{00000000-0005-0000-0000-0000C9120000}"/>
    <cellStyle name="Note 11 10" xfId="505" xr:uid="{00000000-0005-0000-0000-0000CA120000}"/>
    <cellStyle name="Note 11 10 2" xfId="1701" xr:uid="{00000000-0005-0000-0000-0000CB120000}"/>
    <cellStyle name="Note 11 10 3" xfId="3524" xr:uid="{00000000-0005-0000-0000-0000CC120000}"/>
    <cellStyle name="Note 11 10 4" xfId="3525" xr:uid="{00000000-0005-0000-0000-0000CD120000}"/>
    <cellStyle name="Note 11 10 5" xfId="3526" xr:uid="{00000000-0005-0000-0000-0000CE120000}"/>
    <cellStyle name="Note 11 10_GCSEs" xfId="7161" xr:uid="{00000000-0005-0000-0000-0000CF120000}"/>
    <cellStyle name="Note 11 11" xfId="1702" xr:uid="{00000000-0005-0000-0000-0000D0120000}"/>
    <cellStyle name="Note 11 11 2" xfId="3527" xr:uid="{00000000-0005-0000-0000-0000D1120000}"/>
    <cellStyle name="Note 11 11 3" xfId="3528" xr:uid="{00000000-0005-0000-0000-0000D2120000}"/>
    <cellStyle name="Note 11 11 4" xfId="3529" xr:uid="{00000000-0005-0000-0000-0000D3120000}"/>
    <cellStyle name="Note 11 11 5" xfId="3530" xr:uid="{00000000-0005-0000-0000-0000D4120000}"/>
    <cellStyle name="Note 11 12" xfId="3531" xr:uid="{00000000-0005-0000-0000-0000D5120000}"/>
    <cellStyle name="Note 11 13" xfId="3532" xr:uid="{00000000-0005-0000-0000-0000D6120000}"/>
    <cellStyle name="Note 11 14" xfId="3533" xr:uid="{00000000-0005-0000-0000-0000D7120000}"/>
    <cellStyle name="Note 11 15" xfId="3534" xr:uid="{00000000-0005-0000-0000-0000D8120000}"/>
    <cellStyle name="Note 11 2" xfId="506" xr:uid="{00000000-0005-0000-0000-0000D9120000}"/>
    <cellStyle name="Note 11 2 2" xfId="507" xr:uid="{00000000-0005-0000-0000-0000DA120000}"/>
    <cellStyle name="Note 11 2 2 2" xfId="1699" xr:uid="{00000000-0005-0000-0000-0000DB120000}"/>
    <cellStyle name="Note 11 2 2 3" xfId="3535" xr:uid="{00000000-0005-0000-0000-0000DC120000}"/>
    <cellStyle name="Note 11 2 2 4" xfId="3536" xr:uid="{00000000-0005-0000-0000-0000DD120000}"/>
    <cellStyle name="Note 11 2 2 5" xfId="3537" xr:uid="{00000000-0005-0000-0000-0000DE120000}"/>
    <cellStyle name="Note 11 2 2_GCSEs" xfId="7163" xr:uid="{00000000-0005-0000-0000-0000DF120000}"/>
    <cellStyle name="Note 11 2 3" xfId="1700" xr:uid="{00000000-0005-0000-0000-0000E0120000}"/>
    <cellStyle name="Note 11 2 4" xfId="3538" xr:uid="{00000000-0005-0000-0000-0000E1120000}"/>
    <cellStyle name="Note 11 2 5" xfId="3539" xr:uid="{00000000-0005-0000-0000-0000E2120000}"/>
    <cellStyle name="Note 11 2 6" xfId="3540" xr:uid="{00000000-0005-0000-0000-0000E3120000}"/>
    <cellStyle name="Note 11 2_GCSEs" xfId="7162" xr:uid="{00000000-0005-0000-0000-0000E4120000}"/>
    <cellStyle name="Note 11 3" xfId="508" xr:uid="{00000000-0005-0000-0000-0000E5120000}"/>
    <cellStyle name="Note 11 3 2" xfId="509" xr:uid="{00000000-0005-0000-0000-0000E6120000}"/>
    <cellStyle name="Note 11 3 2 2" xfId="1697" xr:uid="{00000000-0005-0000-0000-0000E7120000}"/>
    <cellStyle name="Note 11 3 2 3" xfId="3541" xr:uid="{00000000-0005-0000-0000-0000E8120000}"/>
    <cellStyle name="Note 11 3 2 4" xfId="3542" xr:uid="{00000000-0005-0000-0000-0000E9120000}"/>
    <cellStyle name="Note 11 3 2 5" xfId="3543" xr:uid="{00000000-0005-0000-0000-0000EA120000}"/>
    <cellStyle name="Note 11 3 2_GCSEs" xfId="7165" xr:uid="{00000000-0005-0000-0000-0000EB120000}"/>
    <cellStyle name="Note 11 3 3" xfId="1698" xr:uid="{00000000-0005-0000-0000-0000EC120000}"/>
    <cellStyle name="Note 11 3 4" xfId="3544" xr:uid="{00000000-0005-0000-0000-0000ED120000}"/>
    <cellStyle name="Note 11 3 5" xfId="3545" xr:uid="{00000000-0005-0000-0000-0000EE120000}"/>
    <cellStyle name="Note 11 3 6" xfId="3546" xr:uid="{00000000-0005-0000-0000-0000EF120000}"/>
    <cellStyle name="Note 11 3_GCSEs" xfId="7164" xr:uid="{00000000-0005-0000-0000-0000F0120000}"/>
    <cellStyle name="Note 11 4" xfId="510" xr:uid="{00000000-0005-0000-0000-0000F1120000}"/>
    <cellStyle name="Note 11 4 2" xfId="511" xr:uid="{00000000-0005-0000-0000-0000F2120000}"/>
    <cellStyle name="Note 11 4 2 2" xfId="1695" xr:uid="{00000000-0005-0000-0000-0000F3120000}"/>
    <cellStyle name="Note 11 4 2 3" xfId="3547" xr:uid="{00000000-0005-0000-0000-0000F4120000}"/>
    <cellStyle name="Note 11 4 2 4" xfId="3548" xr:uid="{00000000-0005-0000-0000-0000F5120000}"/>
    <cellStyle name="Note 11 4 2 5" xfId="3549" xr:uid="{00000000-0005-0000-0000-0000F6120000}"/>
    <cellStyle name="Note 11 4 2_GCSEs" xfId="7167" xr:uid="{00000000-0005-0000-0000-0000F7120000}"/>
    <cellStyle name="Note 11 4 3" xfId="1696" xr:uid="{00000000-0005-0000-0000-0000F8120000}"/>
    <cellStyle name="Note 11 4 4" xfId="3550" xr:uid="{00000000-0005-0000-0000-0000F9120000}"/>
    <cellStyle name="Note 11 4 5" xfId="3551" xr:uid="{00000000-0005-0000-0000-0000FA120000}"/>
    <cellStyle name="Note 11 4 6" xfId="3552" xr:uid="{00000000-0005-0000-0000-0000FB120000}"/>
    <cellStyle name="Note 11 4_GCSEs" xfId="7166" xr:uid="{00000000-0005-0000-0000-0000FC120000}"/>
    <cellStyle name="Note 11 5" xfId="512" xr:uid="{00000000-0005-0000-0000-0000FD120000}"/>
    <cellStyle name="Note 11 5 2" xfId="513" xr:uid="{00000000-0005-0000-0000-0000FE120000}"/>
    <cellStyle name="Note 11 5 2 2" xfId="1693" xr:uid="{00000000-0005-0000-0000-0000FF120000}"/>
    <cellStyle name="Note 11 5 2 3" xfId="3553" xr:uid="{00000000-0005-0000-0000-000000130000}"/>
    <cellStyle name="Note 11 5 2 4" xfId="3554" xr:uid="{00000000-0005-0000-0000-000001130000}"/>
    <cellStyle name="Note 11 5 2 5" xfId="3555" xr:uid="{00000000-0005-0000-0000-000002130000}"/>
    <cellStyle name="Note 11 5 2_GCSEs" xfId="7169" xr:uid="{00000000-0005-0000-0000-000003130000}"/>
    <cellStyle name="Note 11 5 3" xfId="1694" xr:uid="{00000000-0005-0000-0000-000004130000}"/>
    <cellStyle name="Note 11 5 4" xfId="3556" xr:uid="{00000000-0005-0000-0000-000005130000}"/>
    <cellStyle name="Note 11 5 5" xfId="3557" xr:uid="{00000000-0005-0000-0000-000006130000}"/>
    <cellStyle name="Note 11 5 6" xfId="3558" xr:uid="{00000000-0005-0000-0000-000007130000}"/>
    <cellStyle name="Note 11 5_GCSEs" xfId="7168" xr:uid="{00000000-0005-0000-0000-000008130000}"/>
    <cellStyle name="Note 11 6" xfId="514" xr:uid="{00000000-0005-0000-0000-000009130000}"/>
    <cellStyle name="Note 11 6 2" xfId="515" xr:uid="{00000000-0005-0000-0000-00000A130000}"/>
    <cellStyle name="Note 11 6 2 2" xfId="1691" xr:uid="{00000000-0005-0000-0000-00000B130000}"/>
    <cellStyle name="Note 11 6 2 3" xfId="3559" xr:uid="{00000000-0005-0000-0000-00000C130000}"/>
    <cellStyle name="Note 11 6 2 4" xfId="3560" xr:uid="{00000000-0005-0000-0000-00000D130000}"/>
    <cellStyle name="Note 11 6 2 5" xfId="3561" xr:uid="{00000000-0005-0000-0000-00000E130000}"/>
    <cellStyle name="Note 11 6 2_GCSEs" xfId="7171" xr:uid="{00000000-0005-0000-0000-00000F130000}"/>
    <cellStyle name="Note 11 6 3" xfId="1692" xr:uid="{00000000-0005-0000-0000-000010130000}"/>
    <cellStyle name="Note 11 6 4" xfId="3562" xr:uid="{00000000-0005-0000-0000-000011130000}"/>
    <cellStyle name="Note 11 6 5" xfId="3563" xr:uid="{00000000-0005-0000-0000-000012130000}"/>
    <cellStyle name="Note 11 6 6" xfId="3564" xr:uid="{00000000-0005-0000-0000-000013130000}"/>
    <cellStyle name="Note 11 6_GCSEs" xfId="7170" xr:uid="{00000000-0005-0000-0000-000014130000}"/>
    <cellStyle name="Note 11 7" xfId="516" xr:uid="{00000000-0005-0000-0000-000015130000}"/>
    <cellStyle name="Note 11 7 2" xfId="517" xr:uid="{00000000-0005-0000-0000-000016130000}"/>
    <cellStyle name="Note 11 7 2 2" xfId="1689" xr:uid="{00000000-0005-0000-0000-000017130000}"/>
    <cellStyle name="Note 11 7 2 3" xfId="3565" xr:uid="{00000000-0005-0000-0000-000018130000}"/>
    <cellStyle name="Note 11 7 2 4" xfId="3566" xr:uid="{00000000-0005-0000-0000-000019130000}"/>
    <cellStyle name="Note 11 7 2 5" xfId="3567" xr:uid="{00000000-0005-0000-0000-00001A130000}"/>
    <cellStyle name="Note 11 7 2_GCSEs" xfId="7173" xr:uid="{00000000-0005-0000-0000-00001B130000}"/>
    <cellStyle name="Note 11 7 3" xfId="1690" xr:uid="{00000000-0005-0000-0000-00001C130000}"/>
    <cellStyle name="Note 11 7 4" xfId="3568" xr:uid="{00000000-0005-0000-0000-00001D130000}"/>
    <cellStyle name="Note 11 7 5" xfId="3569" xr:uid="{00000000-0005-0000-0000-00001E130000}"/>
    <cellStyle name="Note 11 7 6" xfId="3570" xr:uid="{00000000-0005-0000-0000-00001F130000}"/>
    <cellStyle name="Note 11 7_GCSEs" xfId="7172" xr:uid="{00000000-0005-0000-0000-000020130000}"/>
    <cellStyle name="Note 11 8" xfId="518" xr:uid="{00000000-0005-0000-0000-000021130000}"/>
    <cellStyle name="Note 11 8 2" xfId="519" xr:uid="{00000000-0005-0000-0000-000022130000}"/>
    <cellStyle name="Note 11 8 2 2" xfId="1687" xr:uid="{00000000-0005-0000-0000-000023130000}"/>
    <cellStyle name="Note 11 8 2 3" xfId="3571" xr:uid="{00000000-0005-0000-0000-000024130000}"/>
    <cellStyle name="Note 11 8 2 4" xfId="3572" xr:uid="{00000000-0005-0000-0000-000025130000}"/>
    <cellStyle name="Note 11 8 2 5" xfId="3573" xr:uid="{00000000-0005-0000-0000-000026130000}"/>
    <cellStyle name="Note 11 8 2_GCSEs" xfId="7175" xr:uid="{00000000-0005-0000-0000-000027130000}"/>
    <cellStyle name="Note 11 8 3" xfId="1688" xr:uid="{00000000-0005-0000-0000-000028130000}"/>
    <cellStyle name="Note 11 8 4" xfId="3574" xr:uid="{00000000-0005-0000-0000-000029130000}"/>
    <cellStyle name="Note 11 8 5" xfId="3575" xr:uid="{00000000-0005-0000-0000-00002A130000}"/>
    <cellStyle name="Note 11 8 6" xfId="3576" xr:uid="{00000000-0005-0000-0000-00002B130000}"/>
    <cellStyle name="Note 11 8_GCSEs" xfId="7174" xr:uid="{00000000-0005-0000-0000-00002C130000}"/>
    <cellStyle name="Note 11 9" xfId="520" xr:uid="{00000000-0005-0000-0000-00002D130000}"/>
    <cellStyle name="Note 11 9 2" xfId="1686" xr:uid="{00000000-0005-0000-0000-00002E130000}"/>
    <cellStyle name="Note 11 9 3" xfId="3577" xr:uid="{00000000-0005-0000-0000-00002F130000}"/>
    <cellStyle name="Note 11 9 4" xfId="3578" xr:uid="{00000000-0005-0000-0000-000030130000}"/>
    <cellStyle name="Note 11 9 5" xfId="3579" xr:uid="{00000000-0005-0000-0000-000031130000}"/>
    <cellStyle name="Note 11 9_GCSEs" xfId="7176" xr:uid="{00000000-0005-0000-0000-000032130000}"/>
    <cellStyle name="Note 11_GCSEs" xfId="7160" xr:uid="{00000000-0005-0000-0000-000033130000}"/>
    <cellStyle name="Note 12" xfId="521" xr:uid="{00000000-0005-0000-0000-000034130000}"/>
    <cellStyle name="Note 12 2" xfId="522" xr:uid="{00000000-0005-0000-0000-000035130000}"/>
    <cellStyle name="Note 12 2 2" xfId="1684" xr:uid="{00000000-0005-0000-0000-000036130000}"/>
    <cellStyle name="Note 12 2 3" xfId="3580" xr:uid="{00000000-0005-0000-0000-000037130000}"/>
    <cellStyle name="Note 12 2 4" xfId="3581" xr:uid="{00000000-0005-0000-0000-000038130000}"/>
    <cellStyle name="Note 12 2 5" xfId="3582" xr:uid="{00000000-0005-0000-0000-000039130000}"/>
    <cellStyle name="Note 12 2_GCSEs" xfId="7178" xr:uid="{00000000-0005-0000-0000-00003A130000}"/>
    <cellStyle name="Note 12 3" xfId="1685" xr:uid="{00000000-0005-0000-0000-00003B130000}"/>
    <cellStyle name="Note 12 4" xfId="3583" xr:uid="{00000000-0005-0000-0000-00003C130000}"/>
    <cellStyle name="Note 12 5" xfId="3584" xr:uid="{00000000-0005-0000-0000-00003D130000}"/>
    <cellStyle name="Note 12 6" xfId="3585" xr:uid="{00000000-0005-0000-0000-00003E130000}"/>
    <cellStyle name="Note 12_GCSEs" xfId="7177" xr:uid="{00000000-0005-0000-0000-00003F130000}"/>
    <cellStyle name="Note 13" xfId="2107" xr:uid="{00000000-0005-0000-0000-000040130000}"/>
    <cellStyle name="Note 14" xfId="68" xr:uid="{00000000-0005-0000-0000-000041130000}"/>
    <cellStyle name="Note 2" xfId="78" xr:uid="{00000000-0005-0000-0000-000042130000}"/>
    <cellStyle name="Note 2 10" xfId="523" xr:uid="{00000000-0005-0000-0000-000043130000}"/>
    <cellStyle name="Note 2 10 2" xfId="1683" xr:uid="{00000000-0005-0000-0000-000044130000}"/>
    <cellStyle name="Note 2 10 3" xfId="3586" xr:uid="{00000000-0005-0000-0000-000045130000}"/>
    <cellStyle name="Note 2 10 4" xfId="3587" xr:uid="{00000000-0005-0000-0000-000046130000}"/>
    <cellStyle name="Note 2 10 5" xfId="3588" xr:uid="{00000000-0005-0000-0000-000047130000}"/>
    <cellStyle name="Note 2 10_GCSEs" xfId="7179" xr:uid="{00000000-0005-0000-0000-000048130000}"/>
    <cellStyle name="Note 2 11" xfId="524" xr:uid="{00000000-0005-0000-0000-000049130000}"/>
    <cellStyle name="Note 2 11 2" xfId="1682" xr:uid="{00000000-0005-0000-0000-00004A130000}"/>
    <cellStyle name="Note 2 11 3" xfId="3589" xr:uid="{00000000-0005-0000-0000-00004B130000}"/>
    <cellStyle name="Note 2 11 4" xfId="3590" xr:uid="{00000000-0005-0000-0000-00004C130000}"/>
    <cellStyle name="Note 2 11 5" xfId="3591" xr:uid="{00000000-0005-0000-0000-00004D130000}"/>
    <cellStyle name="Note 2 11_GCSEs" xfId="7180" xr:uid="{00000000-0005-0000-0000-00004E130000}"/>
    <cellStyle name="Note 2 12" xfId="2104" xr:uid="{00000000-0005-0000-0000-00004F130000}"/>
    <cellStyle name="Note 2 12 2" xfId="3592" xr:uid="{00000000-0005-0000-0000-000050130000}"/>
    <cellStyle name="Note 2 12 3" xfId="3593" xr:uid="{00000000-0005-0000-0000-000051130000}"/>
    <cellStyle name="Note 2 12 4" xfId="3594" xr:uid="{00000000-0005-0000-0000-000052130000}"/>
    <cellStyle name="Note 2 12 5" xfId="3595" xr:uid="{00000000-0005-0000-0000-000053130000}"/>
    <cellStyle name="Note 2 13" xfId="3596" xr:uid="{00000000-0005-0000-0000-000054130000}"/>
    <cellStyle name="Note 2 14" xfId="3597" xr:uid="{00000000-0005-0000-0000-000055130000}"/>
    <cellStyle name="Note 2 15" xfId="3598" xr:uid="{00000000-0005-0000-0000-000056130000}"/>
    <cellStyle name="Note 2 16" xfId="3599" xr:uid="{00000000-0005-0000-0000-000057130000}"/>
    <cellStyle name="Note 2 17" xfId="6248" xr:uid="{00000000-0005-0000-0000-000058130000}"/>
    <cellStyle name="Note 2 18" xfId="6615" xr:uid="{00000000-0005-0000-0000-000059130000}"/>
    <cellStyle name="Note 2 19" xfId="7808" xr:uid="{00000000-0005-0000-0000-00005A130000}"/>
    <cellStyle name="Note 2 2" xfId="525" xr:uid="{00000000-0005-0000-0000-00005B130000}"/>
    <cellStyle name="Note 2 2 10" xfId="8827" xr:uid="{00000000-0005-0000-0000-00005C130000}"/>
    <cellStyle name="Note 2 2 2" xfId="526" xr:uid="{00000000-0005-0000-0000-00005D130000}"/>
    <cellStyle name="Note 2 2 2 2" xfId="1680" xr:uid="{00000000-0005-0000-0000-00005E130000}"/>
    <cellStyle name="Note 2 2 2 2 2" xfId="6251" xr:uid="{00000000-0005-0000-0000-00005F130000}"/>
    <cellStyle name="Note 2 2 2 3" xfId="3600" xr:uid="{00000000-0005-0000-0000-000060130000}"/>
    <cellStyle name="Note 2 2 2 4" xfId="3601" xr:uid="{00000000-0005-0000-0000-000061130000}"/>
    <cellStyle name="Note 2 2 2 5" xfId="3602" xr:uid="{00000000-0005-0000-0000-000062130000}"/>
    <cellStyle name="Note 2 2 2 6" xfId="6250" xr:uid="{00000000-0005-0000-0000-000063130000}"/>
    <cellStyle name="Note 2 2 2_GCSEs" xfId="7181" xr:uid="{00000000-0005-0000-0000-000064130000}"/>
    <cellStyle name="Note 2 2 3" xfId="1681" xr:uid="{00000000-0005-0000-0000-000065130000}"/>
    <cellStyle name="Note 2 2 3 2" xfId="6252" xr:uid="{00000000-0005-0000-0000-000066130000}"/>
    <cellStyle name="Note 2 2 4" xfId="3603" xr:uid="{00000000-0005-0000-0000-000067130000}"/>
    <cellStyle name="Note 2 2 5" xfId="3604" xr:uid="{00000000-0005-0000-0000-000068130000}"/>
    <cellStyle name="Note 2 2 6" xfId="3605" xr:uid="{00000000-0005-0000-0000-000069130000}"/>
    <cellStyle name="Note 2 2 7" xfId="6249" xr:uid="{00000000-0005-0000-0000-00006A130000}"/>
    <cellStyle name="Note 2 2 8" xfId="9387" xr:uid="{00000000-0005-0000-0000-00006B130000}"/>
    <cellStyle name="Note 2 2 9" xfId="9908" xr:uid="{00000000-0005-0000-0000-00006C130000}"/>
    <cellStyle name="Note 2 2_Analysis File Template" xfId="6253" xr:uid="{00000000-0005-0000-0000-00006D130000}"/>
    <cellStyle name="Note 2 20" xfId="9386" xr:uid="{00000000-0005-0000-0000-00006E130000}"/>
    <cellStyle name="Note 2 21" xfId="9907" xr:uid="{00000000-0005-0000-0000-00006F130000}"/>
    <cellStyle name="Note 2 22" xfId="8824" xr:uid="{00000000-0005-0000-0000-000070130000}"/>
    <cellStyle name="Note 2 23" xfId="8948" xr:uid="{00000000-0005-0000-0000-000071130000}"/>
    <cellStyle name="Note 2 24" xfId="9991" xr:uid="{00000000-0005-0000-0000-000072130000}"/>
    <cellStyle name="Note 2 25" xfId="10175" xr:uid="{00000000-0005-0000-0000-000073130000}"/>
    <cellStyle name="Note 2 26" xfId="10177" xr:uid="{00000000-0005-0000-0000-000074130000}"/>
    <cellStyle name="Note 2 27" xfId="10176" xr:uid="{00000000-0005-0000-0000-000075130000}"/>
    <cellStyle name="Note 2 3" xfId="527" xr:uid="{00000000-0005-0000-0000-000076130000}"/>
    <cellStyle name="Note 2 3 10" xfId="8829" xr:uid="{00000000-0005-0000-0000-000077130000}"/>
    <cellStyle name="Note 2 3 2" xfId="528" xr:uid="{00000000-0005-0000-0000-000078130000}"/>
    <cellStyle name="Note 2 3 2 2" xfId="1678" xr:uid="{00000000-0005-0000-0000-000079130000}"/>
    <cellStyle name="Note 2 3 2 2 2" xfId="6256" xr:uid="{00000000-0005-0000-0000-00007A130000}"/>
    <cellStyle name="Note 2 3 2 3" xfId="3606" xr:uid="{00000000-0005-0000-0000-00007B130000}"/>
    <cellStyle name="Note 2 3 2 4" xfId="3607" xr:uid="{00000000-0005-0000-0000-00007C130000}"/>
    <cellStyle name="Note 2 3 2 5" xfId="3608" xr:uid="{00000000-0005-0000-0000-00007D130000}"/>
    <cellStyle name="Note 2 3 2 6" xfId="6255" xr:uid="{00000000-0005-0000-0000-00007E130000}"/>
    <cellStyle name="Note 2 3 2_GCSEs" xfId="7182" xr:uid="{00000000-0005-0000-0000-00007F130000}"/>
    <cellStyle name="Note 2 3 3" xfId="1679" xr:uid="{00000000-0005-0000-0000-000080130000}"/>
    <cellStyle name="Note 2 3 3 2" xfId="6257" xr:uid="{00000000-0005-0000-0000-000081130000}"/>
    <cellStyle name="Note 2 3 4" xfId="3609" xr:uid="{00000000-0005-0000-0000-000082130000}"/>
    <cellStyle name="Note 2 3 5" xfId="3610" xr:uid="{00000000-0005-0000-0000-000083130000}"/>
    <cellStyle name="Note 2 3 6" xfId="3611" xr:uid="{00000000-0005-0000-0000-000084130000}"/>
    <cellStyle name="Note 2 3 7" xfId="6254" xr:uid="{00000000-0005-0000-0000-000085130000}"/>
    <cellStyle name="Note 2 3 8" xfId="9388" xr:uid="{00000000-0005-0000-0000-000086130000}"/>
    <cellStyle name="Note 2 3 9" xfId="9909" xr:uid="{00000000-0005-0000-0000-000087130000}"/>
    <cellStyle name="Note 2 3_Analysis File Template" xfId="6258" xr:uid="{00000000-0005-0000-0000-000088130000}"/>
    <cellStyle name="Note 2 4" xfId="529" xr:uid="{00000000-0005-0000-0000-000089130000}"/>
    <cellStyle name="Note 2 4 2" xfId="530" xr:uid="{00000000-0005-0000-0000-00008A130000}"/>
    <cellStyle name="Note 2 4 2 2" xfId="1676" xr:uid="{00000000-0005-0000-0000-00008B130000}"/>
    <cellStyle name="Note 2 4 2 3" xfId="3612" xr:uid="{00000000-0005-0000-0000-00008C130000}"/>
    <cellStyle name="Note 2 4 2 4" xfId="3613" xr:uid="{00000000-0005-0000-0000-00008D130000}"/>
    <cellStyle name="Note 2 4 2 5" xfId="3614" xr:uid="{00000000-0005-0000-0000-00008E130000}"/>
    <cellStyle name="Note 2 4 2 6" xfId="6260" xr:uid="{00000000-0005-0000-0000-00008F130000}"/>
    <cellStyle name="Note 2 4 2_GCSEs" xfId="7184" xr:uid="{00000000-0005-0000-0000-000090130000}"/>
    <cellStyle name="Note 2 4 3" xfId="1677" xr:uid="{00000000-0005-0000-0000-000091130000}"/>
    <cellStyle name="Note 2 4 4" xfId="3615" xr:uid="{00000000-0005-0000-0000-000092130000}"/>
    <cellStyle name="Note 2 4 5" xfId="3616" xr:uid="{00000000-0005-0000-0000-000093130000}"/>
    <cellStyle name="Note 2 4 6" xfId="3617" xr:uid="{00000000-0005-0000-0000-000094130000}"/>
    <cellStyle name="Note 2 4 7" xfId="6259" xr:uid="{00000000-0005-0000-0000-000095130000}"/>
    <cellStyle name="Note 2 4_GCSEs" xfId="7183" xr:uid="{00000000-0005-0000-0000-000096130000}"/>
    <cellStyle name="Note 2 5" xfId="531" xr:uid="{00000000-0005-0000-0000-000097130000}"/>
    <cellStyle name="Note 2 5 2" xfId="532" xr:uid="{00000000-0005-0000-0000-000098130000}"/>
    <cellStyle name="Note 2 5 2 2" xfId="1674" xr:uid="{00000000-0005-0000-0000-000099130000}"/>
    <cellStyle name="Note 2 5 2 3" xfId="3618" xr:uid="{00000000-0005-0000-0000-00009A130000}"/>
    <cellStyle name="Note 2 5 2 4" xfId="3619" xr:uid="{00000000-0005-0000-0000-00009B130000}"/>
    <cellStyle name="Note 2 5 2 5" xfId="3620" xr:uid="{00000000-0005-0000-0000-00009C130000}"/>
    <cellStyle name="Note 2 5 2_GCSEs" xfId="7186" xr:uid="{00000000-0005-0000-0000-00009D130000}"/>
    <cellStyle name="Note 2 5 3" xfId="1675" xr:uid="{00000000-0005-0000-0000-00009E130000}"/>
    <cellStyle name="Note 2 5 4" xfId="3621" xr:uid="{00000000-0005-0000-0000-00009F130000}"/>
    <cellStyle name="Note 2 5 5" xfId="3622" xr:uid="{00000000-0005-0000-0000-0000A0130000}"/>
    <cellStyle name="Note 2 5 6" xfId="3623" xr:uid="{00000000-0005-0000-0000-0000A1130000}"/>
    <cellStyle name="Note 2 5 7" xfId="6261" xr:uid="{00000000-0005-0000-0000-0000A2130000}"/>
    <cellStyle name="Note 2 5_GCSEs" xfId="7185" xr:uid="{00000000-0005-0000-0000-0000A3130000}"/>
    <cellStyle name="Note 2 6" xfId="533" xr:uid="{00000000-0005-0000-0000-0000A4130000}"/>
    <cellStyle name="Note 2 6 2" xfId="534" xr:uid="{00000000-0005-0000-0000-0000A5130000}"/>
    <cellStyle name="Note 2 6 2 2" xfId="1672" xr:uid="{00000000-0005-0000-0000-0000A6130000}"/>
    <cellStyle name="Note 2 6 2 3" xfId="3624" xr:uid="{00000000-0005-0000-0000-0000A7130000}"/>
    <cellStyle name="Note 2 6 2 4" xfId="3625" xr:uid="{00000000-0005-0000-0000-0000A8130000}"/>
    <cellStyle name="Note 2 6 2 5" xfId="3626" xr:uid="{00000000-0005-0000-0000-0000A9130000}"/>
    <cellStyle name="Note 2 6 2_GCSEs" xfId="7188" xr:uid="{00000000-0005-0000-0000-0000AA130000}"/>
    <cellStyle name="Note 2 6 3" xfId="1673" xr:uid="{00000000-0005-0000-0000-0000AB130000}"/>
    <cellStyle name="Note 2 6 4" xfId="3627" xr:uid="{00000000-0005-0000-0000-0000AC130000}"/>
    <cellStyle name="Note 2 6 5" xfId="3628" xr:uid="{00000000-0005-0000-0000-0000AD130000}"/>
    <cellStyle name="Note 2 6 6" xfId="3629" xr:uid="{00000000-0005-0000-0000-0000AE130000}"/>
    <cellStyle name="Note 2 6_GCSEs" xfId="7187" xr:uid="{00000000-0005-0000-0000-0000AF130000}"/>
    <cellStyle name="Note 2 7" xfId="535" xr:uid="{00000000-0005-0000-0000-0000B0130000}"/>
    <cellStyle name="Note 2 7 2" xfId="536" xr:uid="{00000000-0005-0000-0000-0000B1130000}"/>
    <cellStyle name="Note 2 7 2 2" xfId="1670" xr:uid="{00000000-0005-0000-0000-0000B2130000}"/>
    <cellStyle name="Note 2 7 2 3" xfId="3630" xr:uid="{00000000-0005-0000-0000-0000B3130000}"/>
    <cellStyle name="Note 2 7 2 4" xfId="3631" xr:uid="{00000000-0005-0000-0000-0000B4130000}"/>
    <cellStyle name="Note 2 7 2 5" xfId="3632" xr:uid="{00000000-0005-0000-0000-0000B5130000}"/>
    <cellStyle name="Note 2 7 2_GCSEs" xfId="7190" xr:uid="{00000000-0005-0000-0000-0000B6130000}"/>
    <cellStyle name="Note 2 7 3" xfId="1671" xr:uid="{00000000-0005-0000-0000-0000B7130000}"/>
    <cellStyle name="Note 2 7 4" xfId="3633" xr:uid="{00000000-0005-0000-0000-0000B8130000}"/>
    <cellStyle name="Note 2 7 5" xfId="3634" xr:uid="{00000000-0005-0000-0000-0000B9130000}"/>
    <cellStyle name="Note 2 7 6" xfId="3635" xr:uid="{00000000-0005-0000-0000-0000BA130000}"/>
    <cellStyle name="Note 2 7_GCSEs" xfId="7189" xr:uid="{00000000-0005-0000-0000-0000BB130000}"/>
    <cellStyle name="Note 2 8" xfId="537" xr:uid="{00000000-0005-0000-0000-0000BC130000}"/>
    <cellStyle name="Note 2 8 2" xfId="538" xr:uid="{00000000-0005-0000-0000-0000BD130000}"/>
    <cellStyle name="Note 2 8 2 2" xfId="1668" xr:uid="{00000000-0005-0000-0000-0000BE130000}"/>
    <cellStyle name="Note 2 8 2 3" xfId="3636" xr:uid="{00000000-0005-0000-0000-0000BF130000}"/>
    <cellStyle name="Note 2 8 2 4" xfId="3637" xr:uid="{00000000-0005-0000-0000-0000C0130000}"/>
    <cellStyle name="Note 2 8 2 5" xfId="3638" xr:uid="{00000000-0005-0000-0000-0000C1130000}"/>
    <cellStyle name="Note 2 8 2_GCSEs" xfId="7192" xr:uid="{00000000-0005-0000-0000-0000C2130000}"/>
    <cellStyle name="Note 2 8 3" xfId="1669" xr:uid="{00000000-0005-0000-0000-0000C3130000}"/>
    <cellStyle name="Note 2 8 4" xfId="3639" xr:uid="{00000000-0005-0000-0000-0000C4130000}"/>
    <cellStyle name="Note 2 8 5" xfId="3640" xr:uid="{00000000-0005-0000-0000-0000C5130000}"/>
    <cellStyle name="Note 2 8 6" xfId="3641" xr:uid="{00000000-0005-0000-0000-0000C6130000}"/>
    <cellStyle name="Note 2 8_GCSEs" xfId="7191" xr:uid="{00000000-0005-0000-0000-0000C7130000}"/>
    <cellStyle name="Note 2 9" xfId="539" xr:uid="{00000000-0005-0000-0000-0000C8130000}"/>
    <cellStyle name="Note 2 9 2" xfId="540" xr:uid="{00000000-0005-0000-0000-0000C9130000}"/>
    <cellStyle name="Note 2 9 2 2" xfId="1666" xr:uid="{00000000-0005-0000-0000-0000CA130000}"/>
    <cellStyle name="Note 2 9 2 3" xfId="3642" xr:uid="{00000000-0005-0000-0000-0000CB130000}"/>
    <cellStyle name="Note 2 9 2 4" xfId="3643" xr:uid="{00000000-0005-0000-0000-0000CC130000}"/>
    <cellStyle name="Note 2 9 2 5" xfId="3644" xr:uid="{00000000-0005-0000-0000-0000CD130000}"/>
    <cellStyle name="Note 2 9 2_GCSEs" xfId="7194" xr:uid="{00000000-0005-0000-0000-0000CE130000}"/>
    <cellStyle name="Note 2 9 3" xfId="1667" xr:uid="{00000000-0005-0000-0000-0000CF130000}"/>
    <cellStyle name="Note 2 9 4" xfId="3645" xr:uid="{00000000-0005-0000-0000-0000D0130000}"/>
    <cellStyle name="Note 2 9 5" xfId="3646" xr:uid="{00000000-0005-0000-0000-0000D1130000}"/>
    <cellStyle name="Note 2 9 6" xfId="3647" xr:uid="{00000000-0005-0000-0000-0000D2130000}"/>
    <cellStyle name="Note 2 9_GCSEs" xfId="7193" xr:uid="{00000000-0005-0000-0000-0000D3130000}"/>
    <cellStyle name="Note 2_Analysis File Template" xfId="6262" xr:uid="{00000000-0005-0000-0000-0000D4130000}"/>
    <cellStyle name="Note 3" xfId="541" xr:uid="{00000000-0005-0000-0000-0000D5130000}"/>
    <cellStyle name="Note 3 10" xfId="542" xr:uid="{00000000-0005-0000-0000-0000D6130000}"/>
    <cellStyle name="Note 3 10 2" xfId="1664" xr:uid="{00000000-0005-0000-0000-0000D7130000}"/>
    <cellStyle name="Note 3 10 3" xfId="3648" xr:uid="{00000000-0005-0000-0000-0000D8130000}"/>
    <cellStyle name="Note 3 10 4" xfId="3649" xr:uid="{00000000-0005-0000-0000-0000D9130000}"/>
    <cellStyle name="Note 3 10 5" xfId="3650" xr:uid="{00000000-0005-0000-0000-0000DA130000}"/>
    <cellStyle name="Note 3 10_GCSEs" xfId="7195" xr:uid="{00000000-0005-0000-0000-0000DB130000}"/>
    <cellStyle name="Note 3 11" xfId="543" xr:uid="{00000000-0005-0000-0000-0000DC130000}"/>
    <cellStyle name="Note 3 11 2" xfId="1663" xr:uid="{00000000-0005-0000-0000-0000DD130000}"/>
    <cellStyle name="Note 3 11 3" xfId="3651" xr:uid="{00000000-0005-0000-0000-0000DE130000}"/>
    <cellStyle name="Note 3 11 4" xfId="3652" xr:uid="{00000000-0005-0000-0000-0000DF130000}"/>
    <cellStyle name="Note 3 11 5" xfId="3653" xr:uid="{00000000-0005-0000-0000-0000E0130000}"/>
    <cellStyle name="Note 3 11_GCSEs" xfId="7196" xr:uid="{00000000-0005-0000-0000-0000E1130000}"/>
    <cellStyle name="Note 3 12" xfId="1665" xr:uid="{00000000-0005-0000-0000-0000E2130000}"/>
    <cellStyle name="Note 3 12 2" xfId="3654" xr:uid="{00000000-0005-0000-0000-0000E3130000}"/>
    <cellStyle name="Note 3 12 3" xfId="3655" xr:uid="{00000000-0005-0000-0000-0000E4130000}"/>
    <cellStyle name="Note 3 12 4" xfId="3656" xr:uid="{00000000-0005-0000-0000-0000E5130000}"/>
    <cellStyle name="Note 3 12 5" xfId="3657" xr:uid="{00000000-0005-0000-0000-0000E6130000}"/>
    <cellStyle name="Note 3 13" xfId="3658" xr:uid="{00000000-0005-0000-0000-0000E7130000}"/>
    <cellStyle name="Note 3 14" xfId="3659" xr:uid="{00000000-0005-0000-0000-0000E8130000}"/>
    <cellStyle name="Note 3 15" xfId="3660" xr:uid="{00000000-0005-0000-0000-0000E9130000}"/>
    <cellStyle name="Note 3 16" xfId="3661" xr:uid="{00000000-0005-0000-0000-0000EA130000}"/>
    <cellStyle name="Note 3 17" xfId="6263" xr:uid="{00000000-0005-0000-0000-0000EB130000}"/>
    <cellStyle name="Note 3 18" xfId="6616" xr:uid="{00000000-0005-0000-0000-0000EC130000}"/>
    <cellStyle name="Note 3 19" xfId="7809" xr:uid="{00000000-0005-0000-0000-0000ED130000}"/>
    <cellStyle name="Note 3 2" xfId="544" xr:uid="{00000000-0005-0000-0000-0000EE130000}"/>
    <cellStyle name="Note 3 2 2" xfId="545" xr:uid="{00000000-0005-0000-0000-0000EF130000}"/>
    <cellStyle name="Note 3 2 2 2" xfId="1661" xr:uid="{00000000-0005-0000-0000-0000F0130000}"/>
    <cellStyle name="Note 3 2 2 3" xfId="3662" xr:uid="{00000000-0005-0000-0000-0000F1130000}"/>
    <cellStyle name="Note 3 2 2 4" xfId="3663" xr:uid="{00000000-0005-0000-0000-0000F2130000}"/>
    <cellStyle name="Note 3 2 2 5" xfId="3664" xr:uid="{00000000-0005-0000-0000-0000F3130000}"/>
    <cellStyle name="Note 3 2 2 6" xfId="6265" xr:uid="{00000000-0005-0000-0000-0000F4130000}"/>
    <cellStyle name="Note 3 2 2_GCSEs" xfId="7198" xr:uid="{00000000-0005-0000-0000-0000F5130000}"/>
    <cellStyle name="Note 3 2 3" xfId="1662" xr:uid="{00000000-0005-0000-0000-0000F6130000}"/>
    <cellStyle name="Note 3 2 4" xfId="3665" xr:uid="{00000000-0005-0000-0000-0000F7130000}"/>
    <cellStyle name="Note 3 2 5" xfId="3666" xr:uid="{00000000-0005-0000-0000-0000F8130000}"/>
    <cellStyle name="Note 3 2 6" xfId="3667" xr:uid="{00000000-0005-0000-0000-0000F9130000}"/>
    <cellStyle name="Note 3 2 7" xfId="6264" xr:uid="{00000000-0005-0000-0000-0000FA130000}"/>
    <cellStyle name="Note 3 2_GCSEs" xfId="7197" xr:uid="{00000000-0005-0000-0000-0000FB130000}"/>
    <cellStyle name="Note 3 20" xfId="9389" xr:uid="{00000000-0005-0000-0000-0000FC130000}"/>
    <cellStyle name="Note 3 21" xfId="9910" xr:uid="{00000000-0005-0000-0000-0000FD130000}"/>
    <cellStyle name="Note 3 22" xfId="8830" xr:uid="{00000000-0005-0000-0000-0000FE130000}"/>
    <cellStyle name="Note 3 23" xfId="8946" xr:uid="{00000000-0005-0000-0000-0000FF130000}"/>
    <cellStyle name="Note 3 3" xfId="546" xr:uid="{00000000-0005-0000-0000-000000140000}"/>
    <cellStyle name="Note 3 3 2" xfId="547" xr:uid="{00000000-0005-0000-0000-000001140000}"/>
    <cellStyle name="Note 3 3 2 2" xfId="1659" xr:uid="{00000000-0005-0000-0000-000002140000}"/>
    <cellStyle name="Note 3 3 2 3" xfId="3668" xr:uid="{00000000-0005-0000-0000-000003140000}"/>
    <cellStyle name="Note 3 3 2 4" xfId="3669" xr:uid="{00000000-0005-0000-0000-000004140000}"/>
    <cellStyle name="Note 3 3 2 5" xfId="3670" xr:uid="{00000000-0005-0000-0000-000005140000}"/>
    <cellStyle name="Note 3 3 2_GCSEs" xfId="7200" xr:uid="{00000000-0005-0000-0000-000006140000}"/>
    <cellStyle name="Note 3 3 3" xfId="1660" xr:uid="{00000000-0005-0000-0000-000007140000}"/>
    <cellStyle name="Note 3 3 4" xfId="3671" xr:uid="{00000000-0005-0000-0000-000008140000}"/>
    <cellStyle name="Note 3 3 5" xfId="3672" xr:uid="{00000000-0005-0000-0000-000009140000}"/>
    <cellStyle name="Note 3 3 6" xfId="3673" xr:uid="{00000000-0005-0000-0000-00000A140000}"/>
    <cellStyle name="Note 3 3 7" xfId="6266" xr:uid="{00000000-0005-0000-0000-00000B140000}"/>
    <cellStyle name="Note 3 3_GCSEs" xfId="7199" xr:uid="{00000000-0005-0000-0000-00000C140000}"/>
    <cellStyle name="Note 3 4" xfId="548" xr:uid="{00000000-0005-0000-0000-00000D140000}"/>
    <cellStyle name="Note 3 4 2" xfId="549" xr:uid="{00000000-0005-0000-0000-00000E140000}"/>
    <cellStyle name="Note 3 4 2 2" xfId="1657" xr:uid="{00000000-0005-0000-0000-00000F140000}"/>
    <cellStyle name="Note 3 4 2 3" xfId="3674" xr:uid="{00000000-0005-0000-0000-000010140000}"/>
    <cellStyle name="Note 3 4 2 4" xfId="3675" xr:uid="{00000000-0005-0000-0000-000011140000}"/>
    <cellStyle name="Note 3 4 2 5" xfId="3676" xr:uid="{00000000-0005-0000-0000-000012140000}"/>
    <cellStyle name="Note 3 4 2_GCSEs" xfId="7202" xr:uid="{00000000-0005-0000-0000-000013140000}"/>
    <cellStyle name="Note 3 4 3" xfId="1658" xr:uid="{00000000-0005-0000-0000-000014140000}"/>
    <cellStyle name="Note 3 4 4" xfId="3677" xr:uid="{00000000-0005-0000-0000-000015140000}"/>
    <cellStyle name="Note 3 4 5" xfId="3678" xr:uid="{00000000-0005-0000-0000-000016140000}"/>
    <cellStyle name="Note 3 4 6" xfId="3679" xr:uid="{00000000-0005-0000-0000-000017140000}"/>
    <cellStyle name="Note 3 4_GCSEs" xfId="7201" xr:uid="{00000000-0005-0000-0000-000018140000}"/>
    <cellStyle name="Note 3 5" xfId="550" xr:uid="{00000000-0005-0000-0000-000019140000}"/>
    <cellStyle name="Note 3 5 2" xfId="551" xr:uid="{00000000-0005-0000-0000-00001A140000}"/>
    <cellStyle name="Note 3 5 2 2" xfId="1655" xr:uid="{00000000-0005-0000-0000-00001B140000}"/>
    <cellStyle name="Note 3 5 2 3" xfId="3680" xr:uid="{00000000-0005-0000-0000-00001C140000}"/>
    <cellStyle name="Note 3 5 2 4" xfId="3681" xr:uid="{00000000-0005-0000-0000-00001D140000}"/>
    <cellStyle name="Note 3 5 2 5" xfId="3682" xr:uid="{00000000-0005-0000-0000-00001E140000}"/>
    <cellStyle name="Note 3 5 2_GCSEs" xfId="7204" xr:uid="{00000000-0005-0000-0000-00001F140000}"/>
    <cellStyle name="Note 3 5 3" xfId="1656" xr:uid="{00000000-0005-0000-0000-000020140000}"/>
    <cellStyle name="Note 3 5 4" xfId="3683" xr:uid="{00000000-0005-0000-0000-000021140000}"/>
    <cellStyle name="Note 3 5 5" xfId="3684" xr:uid="{00000000-0005-0000-0000-000022140000}"/>
    <cellStyle name="Note 3 5 6" xfId="3685" xr:uid="{00000000-0005-0000-0000-000023140000}"/>
    <cellStyle name="Note 3 5_GCSEs" xfId="7203" xr:uid="{00000000-0005-0000-0000-000024140000}"/>
    <cellStyle name="Note 3 6" xfId="552" xr:uid="{00000000-0005-0000-0000-000025140000}"/>
    <cellStyle name="Note 3 6 2" xfId="553" xr:uid="{00000000-0005-0000-0000-000026140000}"/>
    <cellStyle name="Note 3 6 2 2" xfId="1653" xr:uid="{00000000-0005-0000-0000-000027140000}"/>
    <cellStyle name="Note 3 6 2 3" xfId="3686" xr:uid="{00000000-0005-0000-0000-000028140000}"/>
    <cellStyle name="Note 3 6 2 4" xfId="3687" xr:uid="{00000000-0005-0000-0000-000029140000}"/>
    <cellStyle name="Note 3 6 2 5" xfId="3688" xr:uid="{00000000-0005-0000-0000-00002A140000}"/>
    <cellStyle name="Note 3 6 2_GCSEs" xfId="7206" xr:uid="{00000000-0005-0000-0000-00002B140000}"/>
    <cellStyle name="Note 3 6 3" xfId="1654" xr:uid="{00000000-0005-0000-0000-00002C140000}"/>
    <cellStyle name="Note 3 6 4" xfId="3689" xr:uid="{00000000-0005-0000-0000-00002D140000}"/>
    <cellStyle name="Note 3 6 5" xfId="3690" xr:uid="{00000000-0005-0000-0000-00002E140000}"/>
    <cellStyle name="Note 3 6 6" xfId="3691" xr:uid="{00000000-0005-0000-0000-00002F140000}"/>
    <cellStyle name="Note 3 6_GCSEs" xfId="7205" xr:uid="{00000000-0005-0000-0000-000030140000}"/>
    <cellStyle name="Note 3 7" xfId="554" xr:uid="{00000000-0005-0000-0000-000031140000}"/>
    <cellStyle name="Note 3 7 2" xfId="555" xr:uid="{00000000-0005-0000-0000-000032140000}"/>
    <cellStyle name="Note 3 7 2 2" xfId="1651" xr:uid="{00000000-0005-0000-0000-000033140000}"/>
    <cellStyle name="Note 3 7 2 3" xfId="3692" xr:uid="{00000000-0005-0000-0000-000034140000}"/>
    <cellStyle name="Note 3 7 2 4" xfId="3693" xr:uid="{00000000-0005-0000-0000-000035140000}"/>
    <cellStyle name="Note 3 7 2 5" xfId="3694" xr:uid="{00000000-0005-0000-0000-000036140000}"/>
    <cellStyle name="Note 3 7 2_GCSEs" xfId="7208" xr:uid="{00000000-0005-0000-0000-000037140000}"/>
    <cellStyle name="Note 3 7 3" xfId="1652" xr:uid="{00000000-0005-0000-0000-000038140000}"/>
    <cellStyle name="Note 3 7 4" xfId="3695" xr:uid="{00000000-0005-0000-0000-000039140000}"/>
    <cellStyle name="Note 3 7 5" xfId="3696" xr:uid="{00000000-0005-0000-0000-00003A140000}"/>
    <cellStyle name="Note 3 7 6" xfId="3697" xr:uid="{00000000-0005-0000-0000-00003B140000}"/>
    <cellStyle name="Note 3 7_GCSEs" xfId="7207" xr:uid="{00000000-0005-0000-0000-00003C140000}"/>
    <cellStyle name="Note 3 8" xfId="556" xr:uid="{00000000-0005-0000-0000-00003D140000}"/>
    <cellStyle name="Note 3 8 2" xfId="557" xr:uid="{00000000-0005-0000-0000-00003E140000}"/>
    <cellStyle name="Note 3 8 2 2" xfId="1649" xr:uid="{00000000-0005-0000-0000-00003F140000}"/>
    <cellStyle name="Note 3 8 2 3" xfId="3698" xr:uid="{00000000-0005-0000-0000-000040140000}"/>
    <cellStyle name="Note 3 8 2 4" xfId="3699" xr:uid="{00000000-0005-0000-0000-000041140000}"/>
    <cellStyle name="Note 3 8 2 5" xfId="3700" xr:uid="{00000000-0005-0000-0000-000042140000}"/>
    <cellStyle name="Note 3 8 2_GCSEs" xfId="7210" xr:uid="{00000000-0005-0000-0000-000043140000}"/>
    <cellStyle name="Note 3 8 3" xfId="1650" xr:uid="{00000000-0005-0000-0000-000044140000}"/>
    <cellStyle name="Note 3 8 4" xfId="3701" xr:uid="{00000000-0005-0000-0000-000045140000}"/>
    <cellStyle name="Note 3 8 5" xfId="3702" xr:uid="{00000000-0005-0000-0000-000046140000}"/>
    <cellStyle name="Note 3 8 6" xfId="3703" xr:uid="{00000000-0005-0000-0000-000047140000}"/>
    <cellStyle name="Note 3 8_GCSEs" xfId="7209" xr:uid="{00000000-0005-0000-0000-000048140000}"/>
    <cellStyle name="Note 3 9" xfId="558" xr:uid="{00000000-0005-0000-0000-000049140000}"/>
    <cellStyle name="Note 3 9 2" xfId="559" xr:uid="{00000000-0005-0000-0000-00004A140000}"/>
    <cellStyle name="Note 3 9 2 2" xfId="1648" xr:uid="{00000000-0005-0000-0000-00004B140000}"/>
    <cellStyle name="Note 3 9 2 3" xfId="3704" xr:uid="{00000000-0005-0000-0000-00004C140000}"/>
    <cellStyle name="Note 3 9 2 4" xfId="3705" xr:uid="{00000000-0005-0000-0000-00004D140000}"/>
    <cellStyle name="Note 3 9 2 5" xfId="3706" xr:uid="{00000000-0005-0000-0000-00004E140000}"/>
    <cellStyle name="Note 3 9 2_GCSEs" xfId="7212" xr:uid="{00000000-0005-0000-0000-00004F140000}"/>
    <cellStyle name="Note 3 9 3" xfId="1212" xr:uid="{00000000-0005-0000-0000-000050140000}"/>
    <cellStyle name="Note 3 9 4" xfId="3707" xr:uid="{00000000-0005-0000-0000-000051140000}"/>
    <cellStyle name="Note 3 9 5" xfId="3708" xr:uid="{00000000-0005-0000-0000-000052140000}"/>
    <cellStyle name="Note 3 9 6" xfId="3709" xr:uid="{00000000-0005-0000-0000-000053140000}"/>
    <cellStyle name="Note 3 9_GCSEs" xfId="7211" xr:uid="{00000000-0005-0000-0000-000054140000}"/>
    <cellStyle name="Note 3_Analysis File Template" xfId="6267" xr:uid="{00000000-0005-0000-0000-000055140000}"/>
    <cellStyle name="Note 4" xfId="560" xr:uid="{00000000-0005-0000-0000-000056140000}"/>
    <cellStyle name="Note 4 10" xfId="561" xr:uid="{00000000-0005-0000-0000-000057140000}"/>
    <cellStyle name="Note 4 10 2" xfId="1646" xr:uid="{00000000-0005-0000-0000-000058140000}"/>
    <cellStyle name="Note 4 10 3" xfId="3710" xr:uid="{00000000-0005-0000-0000-000059140000}"/>
    <cellStyle name="Note 4 10 4" xfId="3711" xr:uid="{00000000-0005-0000-0000-00005A140000}"/>
    <cellStyle name="Note 4 10 5" xfId="3712" xr:uid="{00000000-0005-0000-0000-00005B140000}"/>
    <cellStyle name="Note 4 10_GCSEs" xfId="7213" xr:uid="{00000000-0005-0000-0000-00005C140000}"/>
    <cellStyle name="Note 4 11" xfId="562" xr:uid="{00000000-0005-0000-0000-00005D140000}"/>
    <cellStyle name="Note 4 11 2" xfId="1645" xr:uid="{00000000-0005-0000-0000-00005E140000}"/>
    <cellStyle name="Note 4 11 3" xfId="3713" xr:uid="{00000000-0005-0000-0000-00005F140000}"/>
    <cellStyle name="Note 4 11 4" xfId="3714" xr:uid="{00000000-0005-0000-0000-000060140000}"/>
    <cellStyle name="Note 4 11 5" xfId="3715" xr:uid="{00000000-0005-0000-0000-000061140000}"/>
    <cellStyle name="Note 4 11_GCSEs" xfId="7214" xr:uid="{00000000-0005-0000-0000-000062140000}"/>
    <cellStyle name="Note 4 12" xfId="1647" xr:uid="{00000000-0005-0000-0000-000063140000}"/>
    <cellStyle name="Note 4 12 2" xfId="3716" xr:uid="{00000000-0005-0000-0000-000064140000}"/>
    <cellStyle name="Note 4 12 3" xfId="3717" xr:uid="{00000000-0005-0000-0000-000065140000}"/>
    <cellStyle name="Note 4 12 4" xfId="3718" xr:uid="{00000000-0005-0000-0000-000066140000}"/>
    <cellStyle name="Note 4 12 5" xfId="3719" xr:uid="{00000000-0005-0000-0000-000067140000}"/>
    <cellStyle name="Note 4 13" xfId="3720" xr:uid="{00000000-0005-0000-0000-000068140000}"/>
    <cellStyle name="Note 4 14" xfId="3721" xr:uid="{00000000-0005-0000-0000-000069140000}"/>
    <cellStyle name="Note 4 15" xfId="3722" xr:uid="{00000000-0005-0000-0000-00006A140000}"/>
    <cellStyle name="Note 4 16" xfId="3723" xr:uid="{00000000-0005-0000-0000-00006B140000}"/>
    <cellStyle name="Note 4 17" xfId="6268" xr:uid="{00000000-0005-0000-0000-00006C140000}"/>
    <cellStyle name="Note 4 18" xfId="6617" xr:uid="{00000000-0005-0000-0000-00006D140000}"/>
    <cellStyle name="Note 4 19" xfId="7810" xr:uid="{00000000-0005-0000-0000-00006E140000}"/>
    <cellStyle name="Note 4 2" xfId="563" xr:uid="{00000000-0005-0000-0000-00006F140000}"/>
    <cellStyle name="Note 4 2 2" xfId="564" xr:uid="{00000000-0005-0000-0000-000070140000}"/>
    <cellStyle name="Note 4 2 2 2" xfId="1643" xr:uid="{00000000-0005-0000-0000-000071140000}"/>
    <cellStyle name="Note 4 2 2 3" xfId="3724" xr:uid="{00000000-0005-0000-0000-000072140000}"/>
    <cellStyle name="Note 4 2 2 4" xfId="3725" xr:uid="{00000000-0005-0000-0000-000073140000}"/>
    <cellStyle name="Note 4 2 2 5" xfId="3726" xr:uid="{00000000-0005-0000-0000-000074140000}"/>
    <cellStyle name="Note 4 2 2 6" xfId="6270" xr:uid="{00000000-0005-0000-0000-000075140000}"/>
    <cellStyle name="Note 4 2 2_GCSEs" xfId="7216" xr:uid="{00000000-0005-0000-0000-000076140000}"/>
    <cellStyle name="Note 4 2 3" xfId="1644" xr:uid="{00000000-0005-0000-0000-000077140000}"/>
    <cellStyle name="Note 4 2 4" xfId="3727" xr:uid="{00000000-0005-0000-0000-000078140000}"/>
    <cellStyle name="Note 4 2 5" xfId="3728" xr:uid="{00000000-0005-0000-0000-000079140000}"/>
    <cellStyle name="Note 4 2 6" xfId="3729" xr:uid="{00000000-0005-0000-0000-00007A140000}"/>
    <cellStyle name="Note 4 2 7" xfId="6269" xr:uid="{00000000-0005-0000-0000-00007B140000}"/>
    <cellStyle name="Note 4 2_GCSEs" xfId="7215" xr:uid="{00000000-0005-0000-0000-00007C140000}"/>
    <cellStyle name="Note 4 20" xfId="9390" xr:uid="{00000000-0005-0000-0000-00007D140000}"/>
    <cellStyle name="Note 4 21" xfId="9911" xr:uid="{00000000-0005-0000-0000-00007E140000}"/>
    <cellStyle name="Note 4 22" xfId="8832" xr:uid="{00000000-0005-0000-0000-00007F140000}"/>
    <cellStyle name="Note 4 3" xfId="565" xr:uid="{00000000-0005-0000-0000-000080140000}"/>
    <cellStyle name="Note 4 3 2" xfId="566" xr:uid="{00000000-0005-0000-0000-000081140000}"/>
    <cellStyle name="Note 4 3 2 2" xfId="1641" xr:uid="{00000000-0005-0000-0000-000082140000}"/>
    <cellStyle name="Note 4 3 2 3" xfId="3730" xr:uid="{00000000-0005-0000-0000-000083140000}"/>
    <cellStyle name="Note 4 3 2 4" xfId="3731" xr:uid="{00000000-0005-0000-0000-000084140000}"/>
    <cellStyle name="Note 4 3 2 5" xfId="3732" xr:uid="{00000000-0005-0000-0000-000085140000}"/>
    <cellStyle name="Note 4 3 2_GCSEs" xfId="7218" xr:uid="{00000000-0005-0000-0000-000086140000}"/>
    <cellStyle name="Note 4 3 3" xfId="1642" xr:uid="{00000000-0005-0000-0000-000087140000}"/>
    <cellStyle name="Note 4 3 4" xfId="3733" xr:uid="{00000000-0005-0000-0000-000088140000}"/>
    <cellStyle name="Note 4 3 5" xfId="3734" xr:uid="{00000000-0005-0000-0000-000089140000}"/>
    <cellStyle name="Note 4 3 6" xfId="3735" xr:uid="{00000000-0005-0000-0000-00008A140000}"/>
    <cellStyle name="Note 4 3 7" xfId="6271" xr:uid="{00000000-0005-0000-0000-00008B140000}"/>
    <cellStyle name="Note 4 3_GCSEs" xfId="7217" xr:uid="{00000000-0005-0000-0000-00008C140000}"/>
    <cellStyle name="Note 4 4" xfId="567" xr:uid="{00000000-0005-0000-0000-00008D140000}"/>
    <cellStyle name="Note 4 4 2" xfId="568" xr:uid="{00000000-0005-0000-0000-00008E140000}"/>
    <cellStyle name="Note 4 4 2 2" xfId="1639" xr:uid="{00000000-0005-0000-0000-00008F140000}"/>
    <cellStyle name="Note 4 4 2 3" xfId="3736" xr:uid="{00000000-0005-0000-0000-000090140000}"/>
    <cellStyle name="Note 4 4 2 4" xfId="3737" xr:uid="{00000000-0005-0000-0000-000091140000}"/>
    <cellStyle name="Note 4 4 2 5" xfId="3738" xr:uid="{00000000-0005-0000-0000-000092140000}"/>
    <cellStyle name="Note 4 4 2_GCSEs" xfId="7220" xr:uid="{00000000-0005-0000-0000-000093140000}"/>
    <cellStyle name="Note 4 4 3" xfId="1640" xr:uid="{00000000-0005-0000-0000-000094140000}"/>
    <cellStyle name="Note 4 4 4" xfId="3739" xr:uid="{00000000-0005-0000-0000-000095140000}"/>
    <cellStyle name="Note 4 4 5" xfId="3740" xr:uid="{00000000-0005-0000-0000-000096140000}"/>
    <cellStyle name="Note 4 4 6" xfId="3741" xr:uid="{00000000-0005-0000-0000-000097140000}"/>
    <cellStyle name="Note 4 4_GCSEs" xfId="7219" xr:uid="{00000000-0005-0000-0000-000098140000}"/>
    <cellStyle name="Note 4 5" xfId="569" xr:uid="{00000000-0005-0000-0000-000099140000}"/>
    <cellStyle name="Note 4 5 2" xfId="570" xr:uid="{00000000-0005-0000-0000-00009A140000}"/>
    <cellStyle name="Note 4 5 2 2" xfId="1637" xr:uid="{00000000-0005-0000-0000-00009B140000}"/>
    <cellStyle name="Note 4 5 2 3" xfId="3742" xr:uid="{00000000-0005-0000-0000-00009C140000}"/>
    <cellStyle name="Note 4 5 2 4" xfId="3743" xr:uid="{00000000-0005-0000-0000-00009D140000}"/>
    <cellStyle name="Note 4 5 2 5" xfId="3744" xr:uid="{00000000-0005-0000-0000-00009E140000}"/>
    <cellStyle name="Note 4 5 2_GCSEs" xfId="7222" xr:uid="{00000000-0005-0000-0000-00009F140000}"/>
    <cellStyle name="Note 4 5 3" xfId="1638" xr:uid="{00000000-0005-0000-0000-0000A0140000}"/>
    <cellStyle name="Note 4 5 4" xfId="3745" xr:uid="{00000000-0005-0000-0000-0000A1140000}"/>
    <cellStyle name="Note 4 5 5" xfId="3746" xr:uid="{00000000-0005-0000-0000-0000A2140000}"/>
    <cellStyle name="Note 4 5 6" xfId="3747" xr:uid="{00000000-0005-0000-0000-0000A3140000}"/>
    <cellStyle name="Note 4 5_GCSEs" xfId="7221" xr:uid="{00000000-0005-0000-0000-0000A4140000}"/>
    <cellStyle name="Note 4 6" xfId="571" xr:uid="{00000000-0005-0000-0000-0000A5140000}"/>
    <cellStyle name="Note 4 6 2" xfId="572" xr:uid="{00000000-0005-0000-0000-0000A6140000}"/>
    <cellStyle name="Note 4 6 2 2" xfId="1635" xr:uid="{00000000-0005-0000-0000-0000A7140000}"/>
    <cellStyle name="Note 4 6 2 3" xfId="3748" xr:uid="{00000000-0005-0000-0000-0000A8140000}"/>
    <cellStyle name="Note 4 6 2 4" xfId="3749" xr:uid="{00000000-0005-0000-0000-0000A9140000}"/>
    <cellStyle name="Note 4 6 2 5" xfId="3750" xr:uid="{00000000-0005-0000-0000-0000AA140000}"/>
    <cellStyle name="Note 4 6 2_GCSEs" xfId="7224" xr:uid="{00000000-0005-0000-0000-0000AB140000}"/>
    <cellStyle name="Note 4 6 3" xfId="1636" xr:uid="{00000000-0005-0000-0000-0000AC140000}"/>
    <cellStyle name="Note 4 6 4" xfId="3751" xr:uid="{00000000-0005-0000-0000-0000AD140000}"/>
    <cellStyle name="Note 4 6 5" xfId="3752" xr:uid="{00000000-0005-0000-0000-0000AE140000}"/>
    <cellStyle name="Note 4 6 6" xfId="3753" xr:uid="{00000000-0005-0000-0000-0000AF140000}"/>
    <cellStyle name="Note 4 6_GCSEs" xfId="7223" xr:uid="{00000000-0005-0000-0000-0000B0140000}"/>
    <cellStyle name="Note 4 7" xfId="573" xr:uid="{00000000-0005-0000-0000-0000B1140000}"/>
    <cellStyle name="Note 4 7 2" xfId="574" xr:uid="{00000000-0005-0000-0000-0000B2140000}"/>
    <cellStyle name="Note 4 7 2 2" xfId="1633" xr:uid="{00000000-0005-0000-0000-0000B3140000}"/>
    <cellStyle name="Note 4 7 2 3" xfId="3754" xr:uid="{00000000-0005-0000-0000-0000B4140000}"/>
    <cellStyle name="Note 4 7 2 4" xfId="3755" xr:uid="{00000000-0005-0000-0000-0000B5140000}"/>
    <cellStyle name="Note 4 7 2 5" xfId="3756" xr:uid="{00000000-0005-0000-0000-0000B6140000}"/>
    <cellStyle name="Note 4 7 2_GCSEs" xfId="7226" xr:uid="{00000000-0005-0000-0000-0000B7140000}"/>
    <cellStyle name="Note 4 7 3" xfId="1634" xr:uid="{00000000-0005-0000-0000-0000B8140000}"/>
    <cellStyle name="Note 4 7 4" xfId="3757" xr:uid="{00000000-0005-0000-0000-0000B9140000}"/>
    <cellStyle name="Note 4 7 5" xfId="3758" xr:uid="{00000000-0005-0000-0000-0000BA140000}"/>
    <cellStyle name="Note 4 7 6" xfId="3759" xr:uid="{00000000-0005-0000-0000-0000BB140000}"/>
    <cellStyle name="Note 4 7_GCSEs" xfId="7225" xr:uid="{00000000-0005-0000-0000-0000BC140000}"/>
    <cellStyle name="Note 4 8" xfId="575" xr:uid="{00000000-0005-0000-0000-0000BD140000}"/>
    <cellStyle name="Note 4 8 2" xfId="576" xr:uid="{00000000-0005-0000-0000-0000BE140000}"/>
    <cellStyle name="Note 4 8 2 2" xfId="1631" xr:uid="{00000000-0005-0000-0000-0000BF140000}"/>
    <cellStyle name="Note 4 8 2 3" xfId="3760" xr:uid="{00000000-0005-0000-0000-0000C0140000}"/>
    <cellStyle name="Note 4 8 2 4" xfId="3761" xr:uid="{00000000-0005-0000-0000-0000C1140000}"/>
    <cellStyle name="Note 4 8 2 5" xfId="3762" xr:uid="{00000000-0005-0000-0000-0000C2140000}"/>
    <cellStyle name="Note 4 8 2_GCSEs" xfId="7228" xr:uid="{00000000-0005-0000-0000-0000C3140000}"/>
    <cellStyle name="Note 4 8 3" xfId="1632" xr:uid="{00000000-0005-0000-0000-0000C4140000}"/>
    <cellStyle name="Note 4 8 4" xfId="3763" xr:uid="{00000000-0005-0000-0000-0000C5140000}"/>
    <cellStyle name="Note 4 8 5" xfId="3764" xr:uid="{00000000-0005-0000-0000-0000C6140000}"/>
    <cellStyle name="Note 4 8 6" xfId="3765" xr:uid="{00000000-0005-0000-0000-0000C7140000}"/>
    <cellStyle name="Note 4 8_GCSEs" xfId="7227" xr:uid="{00000000-0005-0000-0000-0000C8140000}"/>
    <cellStyle name="Note 4 9" xfId="577" xr:uid="{00000000-0005-0000-0000-0000C9140000}"/>
    <cellStyle name="Note 4 9 2" xfId="578" xr:uid="{00000000-0005-0000-0000-0000CA140000}"/>
    <cellStyle name="Note 4 9 2 2" xfId="1629" xr:uid="{00000000-0005-0000-0000-0000CB140000}"/>
    <cellStyle name="Note 4 9 2 3" xfId="3766" xr:uid="{00000000-0005-0000-0000-0000CC140000}"/>
    <cellStyle name="Note 4 9 2 4" xfId="3767" xr:uid="{00000000-0005-0000-0000-0000CD140000}"/>
    <cellStyle name="Note 4 9 2 5" xfId="3768" xr:uid="{00000000-0005-0000-0000-0000CE140000}"/>
    <cellStyle name="Note 4 9 2_GCSEs" xfId="7230" xr:uid="{00000000-0005-0000-0000-0000CF140000}"/>
    <cellStyle name="Note 4 9 3" xfId="1630" xr:uid="{00000000-0005-0000-0000-0000D0140000}"/>
    <cellStyle name="Note 4 9 4" xfId="3769" xr:uid="{00000000-0005-0000-0000-0000D1140000}"/>
    <cellStyle name="Note 4 9 5" xfId="3770" xr:uid="{00000000-0005-0000-0000-0000D2140000}"/>
    <cellStyle name="Note 4 9 6" xfId="3771" xr:uid="{00000000-0005-0000-0000-0000D3140000}"/>
    <cellStyle name="Note 4 9_GCSEs" xfId="7229" xr:uid="{00000000-0005-0000-0000-0000D4140000}"/>
    <cellStyle name="Note 4_CHECKLIST" xfId="6272" xr:uid="{00000000-0005-0000-0000-0000D5140000}"/>
    <cellStyle name="Note 5" xfId="579" xr:uid="{00000000-0005-0000-0000-0000D6140000}"/>
    <cellStyle name="Note 5 10" xfId="580" xr:uid="{00000000-0005-0000-0000-0000D7140000}"/>
    <cellStyle name="Note 5 10 2" xfId="1627" xr:uid="{00000000-0005-0000-0000-0000D8140000}"/>
    <cellStyle name="Note 5 10 3" xfId="3772" xr:uid="{00000000-0005-0000-0000-0000D9140000}"/>
    <cellStyle name="Note 5 10 4" xfId="3773" xr:uid="{00000000-0005-0000-0000-0000DA140000}"/>
    <cellStyle name="Note 5 10 5" xfId="3774" xr:uid="{00000000-0005-0000-0000-0000DB140000}"/>
    <cellStyle name="Note 5 10_GCSEs" xfId="7232" xr:uid="{00000000-0005-0000-0000-0000DC140000}"/>
    <cellStyle name="Note 5 11" xfId="581" xr:uid="{00000000-0005-0000-0000-0000DD140000}"/>
    <cellStyle name="Note 5 11 2" xfId="1626" xr:uid="{00000000-0005-0000-0000-0000DE140000}"/>
    <cellStyle name="Note 5 11 3" xfId="3775" xr:uid="{00000000-0005-0000-0000-0000DF140000}"/>
    <cellStyle name="Note 5 11 4" xfId="3776" xr:uid="{00000000-0005-0000-0000-0000E0140000}"/>
    <cellStyle name="Note 5 11 5" xfId="3777" xr:uid="{00000000-0005-0000-0000-0000E1140000}"/>
    <cellStyle name="Note 5 11_GCSEs" xfId="7233" xr:uid="{00000000-0005-0000-0000-0000E2140000}"/>
    <cellStyle name="Note 5 12" xfId="1628" xr:uid="{00000000-0005-0000-0000-0000E3140000}"/>
    <cellStyle name="Note 5 12 2" xfId="3778" xr:uid="{00000000-0005-0000-0000-0000E4140000}"/>
    <cellStyle name="Note 5 12 3" xfId="3779" xr:uid="{00000000-0005-0000-0000-0000E5140000}"/>
    <cellStyle name="Note 5 12 4" xfId="3780" xr:uid="{00000000-0005-0000-0000-0000E6140000}"/>
    <cellStyle name="Note 5 12 5" xfId="3781" xr:uid="{00000000-0005-0000-0000-0000E7140000}"/>
    <cellStyle name="Note 5 13" xfId="3782" xr:uid="{00000000-0005-0000-0000-0000E8140000}"/>
    <cellStyle name="Note 5 14" xfId="3783" xr:uid="{00000000-0005-0000-0000-0000E9140000}"/>
    <cellStyle name="Note 5 15" xfId="3784" xr:uid="{00000000-0005-0000-0000-0000EA140000}"/>
    <cellStyle name="Note 5 16" xfId="3785" xr:uid="{00000000-0005-0000-0000-0000EB140000}"/>
    <cellStyle name="Note 5 17" xfId="6273" xr:uid="{00000000-0005-0000-0000-0000EC140000}"/>
    <cellStyle name="Note 5 2" xfId="582" xr:uid="{00000000-0005-0000-0000-0000ED140000}"/>
    <cellStyle name="Note 5 2 2" xfId="583" xr:uid="{00000000-0005-0000-0000-0000EE140000}"/>
    <cellStyle name="Note 5 2 2 2" xfId="1624" xr:uid="{00000000-0005-0000-0000-0000EF140000}"/>
    <cellStyle name="Note 5 2 2 3" xfId="3786" xr:uid="{00000000-0005-0000-0000-0000F0140000}"/>
    <cellStyle name="Note 5 2 2 4" xfId="3787" xr:uid="{00000000-0005-0000-0000-0000F1140000}"/>
    <cellStyle name="Note 5 2 2 5" xfId="3788" xr:uid="{00000000-0005-0000-0000-0000F2140000}"/>
    <cellStyle name="Note 5 2 2_GCSEs" xfId="7235" xr:uid="{00000000-0005-0000-0000-0000F3140000}"/>
    <cellStyle name="Note 5 2 3" xfId="1625" xr:uid="{00000000-0005-0000-0000-0000F4140000}"/>
    <cellStyle name="Note 5 2 4" xfId="3789" xr:uid="{00000000-0005-0000-0000-0000F5140000}"/>
    <cellStyle name="Note 5 2 5" xfId="3790" xr:uid="{00000000-0005-0000-0000-0000F6140000}"/>
    <cellStyle name="Note 5 2 6" xfId="3791" xr:uid="{00000000-0005-0000-0000-0000F7140000}"/>
    <cellStyle name="Note 5 2 7" xfId="6274" xr:uid="{00000000-0005-0000-0000-0000F8140000}"/>
    <cellStyle name="Note 5 2_GCSEs" xfId="7234" xr:uid="{00000000-0005-0000-0000-0000F9140000}"/>
    <cellStyle name="Note 5 3" xfId="584" xr:uid="{00000000-0005-0000-0000-0000FA140000}"/>
    <cellStyle name="Note 5 3 2" xfId="585" xr:uid="{00000000-0005-0000-0000-0000FB140000}"/>
    <cellStyle name="Note 5 3 2 2" xfId="1622" xr:uid="{00000000-0005-0000-0000-0000FC140000}"/>
    <cellStyle name="Note 5 3 2 3" xfId="3792" xr:uid="{00000000-0005-0000-0000-0000FD140000}"/>
    <cellStyle name="Note 5 3 2 4" xfId="3793" xr:uid="{00000000-0005-0000-0000-0000FE140000}"/>
    <cellStyle name="Note 5 3 2 5" xfId="3794" xr:uid="{00000000-0005-0000-0000-0000FF140000}"/>
    <cellStyle name="Note 5 3 2_GCSEs" xfId="7237" xr:uid="{00000000-0005-0000-0000-000000150000}"/>
    <cellStyle name="Note 5 3 3" xfId="1623" xr:uid="{00000000-0005-0000-0000-000001150000}"/>
    <cellStyle name="Note 5 3 4" xfId="3795" xr:uid="{00000000-0005-0000-0000-000002150000}"/>
    <cellStyle name="Note 5 3 5" xfId="3796" xr:uid="{00000000-0005-0000-0000-000003150000}"/>
    <cellStyle name="Note 5 3 6" xfId="3797" xr:uid="{00000000-0005-0000-0000-000004150000}"/>
    <cellStyle name="Note 5 3_GCSEs" xfId="7236" xr:uid="{00000000-0005-0000-0000-000005150000}"/>
    <cellStyle name="Note 5 4" xfId="586" xr:uid="{00000000-0005-0000-0000-000006150000}"/>
    <cellStyle name="Note 5 4 2" xfId="587" xr:uid="{00000000-0005-0000-0000-000007150000}"/>
    <cellStyle name="Note 5 4 2 2" xfId="1620" xr:uid="{00000000-0005-0000-0000-000008150000}"/>
    <cellStyle name="Note 5 4 2 3" xfId="3798" xr:uid="{00000000-0005-0000-0000-000009150000}"/>
    <cellStyle name="Note 5 4 2 4" xfId="3799" xr:uid="{00000000-0005-0000-0000-00000A150000}"/>
    <cellStyle name="Note 5 4 2 5" xfId="3800" xr:uid="{00000000-0005-0000-0000-00000B150000}"/>
    <cellStyle name="Note 5 4 2_GCSEs" xfId="7239" xr:uid="{00000000-0005-0000-0000-00000C150000}"/>
    <cellStyle name="Note 5 4 3" xfId="1621" xr:uid="{00000000-0005-0000-0000-00000D150000}"/>
    <cellStyle name="Note 5 4 4" xfId="3801" xr:uid="{00000000-0005-0000-0000-00000E150000}"/>
    <cellStyle name="Note 5 4 5" xfId="3802" xr:uid="{00000000-0005-0000-0000-00000F150000}"/>
    <cellStyle name="Note 5 4 6" xfId="3803" xr:uid="{00000000-0005-0000-0000-000010150000}"/>
    <cellStyle name="Note 5 4_GCSEs" xfId="7238" xr:uid="{00000000-0005-0000-0000-000011150000}"/>
    <cellStyle name="Note 5 5" xfId="588" xr:uid="{00000000-0005-0000-0000-000012150000}"/>
    <cellStyle name="Note 5 5 2" xfId="589" xr:uid="{00000000-0005-0000-0000-000013150000}"/>
    <cellStyle name="Note 5 5 2 2" xfId="1618" xr:uid="{00000000-0005-0000-0000-000014150000}"/>
    <cellStyle name="Note 5 5 2 3" xfId="3804" xr:uid="{00000000-0005-0000-0000-000015150000}"/>
    <cellStyle name="Note 5 5 2 4" xfId="3805" xr:uid="{00000000-0005-0000-0000-000016150000}"/>
    <cellStyle name="Note 5 5 2 5" xfId="3806" xr:uid="{00000000-0005-0000-0000-000017150000}"/>
    <cellStyle name="Note 5 5 2_GCSEs" xfId="7241" xr:uid="{00000000-0005-0000-0000-000018150000}"/>
    <cellStyle name="Note 5 5 3" xfId="1619" xr:uid="{00000000-0005-0000-0000-000019150000}"/>
    <cellStyle name="Note 5 5 4" xfId="3807" xr:uid="{00000000-0005-0000-0000-00001A150000}"/>
    <cellStyle name="Note 5 5 5" xfId="3808" xr:uid="{00000000-0005-0000-0000-00001B150000}"/>
    <cellStyle name="Note 5 5 6" xfId="3809" xr:uid="{00000000-0005-0000-0000-00001C150000}"/>
    <cellStyle name="Note 5 5_GCSEs" xfId="7240" xr:uid="{00000000-0005-0000-0000-00001D150000}"/>
    <cellStyle name="Note 5 6" xfId="590" xr:uid="{00000000-0005-0000-0000-00001E150000}"/>
    <cellStyle name="Note 5 6 2" xfId="591" xr:uid="{00000000-0005-0000-0000-00001F150000}"/>
    <cellStyle name="Note 5 6 2 2" xfId="1616" xr:uid="{00000000-0005-0000-0000-000020150000}"/>
    <cellStyle name="Note 5 6 2 3" xfId="3810" xr:uid="{00000000-0005-0000-0000-000021150000}"/>
    <cellStyle name="Note 5 6 2 4" xfId="3811" xr:uid="{00000000-0005-0000-0000-000022150000}"/>
    <cellStyle name="Note 5 6 2 5" xfId="3812" xr:uid="{00000000-0005-0000-0000-000023150000}"/>
    <cellStyle name="Note 5 6 2_GCSEs" xfId="7243" xr:uid="{00000000-0005-0000-0000-000024150000}"/>
    <cellStyle name="Note 5 6 3" xfId="1617" xr:uid="{00000000-0005-0000-0000-000025150000}"/>
    <cellStyle name="Note 5 6 4" xfId="3813" xr:uid="{00000000-0005-0000-0000-000026150000}"/>
    <cellStyle name="Note 5 6 5" xfId="3814" xr:uid="{00000000-0005-0000-0000-000027150000}"/>
    <cellStyle name="Note 5 6 6" xfId="3815" xr:uid="{00000000-0005-0000-0000-000028150000}"/>
    <cellStyle name="Note 5 6_GCSEs" xfId="7242" xr:uid="{00000000-0005-0000-0000-000029150000}"/>
    <cellStyle name="Note 5 7" xfId="592" xr:uid="{00000000-0005-0000-0000-00002A150000}"/>
    <cellStyle name="Note 5 7 2" xfId="593" xr:uid="{00000000-0005-0000-0000-00002B150000}"/>
    <cellStyle name="Note 5 7 2 2" xfId="1614" xr:uid="{00000000-0005-0000-0000-00002C150000}"/>
    <cellStyle name="Note 5 7 2 3" xfId="3816" xr:uid="{00000000-0005-0000-0000-00002D150000}"/>
    <cellStyle name="Note 5 7 2 4" xfId="3817" xr:uid="{00000000-0005-0000-0000-00002E150000}"/>
    <cellStyle name="Note 5 7 2 5" xfId="3818" xr:uid="{00000000-0005-0000-0000-00002F150000}"/>
    <cellStyle name="Note 5 7 2_GCSEs" xfId="7245" xr:uid="{00000000-0005-0000-0000-000030150000}"/>
    <cellStyle name="Note 5 7 3" xfId="1615" xr:uid="{00000000-0005-0000-0000-000031150000}"/>
    <cellStyle name="Note 5 7 4" xfId="3819" xr:uid="{00000000-0005-0000-0000-000032150000}"/>
    <cellStyle name="Note 5 7 5" xfId="3820" xr:uid="{00000000-0005-0000-0000-000033150000}"/>
    <cellStyle name="Note 5 7 6" xfId="3821" xr:uid="{00000000-0005-0000-0000-000034150000}"/>
    <cellStyle name="Note 5 7_GCSEs" xfId="7244" xr:uid="{00000000-0005-0000-0000-000035150000}"/>
    <cellStyle name="Note 5 8" xfId="594" xr:uid="{00000000-0005-0000-0000-000036150000}"/>
    <cellStyle name="Note 5 8 2" xfId="595" xr:uid="{00000000-0005-0000-0000-000037150000}"/>
    <cellStyle name="Note 5 8 2 2" xfId="1612" xr:uid="{00000000-0005-0000-0000-000038150000}"/>
    <cellStyle name="Note 5 8 2 3" xfId="3822" xr:uid="{00000000-0005-0000-0000-000039150000}"/>
    <cellStyle name="Note 5 8 2 4" xfId="3823" xr:uid="{00000000-0005-0000-0000-00003A150000}"/>
    <cellStyle name="Note 5 8 2 5" xfId="3824" xr:uid="{00000000-0005-0000-0000-00003B150000}"/>
    <cellStyle name="Note 5 8 2_GCSEs" xfId="7247" xr:uid="{00000000-0005-0000-0000-00003C150000}"/>
    <cellStyle name="Note 5 8 3" xfId="1613" xr:uid="{00000000-0005-0000-0000-00003D150000}"/>
    <cellStyle name="Note 5 8 4" xfId="3825" xr:uid="{00000000-0005-0000-0000-00003E150000}"/>
    <cellStyle name="Note 5 8 5" xfId="3826" xr:uid="{00000000-0005-0000-0000-00003F150000}"/>
    <cellStyle name="Note 5 8 6" xfId="3827" xr:uid="{00000000-0005-0000-0000-000040150000}"/>
    <cellStyle name="Note 5 8_GCSEs" xfId="7246" xr:uid="{00000000-0005-0000-0000-000041150000}"/>
    <cellStyle name="Note 5 9" xfId="596" xr:uid="{00000000-0005-0000-0000-000042150000}"/>
    <cellStyle name="Note 5 9 2" xfId="597" xr:uid="{00000000-0005-0000-0000-000043150000}"/>
    <cellStyle name="Note 5 9 2 2" xfId="1199" xr:uid="{00000000-0005-0000-0000-000044150000}"/>
    <cellStyle name="Note 5 9 2 3" xfId="3828" xr:uid="{00000000-0005-0000-0000-000045150000}"/>
    <cellStyle name="Note 5 9 2 4" xfId="3829" xr:uid="{00000000-0005-0000-0000-000046150000}"/>
    <cellStyle name="Note 5 9 2 5" xfId="3830" xr:uid="{00000000-0005-0000-0000-000047150000}"/>
    <cellStyle name="Note 5 9 2_GCSEs" xfId="7249" xr:uid="{00000000-0005-0000-0000-000048150000}"/>
    <cellStyle name="Note 5 9 3" xfId="1611" xr:uid="{00000000-0005-0000-0000-000049150000}"/>
    <cellStyle name="Note 5 9 4" xfId="3831" xr:uid="{00000000-0005-0000-0000-00004A150000}"/>
    <cellStyle name="Note 5 9 5" xfId="3832" xr:uid="{00000000-0005-0000-0000-00004B150000}"/>
    <cellStyle name="Note 5 9 6" xfId="3833" xr:uid="{00000000-0005-0000-0000-00004C150000}"/>
    <cellStyle name="Note 5 9_GCSEs" xfId="7248" xr:uid="{00000000-0005-0000-0000-00004D150000}"/>
    <cellStyle name="Note 5_GCSEs" xfId="7231" xr:uid="{00000000-0005-0000-0000-00004E150000}"/>
    <cellStyle name="Note 6" xfId="598" xr:uid="{00000000-0005-0000-0000-00004F150000}"/>
    <cellStyle name="Note 6 10" xfId="599" xr:uid="{00000000-0005-0000-0000-000050150000}"/>
    <cellStyle name="Note 6 10 2" xfId="1204" xr:uid="{00000000-0005-0000-0000-000051150000}"/>
    <cellStyle name="Note 6 10 3" xfId="3834" xr:uid="{00000000-0005-0000-0000-000052150000}"/>
    <cellStyle name="Note 6 10 4" xfId="3835" xr:uid="{00000000-0005-0000-0000-000053150000}"/>
    <cellStyle name="Note 6 10 5" xfId="3836" xr:uid="{00000000-0005-0000-0000-000054150000}"/>
    <cellStyle name="Note 6 10_GCSEs" xfId="7251" xr:uid="{00000000-0005-0000-0000-000055150000}"/>
    <cellStyle name="Note 6 11" xfId="600" xr:uid="{00000000-0005-0000-0000-000056150000}"/>
    <cellStyle name="Note 6 11 2" xfId="1197" xr:uid="{00000000-0005-0000-0000-000057150000}"/>
    <cellStyle name="Note 6 11 3" xfId="3837" xr:uid="{00000000-0005-0000-0000-000058150000}"/>
    <cellStyle name="Note 6 11 4" xfId="3838" xr:uid="{00000000-0005-0000-0000-000059150000}"/>
    <cellStyle name="Note 6 11 5" xfId="3839" xr:uid="{00000000-0005-0000-0000-00005A150000}"/>
    <cellStyle name="Note 6 11_GCSEs" xfId="7252" xr:uid="{00000000-0005-0000-0000-00005B150000}"/>
    <cellStyle name="Note 6 12" xfId="1198" xr:uid="{00000000-0005-0000-0000-00005C150000}"/>
    <cellStyle name="Note 6 12 2" xfId="3840" xr:uid="{00000000-0005-0000-0000-00005D150000}"/>
    <cellStyle name="Note 6 12 3" xfId="3841" xr:uid="{00000000-0005-0000-0000-00005E150000}"/>
    <cellStyle name="Note 6 12 4" xfId="3842" xr:uid="{00000000-0005-0000-0000-00005F150000}"/>
    <cellStyle name="Note 6 12 5" xfId="3843" xr:uid="{00000000-0005-0000-0000-000060150000}"/>
    <cellStyle name="Note 6 13" xfId="3844" xr:uid="{00000000-0005-0000-0000-000061150000}"/>
    <cellStyle name="Note 6 14" xfId="3845" xr:uid="{00000000-0005-0000-0000-000062150000}"/>
    <cellStyle name="Note 6 15" xfId="3846" xr:uid="{00000000-0005-0000-0000-000063150000}"/>
    <cellStyle name="Note 6 16" xfId="3847" xr:uid="{00000000-0005-0000-0000-000064150000}"/>
    <cellStyle name="Note 6 17" xfId="6275" xr:uid="{00000000-0005-0000-0000-000065150000}"/>
    <cellStyle name="Note 6 2" xfId="601" xr:uid="{00000000-0005-0000-0000-000066150000}"/>
    <cellStyle name="Note 6 2 2" xfId="602" xr:uid="{00000000-0005-0000-0000-000067150000}"/>
    <cellStyle name="Note 6 2 2 2" xfId="1195" xr:uid="{00000000-0005-0000-0000-000068150000}"/>
    <cellStyle name="Note 6 2 2 3" xfId="3848" xr:uid="{00000000-0005-0000-0000-000069150000}"/>
    <cellStyle name="Note 6 2 2 4" xfId="3849" xr:uid="{00000000-0005-0000-0000-00006A150000}"/>
    <cellStyle name="Note 6 2 2 5" xfId="3850" xr:uid="{00000000-0005-0000-0000-00006B150000}"/>
    <cellStyle name="Note 6 2 2_GCSEs" xfId="7254" xr:uid="{00000000-0005-0000-0000-00006C150000}"/>
    <cellStyle name="Note 6 2 3" xfId="1196" xr:uid="{00000000-0005-0000-0000-00006D150000}"/>
    <cellStyle name="Note 6 2 4" xfId="3851" xr:uid="{00000000-0005-0000-0000-00006E150000}"/>
    <cellStyle name="Note 6 2 5" xfId="3852" xr:uid="{00000000-0005-0000-0000-00006F150000}"/>
    <cellStyle name="Note 6 2 6" xfId="3853" xr:uid="{00000000-0005-0000-0000-000070150000}"/>
    <cellStyle name="Note 6 2 7" xfId="6276" xr:uid="{00000000-0005-0000-0000-000071150000}"/>
    <cellStyle name="Note 6 2_GCSEs" xfId="7253" xr:uid="{00000000-0005-0000-0000-000072150000}"/>
    <cellStyle name="Note 6 3" xfId="603" xr:uid="{00000000-0005-0000-0000-000073150000}"/>
    <cellStyle name="Note 6 3 2" xfId="604" xr:uid="{00000000-0005-0000-0000-000074150000}"/>
    <cellStyle name="Note 6 3 2 2" xfId="1211" xr:uid="{00000000-0005-0000-0000-000075150000}"/>
    <cellStyle name="Note 6 3 2 3" xfId="3854" xr:uid="{00000000-0005-0000-0000-000076150000}"/>
    <cellStyle name="Note 6 3 2 4" xfId="3855" xr:uid="{00000000-0005-0000-0000-000077150000}"/>
    <cellStyle name="Note 6 3 2 5" xfId="3856" xr:uid="{00000000-0005-0000-0000-000078150000}"/>
    <cellStyle name="Note 6 3 2_GCSEs" xfId="7256" xr:uid="{00000000-0005-0000-0000-000079150000}"/>
    <cellStyle name="Note 6 3 3" xfId="1610" xr:uid="{00000000-0005-0000-0000-00007A150000}"/>
    <cellStyle name="Note 6 3 4" xfId="3857" xr:uid="{00000000-0005-0000-0000-00007B150000}"/>
    <cellStyle name="Note 6 3 5" xfId="3858" xr:uid="{00000000-0005-0000-0000-00007C150000}"/>
    <cellStyle name="Note 6 3 6" xfId="3859" xr:uid="{00000000-0005-0000-0000-00007D150000}"/>
    <cellStyle name="Note 6 3_GCSEs" xfId="7255" xr:uid="{00000000-0005-0000-0000-00007E150000}"/>
    <cellStyle name="Note 6 4" xfId="605" xr:uid="{00000000-0005-0000-0000-00007F150000}"/>
    <cellStyle name="Note 6 4 2" xfId="606" xr:uid="{00000000-0005-0000-0000-000080150000}"/>
    <cellStyle name="Note 6 4 2 2" xfId="1214" xr:uid="{00000000-0005-0000-0000-000081150000}"/>
    <cellStyle name="Note 6 4 2 3" xfId="3860" xr:uid="{00000000-0005-0000-0000-000082150000}"/>
    <cellStyle name="Note 6 4 2 4" xfId="3861" xr:uid="{00000000-0005-0000-0000-000083150000}"/>
    <cellStyle name="Note 6 4 2 5" xfId="3862" xr:uid="{00000000-0005-0000-0000-000084150000}"/>
    <cellStyle name="Note 6 4 2_GCSEs" xfId="7258" xr:uid="{00000000-0005-0000-0000-000085150000}"/>
    <cellStyle name="Note 6 4 3" xfId="1209" xr:uid="{00000000-0005-0000-0000-000086150000}"/>
    <cellStyle name="Note 6 4 4" xfId="3863" xr:uid="{00000000-0005-0000-0000-000087150000}"/>
    <cellStyle name="Note 6 4 5" xfId="3864" xr:uid="{00000000-0005-0000-0000-000088150000}"/>
    <cellStyle name="Note 6 4 6" xfId="3865" xr:uid="{00000000-0005-0000-0000-000089150000}"/>
    <cellStyle name="Note 6 4_GCSEs" xfId="7257" xr:uid="{00000000-0005-0000-0000-00008A150000}"/>
    <cellStyle name="Note 6 5" xfId="607" xr:uid="{00000000-0005-0000-0000-00008B150000}"/>
    <cellStyle name="Note 6 5 2" xfId="608" xr:uid="{00000000-0005-0000-0000-00008C150000}"/>
    <cellStyle name="Note 6 5 2 2" xfId="1589" xr:uid="{00000000-0005-0000-0000-00008D150000}"/>
    <cellStyle name="Note 6 5 2 3" xfId="3866" xr:uid="{00000000-0005-0000-0000-00008E150000}"/>
    <cellStyle name="Note 6 5 2 4" xfId="3867" xr:uid="{00000000-0005-0000-0000-00008F150000}"/>
    <cellStyle name="Note 6 5 2 5" xfId="3868" xr:uid="{00000000-0005-0000-0000-000090150000}"/>
    <cellStyle name="Note 6 5 2_GCSEs" xfId="7260" xr:uid="{00000000-0005-0000-0000-000091150000}"/>
    <cellStyle name="Note 6 5 3" xfId="1208" xr:uid="{00000000-0005-0000-0000-000092150000}"/>
    <cellStyle name="Note 6 5 4" xfId="3869" xr:uid="{00000000-0005-0000-0000-000093150000}"/>
    <cellStyle name="Note 6 5 5" xfId="3870" xr:uid="{00000000-0005-0000-0000-000094150000}"/>
    <cellStyle name="Note 6 5 6" xfId="3871" xr:uid="{00000000-0005-0000-0000-000095150000}"/>
    <cellStyle name="Note 6 5_GCSEs" xfId="7259" xr:uid="{00000000-0005-0000-0000-000096150000}"/>
    <cellStyle name="Note 6 6" xfId="609" xr:uid="{00000000-0005-0000-0000-000097150000}"/>
    <cellStyle name="Note 6 6 2" xfId="610" xr:uid="{00000000-0005-0000-0000-000098150000}"/>
    <cellStyle name="Note 6 6 2 2" xfId="1205" xr:uid="{00000000-0005-0000-0000-000099150000}"/>
    <cellStyle name="Note 6 6 2 3" xfId="3872" xr:uid="{00000000-0005-0000-0000-00009A150000}"/>
    <cellStyle name="Note 6 6 2 4" xfId="3873" xr:uid="{00000000-0005-0000-0000-00009B150000}"/>
    <cellStyle name="Note 6 6 2 5" xfId="3874" xr:uid="{00000000-0005-0000-0000-00009C150000}"/>
    <cellStyle name="Note 6 6 2_GCSEs" xfId="7262" xr:uid="{00000000-0005-0000-0000-00009D150000}"/>
    <cellStyle name="Note 6 6 3" xfId="1206" xr:uid="{00000000-0005-0000-0000-00009E150000}"/>
    <cellStyle name="Note 6 6 4" xfId="3875" xr:uid="{00000000-0005-0000-0000-00009F150000}"/>
    <cellStyle name="Note 6 6 5" xfId="3876" xr:uid="{00000000-0005-0000-0000-0000A0150000}"/>
    <cellStyle name="Note 6 6 6" xfId="3877" xr:uid="{00000000-0005-0000-0000-0000A1150000}"/>
    <cellStyle name="Note 6 6_GCSEs" xfId="7261" xr:uid="{00000000-0005-0000-0000-0000A2150000}"/>
    <cellStyle name="Note 6 7" xfId="611" xr:uid="{00000000-0005-0000-0000-0000A3150000}"/>
    <cellStyle name="Note 6 7 2" xfId="612" xr:uid="{00000000-0005-0000-0000-0000A4150000}"/>
    <cellStyle name="Note 6 7 2 2" xfId="2157" xr:uid="{00000000-0005-0000-0000-0000A5150000}"/>
    <cellStyle name="Note 6 7 2 3" xfId="3878" xr:uid="{00000000-0005-0000-0000-0000A6150000}"/>
    <cellStyle name="Note 6 7 2 4" xfId="3879" xr:uid="{00000000-0005-0000-0000-0000A7150000}"/>
    <cellStyle name="Note 6 7 2 5" xfId="3880" xr:uid="{00000000-0005-0000-0000-0000A8150000}"/>
    <cellStyle name="Note 6 7 2_GCSEs" xfId="7264" xr:uid="{00000000-0005-0000-0000-0000A9150000}"/>
    <cellStyle name="Note 6 7 3" xfId="1157" xr:uid="{00000000-0005-0000-0000-0000AA150000}"/>
    <cellStyle name="Note 6 7 4" xfId="3881" xr:uid="{00000000-0005-0000-0000-0000AB150000}"/>
    <cellStyle name="Note 6 7 5" xfId="3882" xr:uid="{00000000-0005-0000-0000-0000AC150000}"/>
    <cellStyle name="Note 6 7 6" xfId="3883" xr:uid="{00000000-0005-0000-0000-0000AD150000}"/>
    <cellStyle name="Note 6 7_GCSEs" xfId="7263" xr:uid="{00000000-0005-0000-0000-0000AE150000}"/>
    <cellStyle name="Note 6 8" xfId="613" xr:uid="{00000000-0005-0000-0000-0000AF150000}"/>
    <cellStyle name="Note 6 8 2" xfId="614" xr:uid="{00000000-0005-0000-0000-0000B0150000}"/>
    <cellStyle name="Note 6 8 2 2" xfId="2156" xr:uid="{00000000-0005-0000-0000-0000B1150000}"/>
    <cellStyle name="Note 6 8 2 3" xfId="3884" xr:uid="{00000000-0005-0000-0000-0000B2150000}"/>
    <cellStyle name="Note 6 8 2 4" xfId="3885" xr:uid="{00000000-0005-0000-0000-0000B3150000}"/>
    <cellStyle name="Note 6 8 2 5" xfId="3886" xr:uid="{00000000-0005-0000-0000-0000B4150000}"/>
    <cellStyle name="Note 6 8 2_GCSEs" xfId="7266" xr:uid="{00000000-0005-0000-0000-0000B5150000}"/>
    <cellStyle name="Note 6 8 3" xfId="1194" xr:uid="{00000000-0005-0000-0000-0000B6150000}"/>
    <cellStyle name="Note 6 8 4" xfId="3887" xr:uid="{00000000-0005-0000-0000-0000B7150000}"/>
    <cellStyle name="Note 6 8 5" xfId="3888" xr:uid="{00000000-0005-0000-0000-0000B8150000}"/>
    <cellStyle name="Note 6 8 6" xfId="3889" xr:uid="{00000000-0005-0000-0000-0000B9150000}"/>
    <cellStyle name="Note 6 8_GCSEs" xfId="7265" xr:uid="{00000000-0005-0000-0000-0000BA150000}"/>
    <cellStyle name="Note 6 9" xfId="615" xr:uid="{00000000-0005-0000-0000-0000BB150000}"/>
    <cellStyle name="Note 6 9 2" xfId="616" xr:uid="{00000000-0005-0000-0000-0000BC150000}"/>
    <cellStyle name="Note 6 9 2 2" xfId="1588" xr:uid="{00000000-0005-0000-0000-0000BD150000}"/>
    <cellStyle name="Note 6 9 2 3" xfId="3890" xr:uid="{00000000-0005-0000-0000-0000BE150000}"/>
    <cellStyle name="Note 6 9 2 4" xfId="3891" xr:uid="{00000000-0005-0000-0000-0000BF150000}"/>
    <cellStyle name="Note 6 9 2 5" xfId="3892" xr:uid="{00000000-0005-0000-0000-0000C0150000}"/>
    <cellStyle name="Note 6 9 2_GCSEs" xfId="7268" xr:uid="{00000000-0005-0000-0000-0000C1150000}"/>
    <cellStyle name="Note 6 9 3" xfId="1193" xr:uid="{00000000-0005-0000-0000-0000C2150000}"/>
    <cellStyle name="Note 6 9 4" xfId="3893" xr:uid="{00000000-0005-0000-0000-0000C3150000}"/>
    <cellStyle name="Note 6 9 5" xfId="3894" xr:uid="{00000000-0005-0000-0000-0000C4150000}"/>
    <cellStyle name="Note 6 9 6" xfId="3895" xr:uid="{00000000-0005-0000-0000-0000C5150000}"/>
    <cellStyle name="Note 6 9_GCSEs" xfId="7267" xr:uid="{00000000-0005-0000-0000-0000C6150000}"/>
    <cellStyle name="Note 6_GCSEs" xfId="7250" xr:uid="{00000000-0005-0000-0000-0000C7150000}"/>
    <cellStyle name="Note 7" xfId="617" xr:uid="{00000000-0005-0000-0000-0000C8150000}"/>
    <cellStyle name="Note 7 10" xfId="618" xr:uid="{00000000-0005-0000-0000-0000C9150000}"/>
    <cellStyle name="Note 7 10 2" xfId="1586" xr:uid="{00000000-0005-0000-0000-0000CA150000}"/>
    <cellStyle name="Note 7 10 3" xfId="3896" xr:uid="{00000000-0005-0000-0000-0000CB150000}"/>
    <cellStyle name="Note 7 10 4" xfId="3897" xr:uid="{00000000-0005-0000-0000-0000CC150000}"/>
    <cellStyle name="Note 7 10 5" xfId="3898" xr:uid="{00000000-0005-0000-0000-0000CD150000}"/>
    <cellStyle name="Note 7 10_GCSEs" xfId="7270" xr:uid="{00000000-0005-0000-0000-0000CE150000}"/>
    <cellStyle name="Note 7 11" xfId="619" xr:uid="{00000000-0005-0000-0000-0000CF150000}"/>
    <cellStyle name="Note 7 11 2" xfId="1585" xr:uid="{00000000-0005-0000-0000-0000D0150000}"/>
    <cellStyle name="Note 7 11 3" xfId="3899" xr:uid="{00000000-0005-0000-0000-0000D1150000}"/>
    <cellStyle name="Note 7 11 4" xfId="3900" xr:uid="{00000000-0005-0000-0000-0000D2150000}"/>
    <cellStyle name="Note 7 11 5" xfId="3901" xr:uid="{00000000-0005-0000-0000-0000D3150000}"/>
    <cellStyle name="Note 7 11_GCSEs" xfId="7271" xr:uid="{00000000-0005-0000-0000-0000D4150000}"/>
    <cellStyle name="Note 7 12" xfId="1587" xr:uid="{00000000-0005-0000-0000-0000D5150000}"/>
    <cellStyle name="Note 7 12 2" xfId="3902" xr:uid="{00000000-0005-0000-0000-0000D6150000}"/>
    <cellStyle name="Note 7 12 3" xfId="3903" xr:uid="{00000000-0005-0000-0000-0000D7150000}"/>
    <cellStyle name="Note 7 12 4" xfId="3904" xr:uid="{00000000-0005-0000-0000-0000D8150000}"/>
    <cellStyle name="Note 7 12 5" xfId="3905" xr:uid="{00000000-0005-0000-0000-0000D9150000}"/>
    <cellStyle name="Note 7 13" xfId="3906" xr:uid="{00000000-0005-0000-0000-0000DA150000}"/>
    <cellStyle name="Note 7 14" xfId="3907" xr:uid="{00000000-0005-0000-0000-0000DB150000}"/>
    <cellStyle name="Note 7 15" xfId="3908" xr:uid="{00000000-0005-0000-0000-0000DC150000}"/>
    <cellStyle name="Note 7 16" xfId="3909" xr:uid="{00000000-0005-0000-0000-0000DD150000}"/>
    <cellStyle name="Note 7 2" xfId="620" xr:uid="{00000000-0005-0000-0000-0000DE150000}"/>
    <cellStyle name="Note 7 2 2" xfId="621" xr:uid="{00000000-0005-0000-0000-0000DF150000}"/>
    <cellStyle name="Note 7 2 2 2" xfId="1583" xr:uid="{00000000-0005-0000-0000-0000E0150000}"/>
    <cellStyle name="Note 7 2 2 3" xfId="3910" xr:uid="{00000000-0005-0000-0000-0000E1150000}"/>
    <cellStyle name="Note 7 2 2 4" xfId="3911" xr:uid="{00000000-0005-0000-0000-0000E2150000}"/>
    <cellStyle name="Note 7 2 2 5" xfId="3912" xr:uid="{00000000-0005-0000-0000-0000E3150000}"/>
    <cellStyle name="Note 7 2 2_GCSEs" xfId="7273" xr:uid="{00000000-0005-0000-0000-0000E4150000}"/>
    <cellStyle name="Note 7 2 3" xfId="1584" xr:uid="{00000000-0005-0000-0000-0000E5150000}"/>
    <cellStyle name="Note 7 2 4" xfId="3913" xr:uid="{00000000-0005-0000-0000-0000E6150000}"/>
    <cellStyle name="Note 7 2 5" xfId="3914" xr:uid="{00000000-0005-0000-0000-0000E7150000}"/>
    <cellStyle name="Note 7 2 6" xfId="3915" xr:uid="{00000000-0005-0000-0000-0000E8150000}"/>
    <cellStyle name="Note 7 2_GCSEs" xfId="7272" xr:uid="{00000000-0005-0000-0000-0000E9150000}"/>
    <cellStyle name="Note 7 3" xfId="622" xr:uid="{00000000-0005-0000-0000-0000EA150000}"/>
    <cellStyle name="Note 7 3 2" xfId="623" xr:uid="{00000000-0005-0000-0000-0000EB150000}"/>
    <cellStyle name="Note 7 3 2 2" xfId="1581" xr:uid="{00000000-0005-0000-0000-0000EC150000}"/>
    <cellStyle name="Note 7 3 2 3" xfId="3916" xr:uid="{00000000-0005-0000-0000-0000ED150000}"/>
    <cellStyle name="Note 7 3 2 4" xfId="3917" xr:uid="{00000000-0005-0000-0000-0000EE150000}"/>
    <cellStyle name="Note 7 3 2 5" xfId="3918" xr:uid="{00000000-0005-0000-0000-0000EF150000}"/>
    <cellStyle name="Note 7 3 2_GCSEs" xfId="7275" xr:uid="{00000000-0005-0000-0000-0000F0150000}"/>
    <cellStyle name="Note 7 3 3" xfId="1582" xr:uid="{00000000-0005-0000-0000-0000F1150000}"/>
    <cellStyle name="Note 7 3 4" xfId="3919" xr:uid="{00000000-0005-0000-0000-0000F2150000}"/>
    <cellStyle name="Note 7 3 5" xfId="3920" xr:uid="{00000000-0005-0000-0000-0000F3150000}"/>
    <cellStyle name="Note 7 3 6" xfId="3921" xr:uid="{00000000-0005-0000-0000-0000F4150000}"/>
    <cellStyle name="Note 7 3_GCSEs" xfId="7274" xr:uid="{00000000-0005-0000-0000-0000F5150000}"/>
    <cellStyle name="Note 7 4" xfId="624" xr:uid="{00000000-0005-0000-0000-0000F6150000}"/>
    <cellStyle name="Note 7 4 2" xfId="625" xr:uid="{00000000-0005-0000-0000-0000F7150000}"/>
    <cellStyle name="Note 7 4 2 2" xfId="1579" xr:uid="{00000000-0005-0000-0000-0000F8150000}"/>
    <cellStyle name="Note 7 4 2 3" xfId="3922" xr:uid="{00000000-0005-0000-0000-0000F9150000}"/>
    <cellStyle name="Note 7 4 2 4" xfId="3923" xr:uid="{00000000-0005-0000-0000-0000FA150000}"/>
    <cellStyle name="Note 7 4 2 5" xfId="3924" xr:uid="{00000000-0005-0000-0000-0000FB150000}"/>
    <cellStyle name="Note 7 4 2_GCSEs" xfId="7277" xr:uid="{00000000-0005-0000-0000-0000FC150000}"/>
    <cellStyle name="Note 7 4 3" xfId="1580" xr:uid="{00000000-0005-0000-0000-0000FD150000}"/>
    <cellStyle name="Note 7 4 4" xfId="3925" xr:uid="{00000000-0005-0000-0000-0000FE150000}"/>
    <cellStyle name="Note 7 4 5" xfId="3926" xr:uid="{00000000-0005-0000-0000-0000FF150000}"/>
    <cellStyle name="Note 7 4 6" xfId="3927" xr:uid="{00000000-0005-0000-0000-000000160000}"/>
    <cellStyle name="Note 7 4_GCSEs" xfId="7276" xr:uid="{00000000-0005-0000-0000-000001160000}"/>
    <cellStyle name="Note 7 5" xfId="626" xr:uid="{00000000-0005-0000-0000-000002160000}"/>
    <cellStyle name="Note 7 5 2" xfId="627" xr:uid="{00000000-0005-0000-0000-000003160000}"/>
    <cellStyle name="Note 7 5 2 2" xfId="1577" xr:uid="{00000000-0005-0000-0000-000004160000}"/>
    <cellStyle name="Note 7 5 2 3" xfId="3928" xr:uid="{00000000-0005-0000-0000-000005160000}"/>
    <cellStyle name="Note 7 5 2 4" xfId="3929" xr:uid="{00000000-0005-0000-0000-000006160000}"/>
    <cellStyle name="Note 7 5 2 5" xfId="3930" xr:uid="{00000000-0005-0000-0000-000007160000}"/>
    <cellStyle name="Note 7 5 2_GCSEs" xfId="7279" xr:uid="{00000000-0005-0000-0000-000008160000}"/>
    <cellStyle name="Note 7 5 3" xfId="1578" xr:uid="{00000000-0005-0000-0000-000009160000}"/>
    <cellStyle name="Note 7 5 4" xfId="3931" xr:uid="{00000000-0005-0000-0000-00000A160000}"/>
    <cellStyle name="Note 7 5 5" xfId="3932" xr:uid="{00000000-0005-0000-0000-00000B160000}"/>
    <cellStyle name="Note 7 5 6" xfId="3933" xr:uid="{00000000-0005-0000-0000-00000C160000}"/>
    <cellStyle name="Note 7 5_GCSEs" xfId="7278" xr:uid="{00000000-0005-0000-0000-00000D160000}"/>
    <cellStyle name="Note 7 6" xfId="628" xr:uid="{00000000-0005-0000-0000-00000E160000}"/>
    <cellStyle name="Note 7 6 2" xfId="629" xr:uid="{00000000-0005-0000-0000-00000F160000}"/>
    <cellStyle name="Note 7 6 2 2" xfId="1575" xr:uid="{00000000-0005-0000-0000-000010160000}"/>
    <cellStyle name="Note 7 6 2 3" xfId="3934" xr:uid="{00000000-0005-0000-0000-000011160000}"/>
    <cellStyle name="Note 7 6 2 4" xfId="3935" xr:uid="{00000000-0005-0000-0000-000012160000}"/>
    <cellStyle name="Note 7 6 2 5" xfId="3936" xr:uid="{00000000-0005-0000-0000-000013160000}"/>
    <cellStyle name="Note 7 6 2_GCSEs" xfId="7281" xr:uid="{00000000-0005-0000-0000-000014160000}"/>
    <cellStyle name="Note 7 6 3" xfId="1576" xr:uid="{00000000-0005-0000-0000-000015160000}"/>
    <cellStyle name="Note 7 6 4" xfId="3937" xr:uid="{00000000-0005-0000-0000-000016160000}"/>
    <cellStyle name="Note 7 6 5" xfId="3938" xr:uid="{00000000-0005-0000-0000-000017160000}"/>
    <cellStyle name="Note 7 6 6" xfId="3939" xr:uid="{00000000-0005-0000-0000-000018160000}"/>
    <cellStyle name="Note 7 6_GCSEs" xfId="7280" xr:uid="{00000000-0005-0000-0000-000019160000}"/>
    <cellStyle name="Note 7 7" xfId="630" xr:uid="{00000000-0005-0000-0000-00001A160000}"/>
    <cellStyle name="Note 7 7 2" xfId="631" xr:uid="{00000000-0005-0000-0000-00001B160000}"/>
    <cellStyle name="Note 7 7 2 2" xfId="1573" xr:uid="{00000000-0005-0000-0000-00001C160000}"/>
    <cellStyle name="Note 7 7 2 3" xfId="3940" xr:uid="{00000000-0005-0000-0000-00001D160000}"/>
    <cellStyle name="Note 7 7 2 4" xfId="3941" xr:uid="{00000000-0005-0000-0000-00001E160000}"/>
    <cellStyle name="Note 7 7 2 5" xfId="3942" xr:uid="{00000000-0005-0000-0000-00001F160000}"/>
    <cellStyle name="Note 7 7 2_GCSEs" xfId="7283" xr:uid="{00000000-0005-0000-0000-000020160000}"/>
    <cellStyle name="Note 7 7 3" xfId="1574" xr:uid="{00000000-0005-0000-0000-000021160000}"/>
    <cellStyle name="Note 7 7 4" xfId="3943" xr:uid="{00000000-0005-0000-0000-000022160000}"/>
    <cellStyle name="Note 7 7 5" xfId="3944" xr:uid="{00000000-0005-0000-0000-000023160000}"/>
    <cellStyle name="Note 7 7 6" xfId="3945" xr:uid="{00000000-0005-0000-0000-000024160000}"/>
    <cellStyle name="Note 7 7_GCSEs" xfId="7282" xr:uid="{00000000-0005-0000-0000-000025160000}"/>
    <cellStyle name="Note 7 8" xfId="632" xr:uid="{00000000-0005-0000-0000-000026160000}"/>
    <cellStyle name="Note 7 8 2" xfId="633" xr:uid="{00000000-0005-0000-0000-000027160000}"/>
    <cellStyle name="Note 7 8 2 2" xfId="1571" xr:uid="{00000000-0005-0000-0000-000028160000}"/>
    <cellStyle name="Note 7 8 2 3" xfId="3946" xr:uid="{00000000-0005-0000-0000-000029160000}"/>
    <cellStyle name="Note 7 8 2 4" xfId="3947" xr:uid="{00000000-0005-0000-0000-00002A160000}"/>
    <cellStyle name="Note 7 8 2 5" xfId="3948" xr:uid="{00000000-0005-0000-0000-00002B160000}"/>
    <cellStyle name="Note 7 8 2_GCSEs" xfId="7285" xr:uid="{00000000-0005-0000-0000-00002C160000}"/>
    <cellStyle name="Note 7 8 3" xfId="1572" xr:uid="{00000000-0005-0000-0000-00002D160000}"/>
    <cellStyle name="Note 7 8 4" xfId="3949" xr:uid="{00000000-0005-0000-0000-00002E160000}"/>
    <cellStyle name="Note 7 8 5" xfId="3950" xr:uid="{00000000-0005-0000-0000-00002F160000}"/>
    <cellStyle name="Note 7 8 6" xfId="3951" xr:uid="{00000000-0005-0000-0000-000030160000}"/>
    <cellStyle name="Note 7 8_GCSEs" xfId="7284" xr:uid="{00000000-0005-0000-0000-000031160000}"/>
    <cellStyle name="Note 7 9" xfId="634" xr:uid="{00000000-0005-0000-0000-000032160000}"/>
    <cellStyle name="Note 7 9 2" xfId="635" xr:uid="{00000000-0005-0000-0000-000033160000}"/>
    <cellStyle name="Note 7 9 2 2" xfId="1569" xr:uid="{00000000-0005-0000-0000-000034160000}"/>
    <cellStyle name="Note 7 9 2 3" xfId="3952" xr:uid="{00000000-0005-0000-0000-000035160000}"/>
    <cellStyle name="Note 7 9 2 4" xfId="3953" xr:uid="{00000000-0005-0000-0000-000036160000}"/>
    <cellStyle name="Note 7 9 2 5" xfId="3954" xr:uid="{00000000-0005-0000-0000-000037160000}"/>
    <cellStyle name="Note 7 9 2_GCSEs" xfId="7287" xr:uid="{00000000-0005-0000-0000-000038160000}"/>
    <cellStyle name="Note 7 9 3" xfId="1570" xr:uid="{00000000-0005-0000-0000-000039160000}"/>
    <cellStyle name="Note 7 9 4" xfId="3955" xr:uid="{00000000-0005-0000-0000-00003A160000}"/>
    <cellStyle name="Note 7 9 5" xfId="3956" xr:uid="{00000000-0005-0000-0000-00003B160000}"/>
    <cellStyle name="Note 7 9 6" xfId="3957" xr:uid="{00000000-0005-0000-0000-00003C160000}"/>
    <cellStyle name="Note 7 9_GCSEs" xfId="7286" xr:uid="{00000000-0005-0000-0000-00003D160000}"/>
    <cellStyle name="Note 7_GCSEs" xfId="7269" xr:uid="{00000000-0005-0000-0000-00003E160000}"/>
    <cellStyle name="Note 8" xfId="636" xr:uid="{00000000-0005-0000-0000-00003F160000}"/>
    <cellStyle name="Note 8 10" xfId="637" xr:uid="{00000000-0005-0000-0000-000040160000}"/>
    <cellStyle name="Note 8 10 2" xfId="1567" xr:uid="{00000000-0005-0000-0000-000041160000}"/>
    <cellStyle name="Note 8 10 3" xfId="3958" xr:uid="{00000000-0005-0000-0000-000042160000}"/>
    <cellStyle name="Note 8 10 4" xfId="3959" xr:uid="{00000000-0005-0000-0000-000043160000}"/>
    <cellStyle name="Note 8 10 5" xfId="3960" xr:uid="{00000000-0005-0000-0000-000044160000}"/>
    <cellStyle name="Note 8 10_GCSEs" xfId="7289" xr:uid="{00000000-0005-0000-0000-000045160000}"/>
    <cellStyle name="Note 8 11" xfId="638" xr:uid="{00000000-0005-0000-0000-000046160000}"/>
    <cellStyle name="Note 8 11 2" xfId="1566" xr:uid="{00000000-0005-0000-0000-000047160000}"/>
    <cellStyle name="Note 8 11 3" xfId="3961" xr:uid="{00000000-0005-0000-0000-000048160000}"/>
    <cellStyle name="Note 8 11 4" xfId="3962" xr:uid="{00000000-0005-0000-0000-000049160000}"/>
    <cellStyle name="Note 8 11 5" xfId="3963" xr:uid="{00000000-0005-0000-0000-00004A160000}"/>
    <cellStyle name="Note 8 11_GCSEs" xfId="7290" xr:uid="{00000000-0005-0000-0000-00004B160000}"/>
    <cellStyle name="Note 8 12" xfId="1568" xr:uid="{00000000-0005-0000-0000-00004C160000}"/>
    <cellStyle name="Note 8 12 2" xfId="3964" xr:uid="{00000000-0005-0000-0000-00004D160000}"/>
    <cellStyle name="Note 8 12 3" xfId="3965" xr:uid="{00000000-0005-0000-0000-00004E160000}"/>
    <cellStyle name="Note 8 12 4" xfId="3966" xr:uid="{00000000-0005-0000-0000-00004F160000}"/>
    <cellStyle name="Note 8 12 5" xfId="3967" xr:uid="{00000000-0005-0000-0000-000050160000}"/>
    <cellStyle name="Note 8 13" xfId="3968" xr:uid="{00000000-0005-0000-0000-000051160000}"/>
    <cellStyle name="Note 8 14" xfId="3969" xr:uid="{00000000-0005-0000-0000-000052160000}"/>
    <cellStyle name="Note 8 15" xfId="3970" xr:uid="{00000000-0005-0000-0000-000053160000}"/>
    <cellStyle name="Note 8 16" xfId="3971" xr:uid="{00000000-0005-0000-0000-000054160000}"/>
    <cellStyle name="Note 8 2" xfId="639" xr:uid="{00000000-0005-0000-0000-000055160000}"/>
    <cellStyle name="Note 8 2 2" xfId="640" xr:uid="{00000000-0005-0000-0000-000056160000}"/>
    <cellStyle name="Note 8 2 2 2" xfId="1564" xr:uid="{00000000-0005-0000-0000-000057160000}"/>
    <cellStyle name="Note 8 2 2 3" xfId="3972" xr:uid="{00000000-0005-0000-0000-000058160000}"/>
    <cellStyle name="Note 8 2 2 4" xfId="3973" xr:uid="{00000000-0005-0000-0000-000059160000}"/>
    <cellStyle name="Note 8 2 2 5" xfId="3974" xr:uid="{00000000-0005-0000-0000-00005A160000}"/>
    <cellStyle name="Note 8 2 2_GCSEs" xfId="7292" xr:uid="{00000000-0005-0000-0000-00005B160000}"/>
    <cellStyle name="Note 8 2 3" xfId="1565" xr:uid="{00000000-0005-0000-0000-00005C160000}"/>
    <cellStyle name="Note 8 2 4" xfId="3975" xr:uid="{00000000-0005-0000-0000-00005D160000}"/>
    <cellStyle name="Note 8 2 5" xfId="3976" xr:uid="{00000000-0005-0000-0000-00005E160000}"/>
    <cellStyle name="Note 8 2 6" xfId="3977" xr:uid="{00000000-0005-0000-0000-00005F160000}"/>
    <cellStyle name="Note 8 2_GCSEs" xfId="7291" xr:uid="{00000000-0005-0000-0000-000060160000}"/>
    <cellStyle name="Note 8 3" xfId="641" xr:uid="{00000000-0005-0000-0000-000061160000}"/>
    <cellStyle name="Note 8 3 2" xfId="642" xr:uid="{00000000-0005-0000-0000-000062160000}"/>
    <cellStyle name="Note 8 3 2 2" xfId="1562" xr:uid="{00000000-0005-0000-0000-000063160000}"/>
    <cellStyle name="Note 8 3 2 3" xfId="3978" xr:uid="{00000000-0005-0000-0000-000064160000}"/>
    <cellStyle name="Note 8 3 2 4" xfId="3979" xr:uid="{00000000-0005-0000-0000-000065160000}"/>
    <cellStyle name="Note 8 3 2 5" xfId="3980" xr:uid="{00000000-0005-0000-0000-000066160000}"/>
    <cellStyle name="Note 8 3 2_GCSEs" xfId="7294" xr:uid="{00000000-0005-0000-0000-000067160000}"/>
    <cellStyle name="Note 8 3 3" xfId="1563" xr:uid="{00000000-0005-0000-0000-000068160000}"/>
    <cellStyle name="Note 8 3 4" xfId="3981" xr:uid="{00000000-0005-0000-0000-000069160000}"/>
    <cellStyle name="Note 8 3 5" xfId="3982" xr:uid="{00000000-0005-0000-0000-00006A160000}"/>
    <cellStyle name="Note 8 3 6" xfId="3983" xr:uid="{00000000-0005-0000-0000-00006B160000}"/>
    <cellStyle name="Note 8 3_GCSEs" xfId="7293" xr:uid="{00000000-0005-0000-0000-00006C160000}"/>
    <cellStyle name="Note 8 4" xfId="643" xr:uid="{00000000-0005-0000-0000-00006D160000}"/>
    <cellStyle name="Note 8 4 2" xfId="644" xr:uid="{00000000-0005-0000-0000-00006E160000}"/>
    <cellStyle name="Note 8 4 2 2" xfId="1560" xr:uid="{00000000-0005-0000-0000-00006F160000}"/>
    <cellStyle name="Note 8 4 2 3" xfId="3984" xr:uid="{00000000-0005-0000-0000-000070160000}"/>
    <cellStyle name="Note 8 4 2 4" xfId="3985" xr:uid="{00000000-0005-0000-0000-000071160000}"/>
    <cellStyle name="Note 8 4 2 5" xfId="3986" xr:uid="{00000000-0005-0000-0000-000072160000}"/>
    <cellStyle name="Note 8 4 2_GCSEs" xfId="7296" xr:uid="{00000000-0005-0000-0000-000073160000}"/>
    <cellStyle name="Note 8 4 3" xfId="1561" xr:uid="{00000000-0005-0000-0000-000074160000}"/>
    <cellStyle name="Note 8 4 4" xfId="3987" xr:uid="{00000000-0005-0000-0000-000075160000}"/>
    <cellStyle name="Note 8 4 5" xfId="3988" xr:uid="{00000000-0005-0000-0000-000076160000}"/>
    <cellStyle name="Note 8 4 6" xfId="3989" xr:uid="{00000000-0005-0000-0000-000077160000}"/>
    <cellStyle name="Note 8 4_GCSEs" xfId="7295" xr:uid="{00000000-0005-0000-0000-000078160000}"/>
    <cellStyle name="Note 8 5" xfId="645" xr:uid="{00000000-0005-0000-0000-000079160000}"/>
    <cellStyle name="Note 8 5 2" xfId="646" xr:uid="{00000000-0005-0000-0000-00007A160000}"/>
    <cellStyle name="Note 8 5 2 2" xfId="1558" xr:uid="{00000000-0005-0000-0000-00007B160000}"/>
    <cellStyle name="Note 8 5 2 3" xfId="3990" xr:uid="{00000000-0005-0000-0000-00007C160000}"/>
    <cellStyle name="Note 8 5 2 4" xfId="3991" xr:uid="{00000000-0005-0000-0000-00007D160000}"/>
    <cellStyle name="Note 8 5 2 5" xfId="3992" xr:uid="{00000000-0005-0000-0000-00007E160000}"/>
    <cellStyle name="Note 8 5 2_GCSEs" xfId="7298" xr:uid="{00000000-0005-0000-0000-00007F160000}"/>
    <cellStyle name="Note 8 5 3" xfId="1559" xr:uid="{00000000-0005-0000-0000-000080160000}"/>
    <cellStyle name="Note 8 5 4" xfId="3993" xr:uid="{00000000-0005-0000-0000-000081160000}"/>
    <cellStyle name="Note 8 5 5" xfId="3994" xr:uid="{00000000-0005-0000-0000-000082160000}"/>
    <cellStyle name="Note 8 5 6" xfId="3995" xr:uid="{00000000-0005-0000-0000-000083160000}"/>
    <cellStyle name="Note 8 5_GCSEs" xfId="7297" xr:uid="{00000000-0005-0000-0000-000084160000}"/>
    <cellStyle name="Note 8 6" xfId="647" xr:uid="{00000000-0005-0000-0000-000085160000}"/>
    <cellStyle name="Note 8 6 2" xfId="648" xr:uid="{00000000-0005-0000-0000-000086160000}"/>
    <cellStyle name="Note 8 6 2 2" xfId="1556" xr:uid="{00000000-0005-0000-0000-000087160000}"/>
    <cellStyle name="Note 8 6 2 3" xfId="3996" xr:uid="{00000000-0005-0000-0000-000088160000}"/>
    <cellStyle name="Note 8 6 2 4" xfId="3997" xr:uid="{00000000-0005-0000-0000-000089160000}"/>
    <cellStyle name="Note 8 6 2 5" xfId="3998" xr:uid="{00000000-0005-0000-0000-00008A160000}"/>
    <cellStyle name="Note 8 6 2_GCSEs" xfId="7300" xr:uid="{00000000-0005-0000-0000-00008B160000}"/>
    <cellStyle name="Note 8 6 3" xfId="1557" xr:uid="{00000000-0005-0000-0000-00008C160000}"/>
    <cellStyle name="Note 8 6 4" xfId="3999" xr:uid="{00000000-0005-0000-0000-00008D160000}"/>
    <cellStyle name="Note 8 6 5" xfId="4000" xr:uid="{00000000-0005-0000-0000-00008E160000}"/>
    <cellStyle name="Note 8 6 6" xfId="4001" xr:uid="{00000000-0005-0000-0000-00008F160000}"/>
    <cellStyle name="Note 8 6_GCSEs" xfId="7299" xr:uid="{00000000-0005-0000-0000-000090160000}"/>
    <cellStyle name="Note 8 7" xfId="649" xr:uid="{00000000-0005-0000-0000-000091160000}"/>
    <cellStyle name="Note 8 7 2" xfId="650" xr:uid="{00000000-0005-0000-0000-000092160000}"/>
    <cellStyle name="Note 8 7 2 2" xfId="1554" xr:uid="{00000000-0005-0000-0000-000093160000}"/>
    <cellStyle name="Note 8 7 2 3" xfId="4002" xr:uid="{00000000-0005-0000-0000-000094160000}"/>
    <cellStyle name="Note 8 7 2 4" xfId="4003" xr:uid="{00000000-0005-0000-0000-000095160000}"/>
    <cellStyle name="Note 8 7 2 5" xfId="4004" xr:uid="{00000000-0005-0000-0000-000096160000}"/>
    <cellStyle name="Note 8 7 2_GCSEs" xfId="7302" xr:uid="{00000000-0005-0000-0000-000097160000}"/>
    <cellStyle name="Note 8 7 3" xfId="1555" xr:uid="{00000000-0005-0000-0000-000098160000}"/>
    <cellStyle name="Note 8 7 4" xfId="4005" xr:uid="{00000000-0005-0000-0000-000099160000}"/>
    <cellStyle name="Note 8 7 5" xfId="4006" xr:uid="{00000000-0005-0000-0000-00009A160000}"/>
    <cellStyle name="Note 8 7 6" xfId="4007" xr:uid="{00000000-0005-0000-0000-00009B160000}"/>
    <cellStyle name="Note 8 7_GCSEs" xfId="7301" xr:uid="{00000000-0005-0000-0000-00009C160000}"/>
    <cellStyle name="Note 8 8" xfId="651" xr:uid="{00000000-0005-0000-0000-00009D160000}"/>
    <cellStyle name="Note 8 8 2" xfId="652" xr:uid="{00000000-0005-0000-0000-00009E160000}"/>
    <cellStyle name="Note 8 8 2 2" xfId="1552" xr:uid="{00000000-0005-0000-0000-00009F160000}"/>
    <cellStyle name="Note 8 8 2 3" xfId="4008" xr:uid="{00000000-0005-0000-0000-0000A0160000}"/>
    <cellStyle name="Note 8 8 2 4" xfId="4009" xr:uid="{00000000-0005-0000-0000-0000A1160000}"/>
    <cellStyle name="Note 8 8 2 5" xfId="4010" xr:uid="{00000000-0005-0000-0000-0000A2160000}"/>
    <cellStyle name="Note 8 8 2_GCSEs" xfId="7304" xr:uid="{00000000-0005-0000-0000-0000A3160000}"/>
    <cellStyle name="Note 8 8 3" xfId="1553" xr:uid="{00000000-0005-0000-0000-0000A4160000}"/>
    <cellStyle name="Note 8 8 4" xfId="4011" xr:uid="{00000000-0005-0000-0000-0000A5160000}"/>
    <cellStyle name="Note 8 8 5" xfId="4012" xr:uid="{00000000-0005-0000-0000-0000A6160000}"/>
    <cellStyle name="Note 8 8 6" xfId="4013" xr:uid="{00000000-0005-0000-0000-0000A7160000}"/>
    <cellStyle name="Note 8 8_GCSEs" xfId="7303" xr:uid="{00000000-0005-0000-0000-0000A8160000}"/>
    <cellStyle name="Note 8 9" xfId="653" xr:uid="{00000000-0005-0000-0000-0000A9160000}"/>
    <cellStyle name="Note 8 9 2" xfId="654" xr:uid="{00000000-0005-0000-0000-0000AA160000}"/>
    <cellStyle name="Note 8 9 2 2" xfId="1550" xr:uid="{00000000-0005-0000-0000-0000AB160000}"/>
    <cellStyle name="Note 8 9 2 3" xfId="4014" xr:uid="{00000000-0005-0000-0000-0000AC160000}"/>
    <cellStyle name="Note 8 9 2 4" xfId="4015" xr:uid="{00000000-0005-0000-0000-0000AD160000}"/>
    <cellStyle name="Note 8 9 2 5" xfId="4016" xr:uid="{00000000-0005-0000-0000-0000AE160000}"/>
    <cellStyle name="Note 8 9 2_GCSEs" xfId="7306" xr:uid="{00000000-0005-0000-0000-0000AF160000}"/>
    <cellStyle name="Note 8 9 3" xfId="1551" xr:uid="{00000000-0005-0000-0000-0000B0160000}"/>
    <cellStyle name="Note 8 9 4" xfId="4017" xr:uid="{00000000-0005-0000-0000-0000B1160000}"/>
    <cellStyle name="Note 8 9 5" xfId="4018" xr:uid="{00000000-0005-0000-0000-0000B2160000}"/>
    <cellStyle name="Note 8 9 6" xfId="4019" xr:uid="{00000000-0005-0000-0000-0000B3160000}"/>
    <cellStyle name="Note 8 9_GCSEs" xfId="7305" xr:uid="{00000000-0005-0000-0000-0000B4160000}"/>
    <cellStyle name="Note 8_GCSEs" xfId="7288" xr:uid="{00000000-0005-0000-0000-0000B5160000}"/>
    <cellStyle name="Note 9" xfId="655" xr:uid="{00000000-0005-0000-0000-0000B6160000}"/>
    <cellStyle name="Note 9 10" xfId="656" xr:uid="{00000000-0005-0000-0000-0000B7160000}"/>
    <cellStyle name="Note 9 10 2" xfId="1548" xr:uid="{00000000-0005-0000-0000-0000B8160000}"/>
    <cellStyle name="Note 9 10 3" xfId="4020" xr:uid="{00000000-0005-0000-0000-0000B9160000}"/>
    <cellStyle name="Note 9 10 4" xfId="4021" xr:uid="{00000000-0005-0000-0000-0000BA160000}"/>
    <cellStyle name="Note 9 10 5" xfId="4022" xr:uid="{00000000-0005-0000-0000-0000BB160000}"/>
    <cellStyle name="Note 9 10_GCSEs" xfId="7308" xr:uid="{00000000-0005-0000-0000-0000BC160000}"/>
    <cellStyle name="Note 9 11" xfId="657" xr:uid="{00000000-0005-0000-0000-0000BD160000}"/>
    <cellStyle name="Note 9 11 2" xfId="1547" xr:uid="{00000000-0005-0000-0000-0000BE160000}"/>
    <cellStyle name="Note 9 11 3" xfId="4023" xr:uid="{00000000-0005-0000-0000-0000BF160000}"/>
    <cellStyle name="Note 9 11 4" xfId="4024" xr:uid="{00000000-0005-0000-0000-0000C0160000}"/>
    <cellStyle name="Note 9 11 5" xfId="4025" xr:uid="{00000000-0005-0000-0000-0000C1160000}"/>
    <cellStyle name="Note 9 11_GCSEs" xfId="7309" xr:uid="{00000000-0005-0000-0000-0000C2160000}"/>
    <cellStyle name="Note 9 12" xfId="1549" xr:uid="{00000000-0005-0000-0000-0000C3160000}"/>
    <cellStyle name="Note 9 12 2" xfId="4026" xr:uid="{00000000-0005-0000-0000-0000C4160000}"/>
    <cellStyle name="Note 9 12 3" xfId="4027" xr:uid="{00000000-0005-0000-0000-0000C5160000}"/>
    <cellStyle name="Note 9 12 4" xfId="4028" xr:uid="{00000000-0005-0000-0000-0000C6160000}"/>
    <cellStyle name="Note 9 12 5" xfId="4029" xr:uid="{00000000-0005-0000-0000-0000C7160000}"/>
    <cellStyle name="Note 9 13" xfId="4030" xr:uid="{00000000-0005-0000-0000-0000C8160000}"/>
    <cellStyle name="Note 9 14" xfId="4031" xr:uid="{00000000-0005-0000-0000-0000C9160000}"/>
    <cellStyle name="Note 9 15" xfId="4032" xr:uid="{00000000-0005-0000-0000-0000CA160000}"/>
    <cellStyle name="Note 9 16" xfId="4033" xr:uid="{00000000-0005-0000-0000-0000CB160000}"/>
    <cellStyle name="Note 9 2" xfId="658" xr:uid="{00000000-0005-0000-0000-0000CC160000}"/>
    <cellStyle name="Note 9 2 2" xfId="659" xr:uid="{00000000-0005-0000-0000-0000CD160000}"/>
    <cellStyle name="Note 9 2 2 2" xfId="1545" xr:uid="{00000000-0005-0000-0000-0000CE160000}"/>
    <cellStyle name="Note 9 2 2 3" xfId="4034" xr:uid="{00000000-0005-0000-0000-0000CF160000}"/>
    <cellStyle name="Note 9 2 2 4" xfId="4035" xr:uid="{00000000-0005-0000-0000-0000D0160000}"/>
    <cellStyle name="Note 9 2 2 5" xfId="4036" xr:uid="{00000000-0005-0000-0000-0000D1160000}"/>
    <cellStyle name="Note 9 2 2_GCSEs" xfId="7311" xr:uid="{00000000-0005-0000-0000-0000D2160000}"/>
    <cellStyle name="Note 9 2 3" xfId="1546" xr:uid="{00000000-0005-0000-0000-0000D3160000}"/>
    <cellStyle name="Note 9 2 4" xfId="4037" xr:uid="{00000000-0005-0000-0000-0000D4160000}"/>
    <cellStyle name="Note 9 2 5" xfId="4038" xr:uid="{00000000-0005-0000-0000-0000D5160000}"/>
    <cellStyle name="Note 9 2 6" xfId="4039" xr:uid="{00000000-0005-0000-0000-0000D6160000}"/>
    <cellStyle name="Note 9 2_GCSEs" xfId="7310" xr:uid="{00000000-0005-0000-0000-0000D7160000}"/>
    <cellStyle name="Note 9 3" xfId="660" xr:uid="{00000000-0005-0000-0000-0000D8160000}"/>
    <cellStyle name="Note 9 3 2" xfId="661" xr:uid="{00000000-0005-0000-0000-0000D9160000}"/>
    <cellStyle name="Note 9 3 2 2" xfId="1543" xr:uid="{00000000-0005-0000-0000-0000DA160000}"/>
    <cellStyle name="Note 9 3 2 3" xfId="4040" xr:uid="{00000000-0005-0000-0000-0000DB160000}"/>
    <cellStyle name="Note 9 3 2 4" xfId="4041" xr:uid="{00000000-0005-0000-0000-0000DC160000}"/>
    <cellStyle name="Note 9 3 2 5" xfId="4042" xr:uid="{00000000-0005-0000-0000-0000DD160000}"/>
    <cellStyle name="Note 9 3 2_GCSEs" xfId="7313" xr:uid="{00000000-0005-0000-0000-0000DE160000}"/>
    <cellStyle name="Note 9 3 3" xfId="1544" xr:uid="{00000000-0005-0000-0000-0000DF160000}"/>
    <cellStyle name="Note 9 3 4" xfId="4043" xr:uid="{00000000-0005-0000-0000-0000E0160000}"/>
    <cellStyle name="Note 9 3 5" xfId="4044" xr:uid="{00000000-0005-0000-0000-0000E1160000}"/>
    <cellStyle name="Note 9 3 6" xfId="4045" xr:uid="{00000000-0005-0000-0000-0000E2160000}"/>
    <cellStyle name="Note 9 3_GCSEs" xfId="7312" xr:uid="{00000000-0005-0000-0000-0000E3160000}"/>
    <cellStyle name="Note 9 4" xfId="662" xr:uid="{00000000-0005-0000-0000-0000E4160000}"/>
    <cellStyle name="Note 9 4 2" xfId="663" xr:uid="{00000000-0005-0000-0000-0000E5160000}"/>
    <cellStyle name="Note 9 4 2 2" xfId="1541" xr:uid="{00000000-0005-0000-0000-0000E6160000}"/>
    <cellStyle name="Note 9 4 2 3" xfId="4046" xr:uid="{00000000-0005-0000-0000-0000E7160000}"/>
    <cellStyle name="Note 9 4 2 4" xfId="4047" xr:uid="{00000000-0005-0000-0000-0000E8160000}"/>
    <cellStyle name="Note 9 4 2 5" xfId="4048" xr:uid="{00000000-0005-0000-0000-0000E9160000}"/>
    <cellStyle name="Note 9 4 2_GCSEs" xfId="7315" xr:uid="{00000000-0005-0000-0000-0000EA160000}"/>
    <cellStyle name="Note 9 4 3" xfId="1542" xr:uid="{00000000-0005-0000-0000-0000EB160000}"/>
    <cellStyle name="Note 9 4 4" xfId="4049" xr:uid="{00000000-0005-0000-0000-0000EC160000}"/>
    <cellStyle name="Note 9 4 5" xfId="4050" xr:uid="{00000000-0005-0000-0000-0000ED160000}"/>
    <cellStyle name="Note 9 4 6" xfId="4051" xr:uid="{00000000-0005-0000-0000-0000EE160000}"/>
    <cellStyle name="Note 9 4_GCSEs" xfId="7314" xr:uid="{00000000-0005-0000-0000-0000EF160000}"/>
    <cellStyle name="Note 9 5" xfId="664" xr:uid="{00000000-0005-0000-0000-0000F0160000}"/>
    <cellStyle name="Note 9 5 2" xfId="665" xr:uid="{00000000-0005-0000-0000-0000F1160000}"/>
    <cellStyle name="Note 9 5 2 2" xfId="1539" xr:uid="{00000000-0005-0000-0000-0000F2160000}"/>
    <cellStyle name="Note 9 5 2 3" xfId="4052" xr:uid="{00000000-0005-0000-0000-0000F3160000}"/>
    <cellStyle name="Note 9 5 2 4" xfId="4053" xr:uid="{00000000-0005-0000-0000-0000F4160000}"/>
    <cellStyle name="Note 9 5 2 5" xfId="4054" xr:uid="{00000000-0005-0000-0000-0000F5160000}"/>
    <cellStyle name="Note 9 5 2_GCSEs" xfId="7317" xr:uid="{00000000-0005-0000-0000-0000F6160000}"/>
    <cellStyle name="Note 9 5 3" xfId="1540" xr:uid="{00000000-0005-0000-0000-0000F7160000}"/>
    <cellStyle name="Note 9 5 4" xfId="4055" xr:uid="{00000000-0005-0000-0000-0000F8160000}"/>
    <cellStyle name="Note 9 5 5" xfId="4056" xr:uid="{00000000-0005-0000-0000-0000F9160000}"/>
    <cellStyle name="Note 9 5 6" xfId="4057" xr:uid="{00000000-0005-0000-0000-0000FA160000}"/>
    <cellStyle name="Note 9 5_GCSEs" xfId="7316" xr:uid="{00000000-0005-0000-0000-0000FB160000}"/>
    <cellStyle name="Note 9 6" xfId="666" xr:uid="{00000000-0005-0000-0000-0000FC160000}"/>
    <cellStyle name="Note 9 6 2" xfId="667" xr:uid="{00000000-0005-0000-0000-0000FD160000}"/>
    <cellStyle name="Note 9 6 2 2" xfId="1537" xr:uid="{00000000-0005-0000-0000-0000FE160000}"/>
    <cellStyle name="Note 9 6 2 3" xfId="4058" xr:uid="{00000000-0005-0000-0000-0000FF160000}"/>
    <cellStyle name="Note 9 6 2 4" xfId="4059" xr:uid="{00000000-0005-0000-0000-000000170000}"/>
    <cellStyle name="Note 9 6 2 5" xfId="4060" xr:uid="{00000000-0005-0000-0000-000001170000}"/>
    <cellStyle name="Note 9 6 2_GCSEs" xfId="7319" xr:uid="{00000000-0005-0000-0000-000002170000}"/>
    <cellStyle name="Note 9 6 3" xfId="1538" xr:uid="{00000000-0005-0000-0000-000003170000}"/>
    <cellStyle name="Note 9 6 4" xfId="4061" xr:uid="{00000000-0005-0000-0000-000004170000}"/>
    <cellStyle name="Note 9 6 5" xfId="4062" xr:uid="{00000000-0005-0000-0000-000005170000}"/>
    <cellStyle name="Note 9 6 6" xfId="4063" xr:uid="{00000000-0005-0000-0000-000006170000}"/>
    <cellStyle name="Note 9 6_GCSEs" xfId="7318" xr:uid="{00000000-0005-0000-0000-000007170000}"/>
    <cellStyle name="Note 9 7" xfId="668" xr:uid="{00000000-0005-0000-0000-000008170000}"/>
    <cellStyle name="Note 9 7 2" xfId="669" xr:uid="{00000000-0005-0000-0000-000009170000}"/>
    <cellStyle name="Note 9 7 2 2" xfId="1535" xr:uid="{00000000-0005-0000-0000-00000A170000}"/>
    <cellStyle name="Note 9 7 2 3" xfId="4064" xr:uid="{00000000-0005-0000-0000-00000B170000}"/>
    <cellStyle name="Note 9 7 2 4" xfId="4065" xr:uid="{00000000-0005-0000-0000-00000C170000}"/>
    <cellStyle name="Note 9 7 2 5" xfId="4066" xr:uid="{00000000-0005-0000-0000-00000D170000}"/>
    <cellStyle name="Note 9 7 2_GCSEs" xfId="7321" xr:uid="{00000000-0005-0000-0000-00000E170000}"/>
    <cellStyle name="Note 9 7 3" xfId="1536" xr:uid="{00000000-0005-0000-0000-00000F170000}"/>
    <cellStyle name="Note 9 7 4" xfId="4067" xr:uid="{00000000-0005-0000-0000-000010170000}"/>
    <cellStyle name="Note 9 7 5" xfId="4068" xr:uid="{00000000-0005-0000-0000-000011170000}"/>
    <cellStyle name="Note 9 7 6" xfId="4069" xr:uid="{00000000-0005-0000-0000-000012170000}"/>
    <cellStyle name="Note 9 7_GCSEs" xfId="7320" xr:uid="{00000000-0005-0000-0000-000013170000}"/>
    <cellStyle name="Note 9 8" xfId="670" xr:uid="{00000000-0005-0000-0000-000014170000}"/>
    <cellStyle name="Note 9 8 2" xfId="671" xr:uid="{00000000-0005-0000-0000-000015170000}"/>
    <cellStyle name="Note 9 8 2 2" xfId="1533" xr:uid="{00000000-0005-0000-0000-000016170000}"/>
    <cellStyle name="Note 9 8 2 3" xfId="4070" xr:uid="{00000000-0005-0000-0000-000017170000}"/>
    <cellStyle name="Note 9 8 2 4" xfId="4071" xr:uid="{00000000-0005-0000-0000-000018170000}"/>
    <cellStyle name="Note 9 8 2 5" xfId="4072" xr:uid="{00000000-0005-0000-0000-000019170000}"/>
    <cellStyle name="Note 9 8 2_GCSEs" xfId="7323" xr:uid="{00000000-0005-0000-0000-00001A170000}"/>
    <cellStyle name="Note 9 8 3" xfId="1534" xr:uid="{00000000-0005-0000-0000-00001B170000}"/>
    <cellStyle name="Note 9 8 4" xfId="4073" xr:uid="{00000000-0005-0000-0000-00001C170000}"/>
    <cellStyle name="Note 9 8 5" xfId="4074" xr:uid="{00000000-0005-0000-0000-00001D170000}"/>
    <cellStyle name="Note 9 8 6" xfId="4075" xr:uid="{00000000-0005-0000-0000-00001E170000}"/>
    <cellStyle name="Note 9 8_GCSEs" xfId="7322" xr:uid="{00000000-0005-0000-0000-00001F170000}"/>
    <cellStyle name="Note 9 9" xfId="672" xr:uid="{00000000-0005-0000-0000-000020170000}"/>
    <cellStyle name="Note 9 9 2" xfId="673" xr:uid="{00000000-0005-0000-0000-000021170000}"/>
    <cellStyle name="Note 9 9 2 2" xfId="1531" xr:uid="{00000000-0005-0000-0000-000022170000}"/>
    <cellStyle name="Note 9 9 2 3" xfId="4076" xr:uid="{00000000-0005-0000-0000-000023170000}"/>
    <cellStyle name="Note 9 9 2 4" xfId="4077" xr:uid="{00000000-0005-0000-0000-000024170000}"/>
    <cellStyle name="Note 9 9 2 5" xfId="4078" xr:uid="{00000000-0005-0000-0000-000025170000}"/>
    <cellStyle name="Note 9 9 2_GCSEs" xfId="7325" xr:uid="{00000000-0005-0000-0000-000026170000}"/>
    <cellStyle name="Note 9 9 3" xfId="1532" xr:uid="{00000000-0005-0000-0000-000027170000}"/>
    <cellStyle name="Note 9 9 4" xfId="4079" xr:uid="{00000000-0005-0000-0000-000028170000}"/>
    <cellStyle name="Note 9 9 5" xfId="4080" xr:uid="{00000000-0005-0000-0000-000029170000}"/>
    <cellStyle name="Note 9 9 6" xfId="4081" xr:uid="{00000000-0005-0000-0000-00002A170000}"/>
    <cellStyle name="Note 9 9_GCSEs" xfId="7324" xr:uid="{00000000-0005-0000-0000-00002B170000}"/>
    <cellStyle name="Note 9_GCSEs" xfId="7307" xr:uid="{00000000-0005-0000-0000-00002C170000}"/>
    <cellStyle name="Notiz 2" xfId="9391" xr:uid="{00000000-0005-0000-0000-00002D170000}"/>
    <cellStyle name="numbers" xfId="9392" xr:uid="{00000000-0005-0000-0000-00002E170000}"/>
    <cellStyle name="numbers 2" xfId="9393" xr:uid="{00000000-0005-0000-0000-00002F170000}"/>
    <cellStyle name="numbers 3" xfId="9394" xr:uid="{00000000-0005-0000-0000-000030170000}"/>
    <cellStyle name="numbers 4" xfId="9395" xr:uid="{00000000-0005-0000-0000-000031170000}"/>
    <cellStyle name="numbers 5" xfId="9396" xr:uid="{00000000-0005-0000-0000-000032170000}"/>
    <cellStyle name="Output" xfId="8783" builtinId="21" customBuiltin="1"/>
    <cellStyle name="Output 10" xfId="674" xr:uid="{00000000-0005-0000-0000-000034170000}"/>
    <cellStyle name="Output 10 10" xfId="675" xr:uid="{00000000-0005-0000-0000-000035170000}"/>
    <cellStyle name="Output 10 10 2" xfId="1529" xr:uid="{00000000-0005-0000-0000-000036170000}"/>
    <cellStyle name="Output 10 10 3" xfId="4082" xr:uid="{00000000-0005-0000-0000-000037170000}"/>
    <cellStyle name="Output 10 10 4" xfId="4083" xr:uid="{00000000-0005-0000-0000-000038170000}"/>
    <cellStyle name="Output 10 10 5" xfId="4084" xr:uid="{00000000-0005-0000-0000-000039170000}"/>
    <cellStyle name="Output 10 10_GCSEs" xfId="7327" xr:uid="{00000000-0005-0000-0000-00003A170000}"/>
    <cellStyle name="Output 10 11" xfId="676" xr:uid="{00000000-0005-0000-0000-00003B170000}"/>
    <cellStyle name="Output 10 11 2" xfId="1528" xr:uid="{00000000-0005-0000-0000-00003C170000}"/>
    <cellStyle name="Output 10 11 3" xfId="4085" xr:uid="{00000000-0005-0000-0000-00003D170000}"/>
    <cellStyle name="Output 10 11 4" xfId="4086" xr:uid="{00000000-0005-0000-0000-00003E170000}"/>
    <cellStyle name="Output 10 11 5" xfId="4087" xr:uid="{00000000-0005-0000-0000-00003F170000}"/>
    <cellStyle name="Output 10 11_GCSEs" xfId="7328" xr:uid="{00000000-0005-0000-0000-000040170000}"/>
    <cellStyle name="Output 10 12" xfId="1530" xr:uid="{00000000-0005-0000-0000-000041170000}"/>
    <cellStyle name="Output 10 12 2" xfId="4088" xr:uid="{00000000-0005-0000-0000-000042170000}"/>
    <cellStyle name="Output 10 12 3" xfId="4089" xr:uid="{00000000-0005-0000-0000-000043170000}"/>
    <cellStyle name="Output 10 12 4" xfId="4090" xr:uid="{00000000-0005-0000-0000-000044170000}"/>
    <cellStyle name="Output 10 12 5" xfId="4091" xr:uid="{00000000-0005-0000-0000-000045170000}"/>
    <cellStyle name="Output 10 12_GCSEs" xfId="7329" xr:uid="{00000000-0005-0000-0000-000046170000}"/>
    <cellStyle name="Output 10 13" xfId="4092" xr:uid="{00000000-0005-0000-0000-000047170000}"/>
    <cellStyle name="Output 10 14" xfId="4093" xr:uid="{00000000-0005-0000-0000-000048170000}"/>
    <cellStyle name="Output 10 15" xfId="4094" xr:uid="{00000000-0005-0000-0000-000049170000}"/>
    <cellStyle name="Output 10 16" xfId="4095" xr:uid="{00000000-0005-0000-0000-00004A170000}"/>
    <cellStyle name="Output 10 2" xfId="677" xr:uid="{00000000-0005-0000-0000-00004B170000}"/>
    <cellStyle name="Output 10 2 2" xfId="678" xr:uid="{00000000-0005-0000-0000-00004C170000}"/>
    <cellStyle name="Output 10 2 2 2" xfId="1526" xr:uid="{00000000-0005-0000-0000-00004D170000}"/>
    <cellStyle name="Output 10 2 2 3" xfId="4096" xr:uid="{00000000-0005-0000-0000-00004E170000}"/>
    <cellStyle name="Output 10 2 2 4" xfId="4097" xr:uid="{00000000-0005-0000-0000-00004F170000}"/>
    <cellStyle name="Output 10 2 2 5" xfId="4098" xr:uid="{00000000-0005-0000-0000-000050170000}"/>
    <cellStyle name="Output 10 2 2_GCSEs" xfId="7331" xr:uid="{00000000-0005-0000-0000-000051170000}"/>
    <cellStyle name="Output 10 2 3" xfId="1527" xr:uid="{00000000-0005-0000-0000-000052170000}"/>
    <cellStyle name="Output 10 2 4" xfId="4099" xr:uid="{00000000-0005-0000-0000-000053170000}"/>
    <cellStyle name="Output 10 2 5" xfId="4100" xr:uid="{00000000-0005-0000-0000-000054170000}"/>
    <cellStyle name="Output 10 2 6" xfId="4101" xr:uid="{00000000-0005-0000-0000-000055170000}"/>
    <cellStyle name="Output 10 2_GCSEs" xfId="7330" xr:uid="{00000000-0005-0000-0000-000056170000}"/>
    <cellStyle name="Output 10 3" xfId="679" xr:uid="{00000000-0005-0000-0000-000057170000}"/>
    <cellStyle name="Output 10 3 2" xfId="680" xr:uid="{00000000-0005-0000-0000-000058170000}"/>
    <cellStyle name="Output 10 3 2 2" xfId="1524" xr:uid="{00000000-0005-0000-0000-000059170000}"/>
    <cellStyle name="Output 10 3 2 3" xfId="4102" xr:uid="{00000000-0005-0000-0000-00005A170000}"/>
    <cellStyle name="Output 10 3 2 4" xfId="4103" xr:uid="{00000000-0005-0000-0000-00005B170000}"/>
    <cellStyle name="Output 10 3 2 5" xfId="4104" xr:uid="{00000000-0005-0000-0000-00005C170000}"/>
    <cellStyle name="Output 10 3 2_GCSEs" xfId="7333" xr:uid="{00000000-0005-0000-0000-00005D170000}"/>
    <cellStyle name="Output 10 3 3" xfId="1525" xr:uid="{00000000-0005-0000-0000-00005E170000}"/>
    <cellStyle name="Output 10 3 4" xfId="4105" xr:uid="{00000000-0005-0000-0000-00005F170000}"/>
    <cellStyle name="Output 10 3 5" xfId="4106" xr:uid="{00000000-0005-0000-0000-000060170000}"/>
    <cellStyle name="Output 10 3 6" xfId="4107" xr:uid="{00000000-0005-0000-0000-000061170000}"/>
    <cellStyle name="Output 10 3_GCSEs" xfId="7332" xr:uid="{00000000-0005-0000-0000-000062170000}"/>
    <cellStyle name="Output 10 4" xfId="681" xr:uid="{00000000-0005-0000-0000-000063170000}"/>
    <cellStyle name="Output 10 4 2" xfId="682" xr:uid="{00000000-0005-0000-0000-000064170000}"/>
    <cellStyle name="Output 10 4 2 2" xfId="1522" xr:uid="{00000000-0005-0000-0000-000065170000}"/>
    <cellStyle name="Output 10 4 2 3" xfId="4108" xr:uid="{00000000-0005-0000-0000-000066170000}"/>
    <cellStyle name="Output 10 4 2 4" xfId="4109" xr:uid="{00000000-0005-0000-0000-000067170000}"/>
    <cellStyle name="Output 10 4 2 5" xfId="4110" xr:uid="{00000000-0005-0000-0000-000068170000}"/>
    <cellStyle name="Output 10 4 2_GCSEs" xfId="7335" xr:uid="{00000000-0005-0000-0000-000069170000}"/>
    <cellStyle name="Output 10 4 3" xfId="1523" xr:uid="{00000000-0005-0000-0000-00006A170000}"/>
    <cellStyle name="Output 10 4 4" xfId="4111" xr:uid="{00000000-0005-0000-0000-00006B170000}"/>
    <cellStyle name="Output 10 4 5" xfId="4112" xr:uid="{00000000-0005-0000-0000-00006C170000}"/>
    <cellStyle name="Output 10 4 6" xfId="4113" xr:uid="{00000000-0005-0000-0000-00006D170000}"/>
    <cellStyle name="Output 10 4_GCSEs" xfId="7334" xr:uid="{00000000-0005-0000-0000-00006E170000}"/>
    <cellStyle name="Output 10 5" xfId="683" xr:uid="{00000000-0005-0000-0000-00006F170000}"/>
    <cellStyle name="Output 10 5 2" xfId="684" xr:uid="{00000000-0005-0000-0000-000070170000}"/>
    <cellStyle name="Output 10 5 2 2" xfId="1520" xr:uid="{00000000-0005-0000-0000-000071170000}"/>
    <cellStyle name="Output 10 5 2 3" xfId="4114" xr:uid="{00000000-0005-0000-0000-000072170000}"/>
    <cellStyle name="Output 10 5 2 4" xfId="4115" xr:uid="{00000000-0005-0000-0000-000073170000}"/>
    <cellStyle name="Output 10 5 2 5" xfId="4116" xr:uid="{00000000-0005-0000-0000-000074170000}"/>
    <cellStyle name="Output 10 5 2_GCSEs" xfId="7337" xr:uid="{00000000-0005-0000-0000-000075170000}"/>
    <cellStyle name="Output 10 5 3" xfId="1521" xr:uid="{00000000-0005-0000-0000-000076170000}"/>
    <cellStyle name="Output 10 5 4" xfId="4117" xr:uid="{00000000-0005-0000-0000-000077170000}"/>
    <cellStyle name="Output 10 5 5" xfId="4118" xr:uid="{00000000-0005-0000-0000-000078170000}"/>
    <cellStyle name="Output 10 5 6" xfId="4119" xr:uid="{00000000-0005-0000-0000-000079170000}"/>
    <cellStyle name="Output 10 5_GCSEs" xfId="7336" xr:uid="{00000000-0005-0000-0000-00007A170000}"/>
    <cellStyle name="Output 10 6" xfId="685" xr:uid="{00000000-0005-0000-0000-00007B170000}"/>
    <cellStyle name="Output 10 6 2" xfId="686" xr:uid="{00000000-0005-0000-0000-00007C170000}"/>
    <cellStyle name="Output 10 6 2 2" xfId="1518" xr:uid="{00000000-0005-0000-0000-00007D170000}"/>
    <cellStyle name="Output 10 6 2 3" xfId="4120" xr:uid="{00000000-0005-0000-0000-00007E170000}"/>
    <cellStyle name="Output 10 6 2 4" xfId="4121" xr:uid="{00000000-0005-0000-0000-00007F170000}"/>
    <cellStyle name="Output 10 6 2 5" xfId="4122" xr:uid="{00000000-0005-0000-0000-000080170000}"/>
    <cellStyle name="Output 10 6 2_GCSEs" xfId="7339" xr:uid="{00000000-0005-0000-0000-000081170000}"/>
    <cellStyle name="Output 10 6 3" xfId="1519" xr:uid="{00000000-0005-0000-0000-000082170000}"/>
    <cellStyle name="Output 10 6 4" xfId="4123" xr:uid="{00000000-0005-0000-0000-000083170000}"/>
    <cellStyle name="Output 10 6 5" xfId="4124" xr:uid="{00000000-0005-0000-0000-000084170000}"/>
    <cellStyle name="Output 10 6 6" xfId="4125" xr:uid="{00000000-0005-0000-0000-000085170000}"/>
    <cellStyle name="Output 10 6_GCSEs" xfId="7338" xr:uid="{00000000-0005-0000-0000-000086170000}"/>
    <cellStyle name="Output 10 7" xfId="687" xr:uid="{00000000-0005-0000-0000-000087170000}"/>
    <cellStyle name="Output 10 7 2" xfId="688" xr:uid="{00000000-0005-0000-0000-000088170000}"/>
    <cellStyle name="Output 10 7 2 2" xfId="1516" xr:uid="{00000000-0005-0000-0000-000089170000}"/>
    <cellStyle name="Output 10 7 2 3" xfId="4126" xr:uid="{00000000-0005-0000-0000-00008A170000}"/>
    <cellStyle name="Output 10 7 2 4" xfId="4127" xr:uid="{00000000-0005-0000-0000-00008B170000}"/>
    <cellStyle name="Output 10 7 2 5" xfId="4128" xr:uid="{00000000-0005-0000-0000-00008C170000}"/>
    <cellStyle name="Output 10 7 2_GCSEs" xfId="7341" xr:uid="{00000000-0005-0000-0000-00008D170000}"/>
    <cellStyle name="Output 10 7 3" xfId="1517" xr:uid="{00000000-0005-0000-0000-00008E170000}"/>
    <cellStyle name="Output 10 7 4" xfId="4129" xr:uid="{00000000-0005-0000-0000-00008F170000}"/>
    <cellStyle name="Output 10 7 5" xfId="4130" xr:uid="{00000000-0005-0000-0000-000090170000}"/>
    <cellStyle name="Output 10 7 6" xfId="4131" xr:uid="{00000000-0005-0000-0000-000091170000}"/>
    <cellStyle name="Output 10 7_GCSEs" xfId="7340" xr:uid="{00000000-0005-0000-0000-000092170000}"/>
    <cellStyle name="Output 10 8" xfId="689" xr:uid="{00000000-0005-0000-0000-000093170000}"/>
    <cellStyle name="Output 10 8 2" xfId="690" xr:uid="{00000000-0005-0000-0000-000094170000}"/>
    <cellStyle name="Output 10 8 2 2" xfId="1514" xr:uid="{00000000-0005-0000-0000-000095170000}"/>
    <cellStyle name="Output 10 8 2 3" xfId="4132" xr:uid="{00000000-0005-0000-0000-000096170000}"/>
    <cellStyle name="Output 10 8 2 4" xfId="4133" xr:uid="{00000000-0005-0000-0000-000097170000}"/>
    <cellStyle name="Output 10 8 2 5" xfId="4134" xr:uid="{00000000-0005-0000-0000-000098170000}"/>
    <cellStyle name="Output 10 8 2_GCSEs" xfId="7343" xr:uid="{00000000-0005-0000-0000-000099170000}"/>
    <cellStyle name="Output 10 8 3" xfId="1515" xr:uid="{00000000-0005-0000-0000-00009A170000}"/>
    <cellStyle name="Output 10 8 4" xfId="4135" xr:uid="{00000000-0005-0000-0000-00009B170000}"/>
    <cellStyle name="Output 10 8 5" xfId="4136" xr:uid="{00000000-0005-0000-0000-00009C170000}"/>
    <cellStyle name="Output 10 8 6" xfId="4137" xr:uid="{00000000-0005-0000-0000-00009D170000}"/>
    <cellStyle name="Output 10 8_GCSEs" xfId="7342" xr:uid="{00000000-0005-0000-0000-00009E170000}"/>
    <cellStyle name="Output 10 9" xfId="691" xr:uid="{00000000-0005-0000-0000-00009F170000}"/>
    <cellStyle name="Output 10 9 2" xfId="692" xr:uid="{00000000-0005-0000-0000-0000A0170000}"/>
    <cellStyle name="Output 10 9 2 2" xfId="1512" xr:uid="{00000000-0005-0000-0000-0000A1170000}"/>
    <cellStyle name="Output 10 9 2 3" xfId="4138" xr:uid="{00000000-0005-0000-0000-0000A2170000}"/>
    <cellStyle name="Output 10 9 2 4" xfId="4139" xr:uid="{00000000-0005-0000-0000-0000A3170000}"/>
    <cellStyle name="Output 10 9 2 5" xfId="4140" xr:uid="{00000000-0005-0000-0000-0000A4170000}"/>
    <cellStyle name="Output 10 9 2_GCSEs" xfId="7345" xr:uid="{00000000-0005-0000-0000-0000A5170000}"/>
    <cellStyle name="Output 10 9 3" xfId="1513" xr:uid="{00000000-0005-0000-0000-0000A6170000}"/>
    <cellStyle name="Output 10 9 4" xfId="4141" xr:uid="{00000000-0005-0000-0000-0000A7170000}"/>
    <cellStyle name="Output 10 9 5" xfId="4142" xr:uid="{00000000-0005-0000-0000-0000A8170000}"/>
    <cellStyle name="Output 10 9 6" xfId="4143" xr:uid="{00000000-0005-0000-0000-0000A9170000}"/>
    <cellStyle name="Output 10 9_GCSEs" xfId="7344" xr:uid="{00000000-0005-0000-0000-0000AA170000}"/>
    <cellStyle name="Output 10_GCSEs" xfId="7326" xr:uid="{00000000-0005-0000-0000-0000AB170000}"/>
    <cellStyle name="Output 11" xfId="693" xr:uid="{00000000-0005-0000-0000-0000AC170000}"/>
    <cellStyle name="Output 11 10" xfId="694" xr:uid="{00000000-0005-0000-0000-0000AD170000}"/>
    <cellStyle name="Output 11 10 2" xfId="1510" xr:uid="{00000000-0005-0000-0000-0000AE170000}"/>
    <cellStyle name="Output 11 10 3" xfId="4144" xr:uid="{00000000-0005-0000-0000-0000AF170000}"/>
    <cellStyle name="Output 11 10 4" xfId="4145" xr:uid="{00000000-0005-0000-0000-0000B0170000}"/>
    <cellStyle name="Output 11 10 5" xfId="4146" xr:uid="{00000000-0005-0000-0000-0000B1170000}"/>
    <cellStyle name="Output 11 10_GCSEs" xfId="7347" xr:uid="{00000000-0005-0000-0000-0000B2170000}"/>
    <cellStyle name="Output 11 11" xfId="1511" xr:uid="{00000000-0005-0000-0000-0000B3170000}"/>
    <cellStyle name="Output 11 11 2" xfId="4147" xr:uid="{00000000-0005-0000-0000-0000B4170000}"/>
    <cellStyle name="Output 11 11 3" xfId="4148" xr:uid="{00000000-0005-0000-0000-0000B5170000}"/>
    <cellStyle name="Output 11 11 4" xfId="4149" xr:uid="{00000000-0005-0000-0000-0000B6170000}"/>
    <cellStyle name="Output 11 11 5" xfId="4150" xr:uid="{00000000-0005-0000-0000-0000B7170000}"/>
    <cellStyle name="Output 11 11_GCSEs" xfId="7348" xr:uid="{00000000-0005-0000-0000-0000B8170000}"/>
    <cellStyle name="Output 11 12" xfId="4151" xr:uid="{00000000-0005-0000-0000-0000B9170000}"/>
    <cellStyle name="Output 11 13" xfId="4152" xr:uid="{00000000-0005-0000-0000-0000BA170000}"/>
    <cellStyle name="Output 11 14" xfId="4153" xr:uid="{00000000-0005-0000-0000-0000BB170000}"/>
    <cellStyle name="Output 11 15" xfId="4154" xr:uid="{00000000-0005-0000-0000-0000BC170000}"/>
    <cellStyle name="Output 11 2" xfId="695" xr:uid="{00000000-0005-0000-0000-0000BD170000}"/>
    <cellStyle name="Output 11 2 2" xfId="696" xr:uid="{00000000-0005-0000-0000-0000BE170000}"/>
    <cellStyle name="Output 11 2 2 2" xfId="1508" xr:uid="{00000000-0005-0000-0000-0000BF170000}"/>
    <cellStyle name="Output 11 2 2 3" xfId="4155" xr:uid="{00000000-0005-0000-0000-0000C0170000}"/>
    <cellStyle name="Output 11 2 2 4" xfId="4156" xr:uid="{00000000-0005-0000-0000-0000C1170000}"/>
    <cellStyle name="Output 11 2 2 5" xfId="4157" xr:uid="{00000000-0005-0000-0000-0000C2170000}"/>
    <cellStyle name="Output 11 2 2_GCSEs" xfId="7350" xr:uid="{00000000-0005-0000-0000-0000C3170000}"/>
    <cellStyle name="Output 11 2 3" xfId="1509" xr:uid="{00000000-0005-0000-0000-0000C4170000}"/>
    <cellStyle name="Output 11 2 4" xfId="4158" xr:uid="{00000000-0005-0000-0000-0000C5170000}"/>
    <cellStyle name="Output 11 2 5" xfId="4159" xr:uid="{00000000-0005-0000-0000-0000C6170000}"/>
    <cellStyle name="Output 11 2 6" xfId="4160" xr:uid="{00000000-0005-0000-0000-0000C7170000}"/>
    <cellStyle name="Output 11 2_GCSEs" xfId="7349" xr:uid="{00000000-0005-0000-0000-0000C8170000}"/>
    <cellStyle name="Output 11 3" xfId="697" xr:uid="{00000000-0005-0000-0000-0000C9170000}"/>
    <cellStyle name="Output 11 3 2" xfId="698" xr:uid="{00000000-0005-0000-0000-0000CA170000}"/>
    <cellStyle name="Output 11 3 2 2" xfId="1506" xr:uid="{00000000-0005-0000-0000-0000CB170000}"/>
    <cellStyle name="Output 11 3 2 3" xfId="4161" xr:uid="{00000000-0005-0000-0000-0000CC170000}"/>
    <cellStyle name="Output 11 3 2 4" xfId="4162" xr:uid="{00000000-0005-0000-0000-0000CD170000}"/>
    <cellStyle name="Output 11 3 2 5" xfId="4163" xr:uid="{00000000-0005-0000-0000-0000CE170000}"/>
    <cellStyle name="Output 11 3 2_GCSEs" xfId="7352" xr:uid="{00000000-0005-0000-0000-0000CF170000}"/>
    <cellStyle name="Output 11 3 3" xfId="1507" xr:uid="{00000000-0005-0000-0000-0000D0170000}"/>
    <cellStyle name="Output 11 3 4" xfId="4164" xr:uid="{00000000-0005-0000-0000-0000D1170000}"/>
    <cellStyle name="Output 11 3 5" xfId="4165" xr:uid="{00000000-0005-0000-0000-0000D2170000}"/>
    <cellStyle name="Output 11 3 6" xfId="4166" xr:uid="{00000000-0005-0000-0000-0000D3170000}"/>
    <cellStyle name="Output 11 3_GCSEs" xfId="7351" xr:uid="{00000000-0005-0000-0000-0000D4170000}"/>
    <cellStyle name="Output 11 4" xfId="699" xr:uid="{00000000-0005-0000-0000-0000D5170000}"/>
    <cellStyle name="Output 11 4 2" xfId="700" xr:uid="{00000000-0005-0000-0000-0000D6170000}"/>
    <cellStyle name="Output 11 4 2 2" xfId="1504" xr:uid="{00000000-0005-0000-0000-0000D7170000}"/>
    <cellStyle name="Output 11 4 2 3" xfId="4167" xr:uid="{00000000-0005-0000-0000-0000D8170000}"/>
    <cellStyle name="Output 11 4 2 4" xfId="4168" xr:uid="{00000000-0005-0000-0000-0000D9170000}"/>
    <cellStyle name="Output 11 4 2 5" xfId="4169" xr:uid="{00000000-0005-0000-0000-0000DA170000}"/>
    <cellStyle name="Output 11 4 2_GCSEs" xfId="7354" xr:uid="{00000000-0005-0000-0000-0000DB170000}"/>
    <cellStyle name="Output 11 4 3" xfId="1505" xr:uid="{00000000-0005-0000-0000-0000DC170000}"/>
    <cellStyle name="Output 11 4 4" xfId="4170" xr:uid="{00000000-0005-0000-0000-0000DD170000}"/>
    <cellStyle name="Output 11 4 5" xfId="4171" xr:uid="{00000000-0005-0000-0000-0000DE170000}"/>
    <cellStyle name="Output 11 4 6" xfId="4172" xr:uid="{00000000-0005-0000-0000-0000DF170000}"/>
    <cellStyle name="Output 11 4_GCSEs" xfId="7353" xr:uid="{00000000-0005-0000-0000-0000E0170000}"/>
    <cellStyle name="Output 11 5" xfId="701" xr:uid="{00000000-0005-0000-0000-0000E1170000}"/>
    <cellStyle name="Output 11 5 2" xfId="702" xr:uid="{00000000-0005-0000-0000-0000E2170000}"/>
    <cellStyle name="Output 11 5 2 2" xfId="1502" xr:uid="{00000000-0005-0000-0000-0000E3170000}"/>
    <cellStyle name="Output 11 5 2 3" xfId="4173" xr:uid="{00000000-0005-0000-0000-0000E4170000}"/>
    <cellStyle name="Output 11 5 2 4" xfId="4174" xr:uid="{00000000-0005-0000-0000-0000E5170000}"/>
    <cellStyle name="Output 11 5 2 5" xfId="4175" xr:uid="{00000000-0005-0000-0000-0000E6170000}"/>
    <cellStyle name="Output 11 5 2_GCSEs" xfId="7356" xr:uid="{00000000-0005-0000-0000-0000E7170000}"/>
    <cellStyle name="Output 11 5 3" xfId="1503" xr:uid="{00000000-0005-0000-0000-0000E8170000}"/>
    <cellStyle name="Output 11 5 4" xfId="4176" xr:uid="{00000000-0005-0000-0000-0000E9170000}"/>
    <cellStyle name="Output 11 5 5" xfId="4177" xr:uid="{00000000-0005-0000-0000-0000EA170000}"/>
    <cellStyle name="Output 11 5 6" xfId="4178" xr:uid="{00000000-0005-0000-0000-0000EB170000}"/>
    <cellStyle name="Output 11 5_GCSEs" xfId="7355" xr:uid="{00000000-0005-0000-0000-0000EC170000}"/>
    <cellStyle name="Output 11 6" xfId="703" xr:uid="{00000000-0005-0000-0000-0000ED170000}"/>
    <cellStyle name="Output 11 6 2" xfId="704" xr:uid="{00000000-0005-0000-0000-0000EE170000}"/>
    <cellStyle name="Output 11 6 2 2" xfId="1500" xr:uid="{00000000-0005-0000-0000-0000EF170000}"/>
    <cellStyle name="Output 11 6 2 3" xfId="4179" xr:uid="{00000000-0005-0000-0000-0000F0170000}"/>
    <cellStyle name="Output 11 6 2 4" xfId="4180" xr:uid="{00000000-0005-0000-0000-0000F1170000}"/>
    <cellStyle name="Output 11 6 2 5" xfId="4181" xr:uid="{00000000-0005-0000-0000-0000F2170000}"/>
    <cellStyle name="Output 11 6 2_GCSEs" xfId="7358" xr:uid="{00000000-0005-0000-0000-0000F3170000}"/>
    <cellStyle name="Output 11 6 3" xfId="1501" xr:uid="{00000000-0005-0000-0000-0000F4170000}"/>
    <cellStyle name="Output 11 6 4" xfId="4182" xr:uid="{00000000-0005-0000-0000-0000F5170000}"/>
    <cellStyle name="Output 11 6 5" xfId="4183" xr:uid="{00000000-0005-0000-0000-0000F6170000}"/>
    <cellStyle name="Output 11 6 6" xfId="4184" xr:uid="{00000000-0005-0000-0000-0000F7170000}"/>
    <cellStyle name="Output 11 6_GCSEs" xfId="7357" xr:uid="{00000000-0005-0000-0000-0000F8170000}"/>
    <cellStyle name="Output 11 7" xfId="705" xr:uid="{00000000-0005-0000-0000-0000F9170000}"/>
    <cellStyle name="Output 11 7 2" xfId="706" xr:uid="{00000000-0005-0000-0000-0000FA170000}"/>
    <cellStyle name="Output 11 7 2 2" xfId="1498" xr:uid="{00000000-0005-0000-0000-0000FB170000}"/>
    <cellStyle name="Output 11 7 2 3" xfId="4185" xr:uid="{00000000-0005-0000-0000-0000FC170000}"/>
    <cellStyle name="Output 11 7 2 4" xfId="4186" xr:uid="{00000000-0005-0000-0000-0000FD170000}"/>
    <cellStyle name="Output 11 7 2 5" xfId="4187" xr:uid="{00000000-0005-0000-0000-0000FE170000}"/>
    <cellStyle name="Output 11 7 2_GCSEs" xfId="7360" xr:uid="{00000000-0005-0000-0000-0000FF170000}"/>
    <cellStyle name="Output 11 7 3" xfId="1499" xr:uid="{00000000-0005-0000-0000-000000180000}"/>
    <cellStyle name="Output 11 7 4" xfId="4188" xr:uid="{00000000-0005-0000-0000-000001180000}"/>
    <cellStyle name="Output 11 7 5" xfId="4189" xr:uid="{00000000-0005-0000-0000-000002180000}"/>
    <cellStyle name="Output 11 7 6" xfId="4190" xr:uid="{00000000-0005-0000-0000-000003180000}"/>
    <cellStyle name="Output 11 7_GCSEs" xfId="7359" xr:uid="{00000000-0005-0000-0000-000004180000}"/>
    <cellStyle name="Output 11 8" xfId="707" xr:uid="{00000000-0005-0000-0000-000005180000}"/>
    <cellStyle name="Output 11 8 2" xfId="708" xr:uid="{00000000-0005-0000-0000-000006180000}"/>
    <cellStyle name="Output 11 8 2 2" xfId="1496" xr:uid="{00000000-0005-0000-0000-000007180000}"/>
    <cellStyle name="Output 11 8 2 3" xfId="4191" xr:uid="{00000000-0005-0000-0000-000008180000}"/>
    <cellStyle name="Output 11 8 2 4" xfId="4192" xr:uid="{00000000-0005-0000-0000-000009180000}"/>
    <cellStyle name="Output 11 8 2 5" xfId="4193" xr:uid="{00000000-0005-0000-0000-00000A180000}"/>
    <cellStyle name="Output 11 8 2_GCSEs" xfId="7362" xr:uid="{00000000-0005-0000-0000-00000B180000}"/>
    <cellStyle name="Output 11 8 3" xfId="1497" xr:uid="{00000000-0005-0000-0000-00000C180000}"/>
    <cellStyle name="Output 11 8 4" xfId="4194" xr:uid="{00000000-0005-0000-0000-00000D180000}"/>
    <cellStyle name="Output 11 8 5" xfId="4195" xr:uid="{00000000-0005-0000-0000-00000E180000}"/>
    <cellStyle name="Output 11 8 6" xfId="4196" xr:uid="{00000000-0005-0000-0000-00000F180000}"/>
    <cellStyle name="Output 11 8_GCSEs" xfId="7361" xr:uid="{00000000-0005-0000-0000-000010180000}"/>
    <cellStyle name="Output 11 9" xfId="709" xr:uid="{00000000-0005-0000-0000-000011180000}"/>
    <cellStyle name="Output 11 9 2" xfId="1495" xr:uid="{00000000-0005-0000-0000-000012180000}"/>
    <cellStyle name="Output 11 9 3" xfId="4197" xr:uid="{00000000-0005-0000-0000-000013180000}"/>
    <cellStyle name="Output 11 9 4" xfId="4198" xr:uid="{00000000-0005-0000-0000-000014180000}"/>
    <cellStyle name="Output 11 9 5" xfId="4199" xr:uid="{00000000-0005-0000-0000-000015180000}"/>
    <cellStyle name="Output 11 9_GCSEs" xfId="7363" xr:uid="{00000000-0005-0000-0000-000016180000}"/>
    <cellStyle name="Output 11_GCSEs" xfId="7346" xr:uid="{00000000-0005-0000-0000-000017180000}"/>
    <cellStyle name="Output 12" xfId="710" xr:uid="{00000000-0005-0000-0000-000018180000}"/>
    <cellStyle name="Output 12 2" xfId="711" xr:uid="{00000000-0005-0000-0000-000019180000}"/>
    <cellStyle name="Output 12 2 2" xfId="1493" xr:uid="{00000000-0005-0000-0000-00001A180000}"/>
    <cellStyle name="Output 12 2 3" xfId="4200" xr:uid="{00000000-0005-0000-0000-00001B180000}"/>
    <cellStyle name="Output 12 2 4" xfId="4201" xr:uid="{00000000-0005-0000-0000-00001C180000}"/>
    <cellStyle name="Output 12 2 5" xfId="4202" xr:uid="{00000000-0005-0000-0000-00001D180000}"/>
    <cellStyle name="Output 12 2_GCSEs" xfId="7365" xr:uid="{00000000-0005-0000-0000-00001E180000}"/>
    <cellStyle name="Output 12 3" xfId="1494" xr:uid="{00000000-0005-0000-0000-00001F180000}"/>
    <cellStyle name="Output 12 4" xfId="4203" xr:uid="{00000000-0005-0000-0000-000020180000}"/>
    <cellStyle name="Output 12 5" xfId="4204" xr:uid="{00000000-0005-0000-0000-000021180000}"/>
    <cellStyle name="Output 12 6" xfId="4205" xr:uid="{00000000-0005-0000-0000-000022180000}"/>
    <cellStyle name="Output 12_GCSEs" xfId="7364" xr:uid="{00000000-0005-0000-0000-000023180000}"/>
    <cellStyle name="Output 13" xfId="2106" xr:uid="{00000000-0005-0000-0000-000024180000}"/>
    <cellStyle name="Output 14" xfId="69" xr:uid="{00000000-0005-0000-0000-000025180000}"/>
    <cellStyle name="Output 15" xfId="6455" xr:uid="{00000000-0005-0000-0000-000026180000}"/>
    <cellStyle name="Output 2" xfId="712" xr:uid="{00000000-0005-0000-0000-000027180000}"/>
    <cellStyle name="Output 2 10" xfId="713" xr:uid="{00000000-0005-0000-0000-000028180000}"/>
    <cellStyle name="Output 2 10 2" xfId="1491" xr:uid="{00000000-0005-0000-0000-000029180000}"/>
    <cellStyle name="Output 2 10 3" xfId="4206" xr:uid="{00000000-0005-0000-0000-00002A180000}"/>
    <cellStyle name="Output 2 10 4" xfId="4207" xr:uid="{00000000-0005-0000-0000-00002B180000}"/>
    <cellStyle name="Output 2 10 5" xfId="4208" xr:uid="{00000000-0005-0000-0000-00002C180000}"/>
    <cellStyle name="Output 2 10_GCSEs" xfId="7366" xr:uid="{00000000-0005-0000-0000-00002D180000}"/>
    <cellStyle name="Output 2 11" xfId="714" xr:uid="{00000000-0005-0000-0000-00002E180000}"/>
    <cellStyle name="Output 2 11 2" xfId="1490" xr:uid="{00000000-0005-0000-0000-00002F180000}"/>
    <cellStyle name="Output 2 11 3" xfId="4209" xr:uid="{00000000-0005-0000-0000-000030180000}"/>
    <cellStyle name="Output 2 11 4" xfId="4210" xr:uid="{00000000-0005-0000-0000-000031180000}"/>
    <cellStyle name="Output 2 11 5" xfId="4211" xr:uid="{00000000-0005-0000-0000-000032180000}"/>
    <cellStyle name="Output 2 11_GCSEs" xfId="7367" xr:uid="{00000000-0005-0000-0000-000033180000}"/>
    <cellStyle name="Output 2 12" xfId="1492" xr:uid="{00000000-0005-0000-0000-000034180000}"/>
    <cellStyle name="Output 2 12 2" xfId="4212" xr:uid="{00000000-0005-0000-0000-000035180000}"/>
    <cellStyle name="Output 2 12 3" xfId="4213" xr:uid="{00000000-0005-0000-0000-000036180000}"/>
    <cellStyle name="Output 2 12 4" xfId="4214" xr:uid="{00000000-0005-0000-0000-000037180000}"/>
    <cellStyle name="Output 2 12 5" xfId="4215" xr:uid="{00000000-0005-0000-0000-000038180000}"/>
    <cellStyle name="Output 2 12_GCSEs" xfId="7368" xr:uid="{00000000-0005-0000-0000-000039180000}"/>
    <cellStyle name="Output 2 13" xfId="4216" xr:uid="{00000000-0005-0000-0000-00003A180000}"/>
    <cellStyle name="Output 2 14" xfId="4217" xr:uid="{00000000-0005-0000-0000-00003B180000}"/>
    <cellStyle name="Output 2 15" xfId="4218" xr:uid="{00000000-0005-0000-0000-00003C180000}"/>
    <cellStyle name="Output 2 16" xfId="4219" xr:uid="{00000000-0005-0000-0000-00003D180000}"/>
    <cellStyle name="Output 2 17" xfId="6277" xr:uid="{00000000-0005-0000-0000-00003E180000}"/>
    <cellStyle name="Output 2 18" xfId="6618" xr:uid="{00000000-0005-0000-0000-00003F180000}"/>
    <cellStyle name="Output 2 19" xfId="7811" xr:uid="{00000000-0005-0000-0000-000040180000}"/>
    <cellStyle name="Output 2 2" xfId="715" xr:uid="{00000000-0005-0000-0000-000041180000}"/>
    <cellStyle name="Output 2 2 10" xfId="8849" xr:uid="{00000000-0005-0000-0000-000042180000}"/>
    <cellStyle name="Output 2 2 2" xfId="716" xr:uid="{00000000-0005-0000-0000-000043180000}"/>
    <cellStyle name="Output 2 2 2 2" xfId="1488" xr:uid="{00000000-0005-0000-0000-000044180000}"/>
    <cellStyle name="Output 2 2 2 3" xfId="4220" xr:uid="{00000000-0005-0000-0000-000045180000}"/>
    <cellStyle name="Output 2 2 2 4" xfId="4221" xr:uid="{00000000-0005-0000-0000-000046180000}"/>
    <cellStyle name="Output 2 2 2 5" xfId="4222" xr:uid="{00000000-0005-0000-0000-000047180000}"/>
    <cellStyle name="Output 2 2 2_GCSEs" xfId="7370" xr:uid="{00000000-0005-0000-0000-000048180000}"/>
    <cellStyle name="Output 2 2 3" xfId="1489" xr:uid="{00000000-0005-0000-0000-000049180000}"/>
    <cellStyle name="Output 2 2 4" xfId="4223" xr:uid="{00000000-0005-0000-0000-00004A180000}"/>
    <cellStyle name="Output 2 2 5" xfId="4224" xr:uid="{00000000-0005-0000-0000-00004B180000}"/>
    <cellStyle name="Output 2 2 6" xfId="4225" xr:uid="{00000000-0005-0000-0000-00004C180000}"/>
    <cellStyle name="Output 2 2 7" xfId="6278" xr:uid="{00000000-0005-0000-0000-00004D180000}"/>
    <cellStyle name="Output 2 2 8" xfId="9399" xr:uid="{00000000-0005-0000-0000-00004E180000}"/>
    <cellStyle name="Output 2 2 9" xfId="9913" xr:uid="{00000000-0005-0000-0000-00004F180000}"/>
    <cellStyle name="Output 2 2_GCSEs" xfId="7369" xr:uid="{00000000-0005-0000-0000-000050180000}"/>
    <cellStyle name="Output 2 20" xfId="9398" xr:uid="{00000000-0005-0000-0000-000051180000}"/>
    <cellStyle name="Output 2 21" xfId="9912" xr:uid="{00000000-0005-0000-0000-000052180000}"/>
    <cellStyle name="Output 2 22" xfId="8848" xr:uid="{00000000-0005-0000-0000-000053180000}"/>
    <cellStyle name="Output 2 23" xfId="8945" xr:uid="{00000000-0005-0000-0000-000054180000}"/>
    <cellStyle name="Output 2 3" xfId="717" xr:uid="{00000000-0005-0000-0000-000055180000}"/>
    <cellStyle name="Output 2 3 10" xfId="8851" xr:uid="{00000000-0005-0000-0000-000056180000}"/>
    <cellStyle name="Output 2 3 2" xfId="718" xr:uid="{00000000-0005-0000-0000-000057180000}"/>
    <cellStyle name="Output 2 3 2 2" xfId="1486" xr:uid="{00000000-0005-0000-0000-000058180000}"/>
    <cellStyle name="Output 2 3 2 3" xfId="4226" xr:uid="{00000000-0005-0000-0000-000059180000}"/>
    <cellStyle name="Output 2 3 2 4" xfId="4227" xr:uid="{00000000-0005-0000-0000-00005A180000}"/>
    <cellStyle name="Output 2 3 2 5" xfId="4228" xr:uid="{00000000-0005-0000-0000-00005B180000}"/>
    <cellStyle name="Output 2 3 2_GCSEs" xfId="7372" xr:uid="{00000000-0005-0000-0000-00005C180000}"/>
    <cellStyle name="Output 2 3 3" xfId="1487" xr:uid="{00000000-0005-0000-0000-00005D180000}"/>
    <cellStyle name="Output 2 3 4" xfId="4229" xr:uid="{00000000-0005-0000-0000-00005E180000}"/>
    <cellStyle name="Output 2 3 5" xfId="4230" xr:uid="{00000000-0005-0000-0000-00005F180000}"/>
    <cellStyle name="Output 2 3 6" xfId="4231" xr:uid="{00000000-0005-0000-0000-000060180000}"/>
    <cellStyle name="Output 2 3 7" xfId="6279" xr:uid="{00000000-0005-0000-0000-000061180000}"/>
    <cellStyle name="Output 2 3 8" xfId="9400" xr:uid="{00000000-0005-0000-0000-000062180000}"/>
    <cellStyle name="Output 2 3 9" xfId="9914" xr:uid="{00000000-0005-0000-0000-000063180000}"/>
    <cellStyle name="Output 2 3_GCSEs" xfId="7371" xr:uid="{00000000-0005-0000-0000-000064180000}"/>
    <cellStyle name="Output 2 4" xfId="719" xr:uid="{00000000-0005-0000-0000-000065180000}"/>
    <cellStyle name="Output 2 4 2" xfId="720" xr:uid="{00000000-0005-0000-0000-000066180000}"/>
    <cellStyle name="Output 2 4 2 2" xfId="1484" xr:uid="{00000000-0005-0000-0000-000067180000}"/>
    <cellStyle name="Output 2 4 2 3" xfId="4232" xr:uid="{00000000-0005-0000-0000-000068180000}"/>
    <cellStyle name="Output 2 4 2 4" xfId="4233" xr:uid="{00000000-0005-0000-0000-000069180000}"/>
    <cellStyle name="Output 2 4 2 5" xfId="4234" xr:uid="{00000000-0005-0000-0000-00006A180000}"/>
    <cellStyle name="Output 2 4 2_GCSEs" xfId="7374" xr:uid="{00000000-0005-0000-0000-00006B180000}"/>
    <cellStyle name="Output 2 4 3" xfId="1485" xr:uid="{00000000-0005-0000-0000-00006C180000}"/>
    <cellStyle name="Output 2 4 4" xfId="4235" xr:uid="{00000000-0005-0000-0000-00006D180000}"/>
    <cellStyle name="Output 2 4 5" xfId="4236" xr:uid="{00000000-0005-0000-0000-00006E180000}"/>
    <cellStyle name="Output 2 4 6" xfId="4237" xr:uid="{00000000-0005-0000-0000-00006F180000}"/>
    <cellStyle name="Output 2 4_GCSEs" xfId="7373" xr:uid="{00000000-0005-0000-0000-000070180000}"/>
    <cellStyle name="Output 2 5" xfId="721" xr:uid="{00000000-0005-0000-0000-000071180000}"/>
    <cellStyle name="Output 2 5 2" xfId="722" xr:uid="{00000000-0005-0000-0000-000072180000}"/>
    <cellStyle name="Output 2 5 2 2" xfId="1482" xr:uid="{00000000-0005-0000-0000-000073180000}"/>
    <cellStyle name="Output 2 5 2 3" xfId="4238" xr:uid="{00000000-0005-0000-0000-000074180000}"/>
    <cellStyle name="Output 2 5 2 4" xfId="4239" xr:uid="{00000000-0005-0000-0000-000075180000}"/>
    <cellStyle name="Output 2 5 2 5" xfId="4240" xr:uid="{00000000-0005-0000-0000-000076180000}"/>
    <cellStyle name="Output 2 5 2_GCSEs" xfId="7376" xr:uid="{00000000-0005-0000-0000-000077180000}"/>
    <cellStyle name="Output 2 5 3" xfId="1483" xr:uid="{00000000-0005-0000-0000-000078180000}"/>
    <cellStyle name="Output 2 5 4" xfId="4241" xr:uid="{00000000-0005-0000-0000-000079180000}"/>
    <cellStyle name="Output 2 5 5" xfId="4242" xr:uid="{00000000-0005-0000-0000-00007A180000}"/>
    <cellStyle name="Output 2 5 6" xfId="4243" xr:uid="{00000000-0005-0000-0000-00007B180000}"/>
    <cellStyle name="Output 2 5_GCSEs" xfId="7375" xr:uid="{00000000-0005-0000-0000-00007C180000}"/>
    <cellStyle name="Output 2 6" xfId="723" xr:uid="{00000000-0005-0000-0000-00007D180000}"/>
    <cellStyle name="Output 2 6 2" xfId="724" xr:uid="{00000000-0005-0000-0000-00007E180000}"/>
    <cellStyle name="Output 2 6 2 2" xfId="1480" xr:uid="{00000000-0005-0000-0000-00007F180000}"/>
    <cellStyle name="Output 2 6 2 3" xfId="4244" xr:uid="{00000000-0005-0000-0000-000080180000}"/>
    <cellStyle name="Output 2 6 2 4" xfId="4245" xr:uid="{00000000-0005-0000-0000-000081180000}"/>
    <cellStyle name="Output 2 6 2 5" xfId="4246" xr:uid="{00000000-0005-0000-0000-000082180000}"/>
    <cellStyle name="Output 2 6 2_GCSEs" xfId="7378" xr:uid="{00000000-0005-0000-0000-000083180000}"/>
    <cellStyle name="Output 2 6 3" xfId="1481" xr:uid="{00000000-0005-0000-0000-000084180000}"/>
    <cellStyle name="Output 2 6 4" xfId="4247" xr:uid="{00000000-0005-0000-0000-000085180000}"/>
    <cellStyle name="Output 2 6 5" xfId="4248" xr:uid="{00000000-0005-0000-0000-000086180000}"/>
    <cellStyle name="Output 2 6 6" xfId="4249" xr:uid="{00000000-0005-0000-0000-000087180000}"/>
    <cellStyle name="Output 2 6_GCSEs" xfId="7377" xr:uid="{00000000-0005-0000-0000-000088180000}"/>
    <cellStyle name="Output 2 7" xfId="725" xr:uid="{00000000-0005-0000-0000-000089180000}"/>
    <cellStyle name="Output 2 7 2" xfId="726" xr:uid="{00000000-0005-0000-0000-00008A180000}"/>
    <cellStyle name="Output 2 7 2 2" xfId="1478" xr:uid="{00000000-0005-0000-0000-00008B180000}"/>
    <cellStyle name="Output 2 7 2 3" xfId="4250" xr:uid="{00000000-0005-0000-0000-00008C180000}"/>
    <cellStyle name="Output 2 7 2 4" xfId="4251" xr:uid="{00000000-0005-0000-0000-00008D180000}"/>
    <cellStyle name="Output 2 7 2 5" xfId="4252" xr:uid="{00000000-0005-0000-0000-00008E180000}"/>
    <cellStyle name="Output 2 7 2_GCSEs" xfId="7380" xr:uid="{00000000-0005-0000-0000-00008F180000}"/>
    <cellStyle name="Output 2 7 3" xfId="1479" xr:uid="{00000000-0005-0000-0000-000090180000}"/>
    <cellStyle name="Output 2 7 4" xfId="4253" xr:uid="{00000000-0005-0000-0000-000091180000}"/>
    <cellStyle name="Output 2 7 5" xfId="4254" xr:uid="{00000000-0005-0000-0000-000092180000}"/>
    <cellStyle name="Output 2 7 6" xfId="4255" xr:uid="{00000000-0005-0000-0000-000093180000}"/>
    <cellStyle name="Output 2 7_GCSEs" xfId="7379" xr:uid="{00000000-0005-0000-0000-000094180000}"/>
    <cellStyle name="Output 2 8" xfId="727" xr:uid="{00000000-0005-0000-0000-000095180000}"/>
    <cellStyle name="Output 2 8 2" xfId="728" xr:uid="{00000000-0005-0000-0000-000096180000}"/>
    <cellStyle name="Output 2 8 2 2" xfId="1476" xr:uid="{00000000-0005-0000-0000-000097180000}"/>
    <cellStyle name="Output 2 8 2 3" xfId="4256" xr:uid="{00000000-0005-0000-0000-000098180000}"/>
    <cellStyle name="Output 2 8 2 4" xfId="4257" xr:uid="{00000000-0005-0000-0000-000099180000}"/>
    <cellStyle name="Output 2 8 2 5" xfId="4258" xr:uid="{00000000-0005-0000-0000-00009A180000}"/>
    <cellStyle name="Output 2 8 2_GCSEs" xfId="7382" xr:uid="{00000000-0005-0000-0000-00009B180000}"/>
    <cellStyle name="Output 2 8 3" xfId="1477" xr:uid="{00000000-0005-0000-0000-00009C180000}"/>
    <cellStyle name="Output 2 8 4" xfId="4259" xr:uid="{00000000-0005-0000-0000-00009D180000}"/>
    <cellStyle name="Output 2 8 5" xfId="4260" xr:uid="{00000000-0005-0000-0000-00009E180000}"/>
    <cellStyle name="Output 2 8 6" xfId="4261" xr:uid="{00000000-0005-0000-0000-00009F180000}"/>
    <cellStyle name="Output 2 8_GCSEs" xfId="7381" xr:uid="{00000000-0005-0000-0000-0000A0180000}"/>
    <cellStyle name="Output 2 9" xfId="729" xr:uid="{00000000-0005-0000-0000-0000A1180000}"/>
    <cellStyle name="Output 2 9 2" xfId="730" xr:uid="{00000000-0005-0000-0000-0000A2180000}"/>
    <cellStyle name="Output 2 9 2 2" xfId="1474" xr:uid="{00000000-0005-0000-0000-0000A3180000}"/>
    <cellStyle name="Output 2 9 2 3" xfId="4262" xr:uid="{00000000-0005-0000-0000-0000A4180000}"/>
    <cellStyle name="Output 2 9 2 4" xfId="4263" xr:uid="{00000000-0005-0000-0000-0000A5180000}"/>
    <cellStyle name="Output 2 9 2 5" xfId="4264" xr:uid="{00000000-0005-0000-0000-0000A6180000}"/>
    <cellStyle name="Output 2 9 2_GCSEs" xfId="7384" xr:uid="{00000000-0005-0000-0000-0000A7180000}"/>
    <cellStyle name="Output 2 9 3" xfId="1475" xr:uid="{00000000-0005-0000-0000-0000A8180000}"/>
    <cellStyle name="Output 2 9 4" xfId="4265" xr:uid="{00000000-0005-0000-0000-0000A9180000}"/>
    <cellStyle name="Output 2 9 5" xfId="4266" xr:uid="{00000000-0005-0000-0000-0000AA180000}"/>
    <cellStyle name="Output 2 9 6" xfId="4267" xr:uid="{00000000-0005-0000-0000-0000AB180000}"/>
    <cellStyle name="Output 2 9_GCSEs" xfId="7383" xr:uid="{00000000-0005-0000-0000-0000AC180000}"/>
    <cellStyle name="Output 2_Analysis File Template" xfId="6280" xr:uid="{00000000-0005-0000-0000-0000AD180000}"/>
    <cellStyle name="Output 3" xfId="731" xr:uid="{00000000-0005-0000-0000-0000AE180000}"/>
    <cellStyle name="Output 3 10" xfId="732" xr:uid="{00000000-0005-0000-0000-0000AF180000}"/>
    <cellStyle name="Output 3 10 2" xfId="1472" xr:uid="{00000000-0005-0000-0000-0000B0180000}"/>
    <cellStyle name="Output 3 10 3" xfId="4268" xr:uid="{00000000-0005-0000-0000-0000B1180000}"/>
    <cellStyle name="Output 3 10 4" xfId="4269" xr:uid="{00000000-0005-0000-0000-0000B2180000}"/>
    <cellStyle name="Output 3 10 5" xfId="4270" xr:uid="{00000000-0005-0000-0000-0000B3180000}"/>
    <cellStyle name="Output 3 10_GCSEs" xfId="7386" xr:uid="{00000000-0005-0000-0000-0000B4180000}"/>
    <cellStyle name="Output 3 11" xfId="733" xr:uid="{00000000-0005-0000-0000-0000B5180000}"/>
    <cellStyle name="Output 3 11 2" xfId="1471" xr:uid="{00000000-0005-0000-0000-0000B6180000}"/>
    <cellStyle name="Output 3 11 3" xfId="4271" xr:uid="{00000000-0005-0000-0000-0000B7180000}"/>
    <cellStyle name="Output 3 11 4" xfId="4272" xr:uid="{00000000-0005-0000-0000-0000B8180000}"/>
    <cellStyle name="Output 3 11 5" xfId="4273" xr:uid="{00000000-0005-0000-0000-0000B9180000}"/>
    <cellStyle name="Output 3 11_GCSEs" xfId="7387" xr:uid="{00000000-0005-0000-0000-0000BA180000}"/>
    <cellStyle name="Output 3 12" xfId="1473" xr:uid="{00000000-0005-0000-0000-0000BB180000}"/>
    <cellStyle name="Output 3 12 2" xfId="4274" xr:uid="{00000000-0005-0000-0000-0000BC180000}"/>
    <cellStyle name="Output 3 12 3" xfId="4275" xr:uid="{00000000-0005-0000-0000-0000BD180000}"/>
    <cellStyle name="Output 3 12 4" xfId="4276" xr:uid="{00000000-0005-0000-0000-0000BE180000}"/>
    <cellStyle name="Output 3 12 5" xfId="4277" xr:uid="{00000000-0005-0000-0000-0000BF180000}"/>
    <cellStyle name="Output 3 12_GCSEs" xfId="7388" xr:uid="{00000000-0005-0000-0000-0000C0180000}"/>
    <cellStyle name="Output 3 13" xfId="4278" xr:uid="{00000000-0005-0000-0000-0000C1180000}"/>
    <cellStyle name="Output 3 14" xfId="4279" xr:uid="{00000000-0005-0000-0000-0000C2180000}"/>
    <cellStyle name="Output 3 15" xfId="4280" xr:uid="{00000000-0005-0000-0000-0000C3180000}"/>
    <cellStyle name="Output 3 16" xfId="4281" xr:uid="{00000000-0005-0000-0000-0000C4180000}"/>
    <cellStyle name="Output 3 17" xfId="6281" xr:uid="{00000000-0005-0000-0000-0000C5180000}"/>
    <cellStyle name="Output 3 18" xfId="6619" xr:uid="{00000000-0005-0000-0000-0000C6180000}"/>
    <cellStyle name="Output 3 19" xfId="7812" xr:uid="{00000000-0005-0000-0000-0000C7180000}"/>
    <cellStyle name="Output 3 2" xfId="734" xr:uid="{00000000-0005-0000-0000-0000C8180000}"/>
    <cellStyle name="Output 3 2 2" xfId="735" xr:uid="{00000000-0005-0000-0000-0000C9180000}"/>
    <cellStyle name="Output 3 2 2 2" xfId="1469" xr:uid="{00000000-0005-0000-0000-0000CA180000}"/>
    <cellStyle name="Output 3 2 2 3" xfId="4282" xr:uid="{00000000-0005-0000-0000-0000CB180000}"/>
    <cellStyle name="Output 3 2 2 4" xfId="4283" xr:uid="{00000000-0005-0000-0000-0000CC180000}"/>
    <cellStyle name="Output 3 2 2 5" xfId="4284" xr:uid="{00000000-0005-0000-0000-0000CD180000}"/>
    <cellStyle name="Output 3 2 2_GCSEs" xfId="7390" xr:uid="{00000000-0005-0000-0000-0000CE180000}"/>
    <cellStyle name="Output 3 2 3" xfId="1470" xr:uid="{00000000-0005-0000-0000-0000CF180000}"/>
    <cellStyle name="Output 3 2 4" xfId="4285" xr:uid="{00000000-0005-0000-0000-0000D0180000}"/>
    <cellStyle name="Output 3 2 5" xfId="4286" xr:uid="{00000000-0005-0000-0000-0000D1180000}"/>
    <cellStyle name="Output 3 2 6" xfId="4287" xr:uid="{00000000-0005-0000-0000-0000D2180000}"/>
    <cellStyle name="Output 3 2_GCSEs" xfId="7389" xr:uid="{00000000-0005-0000-0000-0000D3180000}"/>
    <cellStyle name="Output 3 20" xfId="9401" xr:uid="{00000000-0005-0000-0000-0000D4180000}"/>
    <cellStyle name="Output 3 21" xfId="9915" xr:uid="{00000000-0005-0000-0000-0000D5180000}"/>
    <cellStyle name="Output 3 22" xfId="8852" xr:uid="{00000000-0005-0000-0000-0000D6180000}"/>
    <cellStyle name="Output 3 3" xfId="736" xr:uid="{00000000-0005-0000-0000-0000D7180000}"/>
    <cellStyle name="Output 3 3 2" xfId="737" xr:uid="{00000000-0005-0000-0000-0000D8180000}"/>
    <cellStyle name="Output 3 3 2 2" xfId="1467" xr:uid="{00000000-0005-0000-0000-0000D9180000}"/>
    <cellStyle name="Output 3 3 2 3" xfId="4288" xr:uid="{00000000-0005-0000-0000-0000DA180000}"/>
    <cellStyle name="Output 3 3 2 4" xfId="4289" xr:uid="{00000000-0005-0000-0000-0000DB180000}"/>
    <cellStyle name="Output 3 3 2 5" xfId="4290" xr:uid="{00000000-0005-0000-0000-0000DC180000}"/>
    <cellStyle name="Output 3 3 2_GCSEs" xfId="7392" xr:uid="{00000000-0005-0000-0000-0000DD180000}"/>
    <cellStyle name="Output 3 3 3" xfId="1468" xr:uid="{00000000-0005-0000-0000-0000DE180000}"/>
    <cellStyle name="Output 3 3 4" xfId="4291" xr:uid="{00000000-0005-0000-0000-0000DF180000}"/>
    <cellStyle name="Output 3 3 5" xfId="4292" xr:uid="{00000000-0005-0000-0000-0000E0180000}"/>
    <cellStyle name="Output 3 3 6" xfId="4293" xr:uid="{00000000-0005-0000-0000-0000E1180000}"/>
    <cellStyle name="Output 3 3_GCSEs" xfId="7391" xr:uid="{00000000-0005-0000-0000-0000E2180000}"/>
    <cellStyle name="Output 3 4" xfId="738" xr:uid="{00000000-0005-0000-0000-0000E3180000}"/>
    <cellStyle name="Output 3 4 2" xfId="739" xr:uid="{00000000-0005-0000-0000-0000E4180000}"/>
    <cellStyle name="Output 3 4 2 2" xfId="1465" xr:uid="{00000000-0005-0000-0000-0000E5180000}"/>
    <cellStyle name="Output 3 4 2 3" xfId="4294" xr:uid="{00000000-0005-0000-0000-0000E6180000}"/>
    <cellStyle name="Output 3 4 2 4" xfId="4295" xr:uid="{00000000-0005-0000-0000-0000E7180000}"/>
    <cellStyle name="Output 3 4 2 5" xfId="4296" xr:uid="{00000000-0005-0000-0000-0000E8180000}"/>
    <cellStyle name="Output 3 4 2_GCSEs" xfId="7394" xr:uid="{00000000-0005-0000-0000-0000E9180000}"/>
    <cellStyle name="Output 3 4 3" xfId="1466" xr:uid="{00000000-0005-0000-0000-0000EA180000}"/>
    <cellStyle name="Output 3 4 4" xfId="4297" xr:uid="{00000000-0005-0000-0000-0000EB180000}"/>
    <cellStyle name="Output 3 4 5" xfId="4298" xr:uid="{00000000-0005-0000-0000-0000EC180000}"/>
    <cellStyle name="Output 3 4 6" xfId="4299" xr:uid="{00000000-0005-0000-0000-0000ED180000}"/>
    <cellStyle name="Output 3 4_GCSEs" xfId="7393" xr:uid="{00000000-0005-0000-0000-0000EE180000}"/>
    <cellStyle name="Output 3 5" xfId="740" xr:uid="{00000000-0005-0000-0000-0000EF180000}"/>
    <cellStyle name="Output 3 5 2" xfId="741" xr:uid="{00000000-0005-0000-0000-0000F0180000}"/>
    <cellStyle name="Output 3 5 2 2" xfId="1463" xr:uid="{00000000-0005-0000-0000-0000F1180000}"/>
    <cellStyle name="Output 3 5 2 3" xfId="4300" xr:uid="{00000000-0005-0000-0000-0000F2180000}"/>
    <cellStyle name="Output 3 5 2 4" xfId="4301" xr:uid="{00000000-0005-0000-0000-0000F3180000}"/>
    <cellStyle name="Output 3 5 2 5" xfId="4302" xr:uid="{00000000-0005-0000-0000-0000F4180000}"/>
    <cellStyle name="Output 3 5 2_GCSEs" xfId="7396" xr:uid="{00000000-0005-0000-0000-0000F5180000}"/>
    <cellStyle name="Output 3 5 3" xfId="1464" xr:uid="{00000000-0005-0000-0000-0000F6180000}"/>
    <cellStyle name="Output 3 5 4" xfId="4303" xr:uid="{00000000-0005-0000-0000-0000F7180000}"/>
    <cellStyle name="Output 3 5 5" xfId="4304" xr:uid="{00000000-0005-0000-0000-0000F8180000}"/>
    <cellStyle name="Output 3 5 6" xfId="4305" xr:uid="{00000000-0005-0000-0000-0000F9180000}"/>
    <cellStyle name="Output 3 5_GCSEs" xfId="7395" xr:uid="{00000000-0005-0000-0000-0000FA180000}"/>
    <cellStyle name="Output 3 6" xfId="742" xr:uid="{00000000-0005-0000-0000-0000FB180000}"/>
    <cellStyle name="Output 3 6 2" xfId="743" xr:uid="{00000000-0005-0000-0000-0000FC180000}"/>
    <cellStyle name="Output 3 6 2 2" xfId="1461" xr:uid="{00000000-0005-0000-0000-0000FD180000}"/>
    <cellStyle name="Output 3 6 2 3" xfId="4306" xr:uid="{00000000-0005-0000-0000-0000FE180000}"/>
    <cellStyle name="Output 3 6 2 4" xfId="4307" xr:uid="{00000000-0005-0000-0000-0000FF180000}"/>
    <cellStyle name="Output 3 6 2 5" xfId="4308" xr:uid="{00000000-0005-0000-0000-000000190000}"/>
    <cellStyle name="Output 3 6 2_GCSEs" xfId="7398" xr:uid="{00000000-0005-0000-0000-000001190000}"/>
    <cellStyle name="Output 3 6 3" xfId="1462" xr:uid="{00000000-0005-0000-0000-000002190000}"/>
    <cellStyle name="Output 3 6 4" xfId="4309" xr:uid="{00000000-0005-0000-0000-000003190000}"/>
    <cellStyle name="Output 3 6 5" xfId="4310" xr:uid="{00000000-0005-0000-0000-000004190000}"/>
    <cellStyle name="Output 3 6 6" xfId="4311" xr:uid="{00000000-0005-0000-0000-000005190000}"/>
    <cellStyle name="Output 3 6_GCSEs" xfId="7397" xr:uid="{00000000-0005-0000-0000-000006190000}"/>
    <cellStyle name="Output 3 7" xfId="744" xr:uid="{00000000-0005-0000-0000-000007190000}"/>
    <cellStyle name="Output 3 7 2" xfId="745" xr:uid="{00000000-0005-0000-0000-000008190000}"/>
    <cellStyle name="Output 3 7 2 2" xfId="1459" xr:uid="{00000000-0005-0000-0000-000009190000}"/>
    <cellStyle name="Output 3 7 2 3" xfId="4312" xr:uid="{00000000-0005-0000-0000-00000A190000}"/>
    <cellStyle name="Output 3 7 2 4" xfId="4313" xr:uid="{00000000-0005-0000-0000-00000B190000}"/>
    <cellStyle name="Output 3 7 2 5" xfId="4314" xr:uid="{00000000-0005-0000-0000-00000C190000}"/>
    <cellStyle name="Output 3 7 2_GCSEs" xfId="7400" xr:uid="{00000000-0005-0000-0000-00000D190000}"/>
    <cellStyle name="Output 3 7 3" xfId="1460" xr:uid="{00000000-0005-0000-0000-00000E190000}"/>
    <cellStyle name="Output 3 7 4" xfId="4315" xr:uid="{00000000-0005-0000-0000-00000F190000}"/>
    <cellStyle name="Output 3 7 5" xfId="4316" xr:uid="{00000000-0005-0000-0000-000010190000}"/>
    <cellStyle name="Output 3 7 6" xfId="4317" xr:uid="{00000000-0005-0000-0000-000011190000}"/>
    <cellStyle name="Output 3 7_GCSEs" xfId="7399" xr:uid="{00000000-0005-0000-0000-000012190000}"/>
    <cellStyle name="Output 3 8" xfId="746" xr:uid="{00000000-0005-0000-0000-000013190000}"/>
    <cellStyle name="Output 3 8 2" xfId="747" xr:uid="{00000000-0005-0000-0000-000014190000}"/>
    <cellStyle name="Output 3 8 2 2" xfId="1457" xr:uid="{00000000-0005-0000-0000-000015190000}"/>
    <cellStyle name="Output 3 8 2 3" xfId="4318" xr:uid="{00000000-0005-0000-0000-000016190000}"/>
    <cellStyle name="Output 3 8 2 4" xfId="4319" xr:uid="{00000000-0005-0000-0000-000017190000}"/>
    <cellStyle name="Output 3 8 2 5" xfId="4320" xr:uid="{00000000-0005-0000-0000-000018190000}"/>
    <cellStyle name="Output 3 8 2_GCSEs" xfId="7402" xr:uid="{00000000-0005-0000-0000-000019190000}"/>
    <cellStyle name="Output 3 8 3" xfId="1458" xr:uid="{00000000-0005-0000-0000-00001A190000}"/>
    <cellStyle name="Output 3 8 4" xfId="4321" xr:uid="{00000000-0005-0000-0000-00001B190000}"/>
    <cellStyle name="Output 3 8 5" xfId="4322" xr:uid="{00000000-0005-0000-0000-00001C190000}"/>
    <cellStyle name="Output 3 8 6" xfId="4323" xr:uid="{00000000-0005-0000-0000-00001D190000}"/>
    <cellStyle name="Output 3 8_GCSEs" xfId="7401" xr:uid="{00000000-0005-0000-0000-00001E190000}"/>
    <cellStyle name="Output 3 9" xfId="748" xr:uid="{00000000-0005-0000-0000-00001F190000}"/>
    <cellStyle name="Output 3 9 2" xfId="749" xr:uid="{00000000-0005-0000-0000-000020190000}"/>
    <cellStyle name="Output 3 9 2 2" xfId="1455" xr:uid="{00000000-0005-0000-0000-000021190000}"/>
    <cellStyle name="Output 3 9 2 3" xfId="4324" xr:uid="{00000000-0005-0000-0000-000022190000}"/>
    <cellStyle name="Output 3 9 2 4" xfId="4325" xr:uid="{00000000-0005-0000-0000-000023190000}"/>
    <cellStyle name="Output 3 9 2 5" xfId="4326" xr:uid="{00000000-0005-0000-0000-000024190000}"/>
    <cellStyle name="Output 3 9 2_GCSEs" xfId="7404" xr:uid="{00000000-0005-0000-0000-000025190000}"/>
    <cellStyle name="Output 3 9 3" xfId="1456" xr:uid="{00000000-0005-0000-0000-000026190000}"/>
    <cellStyle name="Output 3 9 4" xfId="4327" xr:uid="{00000000-0005-0000-0000-000027190000}"/>
    <cellStyle name="Output 3 9 5" xfId="4328" xr:uid="{00000000-0005-0000-0000-000028190000}"/>
    <cellStyle name="Output 3 9 6" xfId="4329" xr:uid="{00000000-0005-0000-0000-000029190000}"/>
    <cellStyle name="Output 3 9_GCSEs" xfId="7403" xr:uid="{00000000-0005-0000-0000-00002A190000}"/>
    <cellStyle name="Output 3_GCSEs" xfId="7385" xr:uid="{00000000-0005-0000-0000-00002B190000}"/>
    <cellStyle name="Output 4" xfId="750" xr:uid="{00000000-0005-0000-0000-00002C190000}"/>
    <cellStyle name="Output 4 10" xfId="751" xr:uid="{00000000-0005-0000-0000-00002D190000}"/>
    <cellStyle name="Output 4 10 2" xfId="1453" xr:uid="{00000000-0005-0000-0000-00002E190000}"/>
    <cellStyle name="Output 4 10 3" xfId="4330" xr:uid="{00000000-0005-0000-0000-00002F190000}"/>
    <cellStyle name="Output 4 10 4" xfId="4331" xr:uid="{00000000-0005-0000-0000-000030190000}"/>
    <cellStyle name="Output 4 10 5" xfId="4332" xr:uid="{00000000-0005-0000-0000-000031190000}"/>
    <cellStyle name="Output 4 10_GCSEs" xfId="7406" xr:uid="{00000000-0005-0000-0000-000032190000}"/>
    <cellStyle name="Output 4 11" xfId="752" xr:uid="{00000000-0005-0000-0000-000033190000}"/>
    <cellStyle name="Output 4 11 2" xfId="1452" xr:uid="{00000000-0005-0000-0000-000034190000}"/>
    <cellStyle name="Output 4 11 3" xfId="4333" xr:uid="{00000000-0005-0000-0000-000035190000}"/>
    <cellStyle name="Output 4 11 4" xfId="4334" xr:uid="{00000000-0005-0000-0000-000036190000}"/>
    <cellStyle name="Output 4 11 5" xfId="4335" xr:uid="{00000000-0005-0000-0000-000037190000}"/>
    <cellStyle name="Output 4 11_GCSEs" xfId="7407" xr:uid="{00000000-0005-0000-0000-000038190000}"/>
    <cellStyle name="Output 4 12" xfId="1454" xr:uid="{00000000-0005-0000-0000-000039190000}"/>
    <cellStyle name="Output 4 12 2" xfId="4336" xr:uid="{00000000-0005-0000-0000-00003A190000}"/>
    <cellStyle name="Output 4 12 3" xfId="4337" xr:uid="{00000000-0005-0000-0000-00003B190000}"/>
    <cellStyle name="Output 4 12 4" xfId="4338" xr:uid="{00000000-0005-0000-0000-00003C190000}"/>
    <cellStyle name="Output 4 12 5" xfId="4339" xr:uid="{00000000-0005-0000-0000-00003D190000}"/>
    <cellStyle name="Output 4 12_GCSEs" xfId="7408" xr:uid="{00000000-0005-0000-0000-00003E190000}"/>
    <cellStyle name="Output 4 13" xfId="4340" xr:uid="{00000000-0005-0000-0000-00003F190000}"/>
    <cellStyle name="Output 4 14" xfId="4341" xr:uid="{00000000-0005-0000-0000-000040190000}"/>
    <cellStyle name="Output 4 15" xfId="4342" xr:uid="{00000000-0005-0000-0000-000041190000}"/>
    <cellStyle name="Output 4 16" xfId="4343" xr:uid="{00000000-0005-0000-0000-000042190000}"/>
    <cellStyle name="Output 4 17" xfId="6282" xr:uid="{00000000-0005-0000-0000-000043190000}"/>
    <cellStyle name="Output 4 18" xfId="9402" xr:uid="{00000000-0005-0000-0000-000044190000}"/>
    <cellStyle name="Output 4 19" xfId="9916" xr:uid="{00000000-0005-0000-0000-000045190000}"/>
    <cellStyle name="Output 4 2" xfId="753" xr:uid="{00000000-0005-0000-0000-000046190000}"/>
    <cellStyle name="Output 4 2 2" xfId="754" xr:uid="{00000000-0005-0000-0000-000047190000}"/>
    <cellStyle name="Output 4 2 2 2" xfId="1450" xr:uid="{00000000-0005-0000-0000-000048190000}"/>
    <cellStyle name="Output 4 2 2 3" xfId="4344" xr:uid="{00000000-0005-0000-0000-000049190000}"/>
    <cellStyle name="Output 4 2 2 4" xfId="4345" xr:uid="{00000000-0005-0000-0000-00004A190000}"/>
    <cellStyle name="Output 4 2 2 5" xfId="4346" xr:uid="{00000000-0005-0000-0000-00004B190000}"/>
    <cellStyle name="Output 4 2 2_GCSEs" xfId="7410" xr:uid="{00000000-0005-0000-0000-00004C190000}"/>
    <cellStyle name="Output 4 2 3" xfId="1451" xr:uid="{00000000-0005-0000-0000-00004D190000}"/>
    <cellStyle name="Output 4 2 4" xfId="4347" xr:uid="{00000000-0005-0000-0000-00004E190000}"/>
    <cellStyle name="Output 4 2 5" xfId="4348" xr:uid="{00000000-0005-0000-0000-00004F190000}"/>
    <cellStyle name="Output 4 2 6" xfId="4349" xr:uid="{00000000-0005-0000-0000-000050190000}"/>
    <cellStyle name="Output 4 2_GCSEs" xfId="7409" xr:uid="{00000000-0005-0000-0000-000051190000}"/>
    <cellStyle name="Output 4 20" xfId="8853" xr:uid="{00000000-0005-0000-0000-000052190000}"/>
    <cellStyle name="Output 4 3" xfId="755" xr:uid="{00000000-0005-0000-0000-000053190000}"/>
    <cellStyle name="Output 4 3 2" xfId="756" xr:uid="{00000000-0005-0000-0000-000054190000}"/>
    <cellStyle name="Output 4 3 2 2" xfId="1448" xr:uid="{00000000-0005-0000-0000-000055190000}"/>
    <cellStyle name="Output 4 3 2 3" xfId="4350" xr:uid="{00000000-0005-0000-0000-000056190000}"/>
    <cellStyle name="Output 4 3 2 4" xfId="4351" xr:uid="{00000000-0005-0000-0000-000057190000}"/>
    <cellStyle name="Output 4 3 2 5" xfId="4352" xr:uid="{00000000-0005-0000-0000-000058190000}"/>
    <cellStyle name="Output 4 3 2_GCSEs" xfId="7412" xr:uid="{00000000-0005-0000-0000-000059190000}"/>
    <cellStyle name="Output 4 3 3" xfId="1449" xr:uid="{00000000-0005-0000-0000-00005A190000}"/>
    <cellStyle name="Output 4 3 4" xfId="4353" xr:uid="{00000000-0005-0000-0000-00005B190000}"/>
    <cellStyle name="Output 4 3 5" xfId="4354" xr:uid="{00000000-0005-0000-0000-00005C190000}"/>
    <cellStyle name="Output 4 3 6" xfId="4355" xr:uid="{00000000-0005-0000-0000-00005D190000}"/>
    <cellStyle name="Output 4 3_GCSEs" xfId="7411" xr:uid="{00000000-0005-0000-0000-00005E190000}"/>
    <cellStyle name="Output 4 4" xfId="757" xr:uid="{00000000-0005-0000-0000-00005F190000}"/>
    <cellStyle name="Output 4 4 2" xfId="758" xr:uid="{00000000-0005-0000-0000-000060190000}"/>
    <cellStyle name="Output 4 4 2 2" xfId="1446" xr:uid="{00000000-0005-0000-0000-000061190000}"/>
    <cellStyle name="Output 4 4 2 3" xfId="4356" xr:uid="{00000000-0005-0000-0000-000062190000}"/>
    <cellStyle name="Output 4 4 2 4" xfId="4357" xr:uid="{00000000-0005-0000-0000-000063190000}"/>
    <cellStyle name="Output 4 4 2 5" xfId="4358" xr:uid="{00000000-0005-0000-0000-000064190000}"/>
    <cellStyle name="Output 4 4 2_GCSEs" xfId="7414" xr:uid="{00000000-0005-0000-0000-000065190000}"/>
    <cellStyle name="Output 4 4 3" xfId="1447" xr:uid="{00000000-0005-0000-0000-000066190000}"/>
    <cellStyle name="Output 4 4 4" xfId="4359" xr:uid="{00000000-0005-0000-0000-000067190000}"/>
    <cellStyle name="Output 4 4 5" xfId="4360" xr:uid="{00000000-0005-0000-0000-000068190000}"/>
    <cellStyle name="Output 4 4 6" xfId="4361" xr:uid="{00000000-0005-0000-0000-000069190000}"/>
    <cellStyle name="Output 4 4_GCSEs" xfId="7413" xr:uid="{00000000-0005-0000-0000-00006A190000}"/>
    <cellStyle name="Output 4 5" xfId="759" xr:uid="{00000000-0005-0000-0000-00006B190000}"/>
    <cellStyle name="Output 4 5 2" xfId="760" xr:uid="{00000000-0005-0000-0000-00006C190000}"/>
    <cellStyle name="Output 4 5 2 2" xfId="1444" xr:uid="{00000000-0005-0000-0000-00006D190000}"/>
    <cellStyle name="Output 4 5 2 3" xfId="4362" xr:uid="{00000000-0005-0000-0000-00006E190000}"/>
    <cellStyle name="Output 4 5 2 4" xfId="4363" xr:uid="{00000000-0005-0000-0000-00006F190000}"/>
    <cellStyle name="Output 4 5 2 5" xfId="4364" xr:uid="{00000000-0005-0000-0000-000070190000}"/>
    <cellStyle name="Output 4 5 2_GCSEs" xfId="7416" xr:uid="{00000000-0005-0000-0000-000071190000}"/>
    <cellStyle name="Output 4 5 3" xfId="1445" xr:uid="{00000000-0005-0000-0000-000072190000}"/>
    <cellStyle name="Output 4 5 4" xfId="4365" xr:uid="{00000000-0005-0000-0000-000073190000}"/>
    <cellStyle name="Output 4 5 5" xfId="4366" xr:uid="{00000000-0005-0000-0000-000074190000}"/>
    <cellStyle name="Output 4 5 6" xfId="4367" xr:uid="{00000000-0005-0000-0000-000075190000}"/>
    <cellStyle name="Output 4 5_GCSEs" xfId="7415" xr:uid="{00000000-0005-0000-0000-000076190000}"/>
    <cellStyle name="Output 4 6" xfId="761" xr:uid="{00000000-0005-0000-0000-000077190000}"/>
    <cellStyle name="Output 4 6 2" xfId="762" xr:uid="{00000000-0005-0000-0000-000078190000}"/>
    <cellStyle name="Output 4 6 2 2" xfId="1442" xr:uid="{00000000-0005-0000-0000-000079190000}"/>
    <cellStyle name="Output 4 6 2 3" xfId="4368" xr:uid="{00000000-0005-0000-0000-00007A190000}"/>
    <cellStyle name="Output 4 6 2 4" xfId="4369" xr:uid="{00000000-0005-0000-0000-00007B190000}"/>
    <cellStyle name="Output 4 6 2 5" xfId="4370" xr:uid="{00000000-0005-0000-0000-00007C190000}"/>
    <cellStyle name="Output 4 6 2_GCSEs" xfId="7418" xr:uid="{00000000-0005-0000-0000-00007D190000}"/>
    <cellStyle name="Output 4 6 3" xfId="1443" xr:uid="{00000000-0005-0000-0000-00007E190000}"/>
    <cellStyle name="Output 4 6 4" xfId="4371" xr:uid="{00000000-0005-0000-0000-00007F190000}"/>
    <cellStyle name="Output 4 6 5" xfId="4372" xr:uid="{00000000-0005-0000-0000-000080190000}"/>
    <cellStyle name="Output 4 6 6" xfId="4373" xr:uid="{00000000-0005-0000-0000-000081190000}"/>
    <cellStyle name="Output 4 6_GCSEs" xfId="7417" xr:uid="{00000000-0005-0000-0000-000082190000}"/>
    <cellStyle name="Output 4 7" xfId="763" xr:uid="{00000000-0005-0000-0000-000083190000}"/>
    <cellStyle name="Output 4 7 2" xfId="764" xr:uid="{00000000-0005-0000-0000-000084190000}"/>
    <cellStyle name="Output 4 7 2 2" xfId="1440" xr:uid="{00000000-0005-0000-0000-000085190000}"/>
    <cellStyle name="Output 4 7 2 3" xfId="4374" xr:uid="{00000000-0005-0000-0000-000086190000}"/>
    <cellStyle name="Output 4 7 2 4" xfId="4375" xr:uid="{00000000-0005-0000-0000-000087190000}"/>
    <cellStyle name="Output 4 7 2 5" xfId="4376" xr:uid="{00000000-0005-0000-0000-000088190000}"/>
    <cellStyle name="Output 4 7 2_GCSEs" xfId="7420" xr:uid="{00000000-0005-0000-0000-000089190000}"/>
    <cellStyle name="Output 4 7 3" xfId="1441" xr:uid="{00000000-0005-0000-0000-00008A190000}"/>
    <cellStyle name="Output 4 7 4" xfId="4377" xr:uid="{00000000-0005-0000-0000-00008B190000}"/>
    <cellStyle name="Output 4 7 5" xfId="4378" xr:uid="{00000000-0005-0000-0000-00008C190000}"/>
    <cellStyle name="Output 4 7 6" xfId="4379" xr:uid="{00000000-0005-0000-0000-00008D190000}"/>
    <cellStyle name="Output 4 7_GCSEs" xfId="7419" xr:uid="{00000000-0005-0000-0000-00008E190000}"/>
    <cellStyle name="Output 4 8" xfId="765" xr:uid="{00000000-0005-0000-0000-00008F190000}"/>
    <cellStyle name="Output 4 8 2" xfId="766" xr:uid="{00000000-0005-0000-0000-000090190000}"/>
    <cellStyle name="Output 4 8 2 2" xfId="1438" xr:uid="{00000000-0005-0000-0000-000091190000}"/>
    <cellStyle name="Output 4 8 2 3" xfId="4380" xr:uid="{00000000-0005-0000-0000-000092190000}"/>
    <cellStyle name="Output 4 8 2 4" xfId="4381" xr:uid="{00000000-0005-0000-0000-000093190000}"/>
    <cellStyle name="Output 4 8 2 5" xfId="4382" xr:uid="{00000000-0005-0000-0000-000094190000}"/>
    <cellStyle name="Output 4 8 2_GCSEs" xfId="7422" xr:uid="{00000000-0005-0000-0000-000095190000}"/>
    <cellStyle name="Output 4 8 3" xfId="1439" xr:uid="{00000000-0005-0000-0000-000096190000}"/>
    <cellStyle name="Output 4 8 4" xfId="4383" xr:uid="{00000000-0005-0000-0000-000097190000}"/>
    <cellStyle name="Output 4 8 5" xfId="4384" xr:uid="{00000000-0005-0000-0000-000098190000}"/>
    <cellStyle name="Output 4 8 6" xfId="4385" xr:uid="{00000000-0005-0000-0000-000099190000}"/>
    <cellStyle name="Output 4 8_GCSEs" xfId="7421" xr:uid="{00000000-0005-0000-0000-00009A190000}"/>
    <cellStyle name="Output 4 9" xfId="767" xr:uid="{00000000-0005-0000-0000-00009B190000}"/>
    <cellStyle name="Output 4 9 2" xfId="768" xr:uid="{00000000-0005-0000-0000-00009C190000}"/>
    <cellStyle name="Output 4 9 2 2" xfId="1436" xr:uid="{00000000-0005-0000-0000-00009D190000}"/>
    <cellStyle name="Output 4 9 2 3" xfId="4386" xr:uid="{00000000-0005-0000-0000-00009E190000}"/>
    <cellStyle name="Output 4 9 2 4" xfId="4387" xr:uid="{00000000-0005-0000-0000-00009F190000}"/>
    <cellStyle name="Output 4 9 2 5" xfId="4388" xr:uid="{00000000-0005-0000-0000-0000A0190000}"/>
    <cellStyle name="Output 4 9 2_GCSEs" xfId="7424" xr:uid="{00000000-0005-0000-0000-0000A1190000}"/>
    <cellStyle name="Output 4 9 3" xfId="1437" xr:uid="{00000000-0005-0000-0000-0000A2190000}"/>
    <cellStyle name="Output 4 9 4" xfId="4389" xr:uid="{00000000-0005-0000-0000-0000A3190000}"/>
    <cellStyle name="Output 4 9 5" xfId="4390" xr:uid="{00000000-0005-0000-0000-0000A4190000}"/>
    <cellStyle name="Output 4 9 6" xfId="4391" xr:uid="{00000000-0005-0000-0000-0000A5190000}"/>
    <cellStyle name="Output 4 9_GCSEs" xfId="7423" xr:uid="{00000000-0005-0000-0000-0000A6190000}"/>
    <cellStyle name="Output 4_GCSEs" xfId="7405" xr:uid="{00000000-0005-0000-0000-0000A7190000}"/>
    <cellStyle name="Output 5" xfId="769" xr:uid="{00000000-0005-0000-0000-0000A8190000}"/>
    <cellStyle name="Output 5 10" xfId="770" xr:uid="{00000000-0005-0000-0000-0000A9190000}"/>
    <cellStyle name="Output 5 10 2" xfId="1434" xr:uid="{00000000-0005-0000-0000-0000AA190000}"/>
    <cellStyle name="Output 5 10 3" xfId="4392" xr:uid="{00000000-0005-0000-0000-0000AB190000}"/>
    <cellStyle name="Output 5 10 4" xfId="4393" xr:uid="{00000000-0005-0000-0000-0000AC190000}"/>
    <cellStyle name="Output 5 10 5" xfId="4394" xr:uid="{00000000-0005-0000-0000-0000AD190000}"/>
    <cellStyle name="Output 5 10_GCSEs" xfId="7426" xr:uid="{00000000-0005-0000-0000-0000AE190000}"/>
    <cellStyle name="Output 5 11" xfId="771" xr:uid="{00000000-0005-0000-0000-0000AF190000}"/>
    <cellStyle name="Output 5 11 2" xfId="1433" xr:uid="{00000000-0005-0000-0000-0000B0190000}"/>
    <cellStyle name="Output 5 11 3" xfId="4395" xr:uid="{00000000-0005-0000-0000-0000B1190000}"/>
    <cellStyle name="Output 5 11 4" xfId="4396" xr:uid="{00000000-0005-0000-0000-0000B2190000}"/>
    <cellStyle name="Output 5 11 5" xfId="4397" xr:uid="{00000000-0005-0000-0000-0000B3190000}"/>
    <cellStyle name="Output 5 11_GCSEs" xfId="7427" xr:uid="{00000000-0005-0000-0000-0000B4190000}"/>
    <cellStyle name="Output 5 12" xfId="1435" xr:uid="{00000000-0005-0000-0000-0000B5190000}"/>
    <cellStyle name="Output 5 12 2" xfId="4398" xr:uid="{00000000-0005-0000-0000-0000B6190000}"/>
    <cellStyle name="Output 5 12 3" xfId="4399" xr:uid="{00000000-0005-0000-0000-0000B7190000}"/>
    <cellStyle name="Output 5 12 4" xfId="4400" xr:uid="{00000000-0005-0000-0000-0000B8190000}"/>
    <cellStyle name="Output 5 12 5" xfId="4401" xr:uid="{00000000-0005-0000-0000-0000B9190000}"/>
    <cellStyle name="Output 5 12_GCSEs" xfId="7428" xr:uid="{00000000-0005-0000-0000-0000BA190000}"/>
    <cellStyle name="Output 5 13" xfId="4402" xr:uid="{00000000-0005-0000-0000-0000BB190000}"/>
    <cellStyle name="Output 5 14" xfId="4403" xr:uid="{00000000-0005-0000-0000-0000BC190000}"/>
    <cellStyle name="Output 5 15" xfId="4404" xr:uid="{00000000-0005-0000-0000-0000BD190000}"/>
    <cellStyle name="Output 5 16" xfId="4405" xr:uid="{00000000-0005-0000-0000-0000BE190000}"/>
    <cellStyle name="Output 5 17" xfId="6283" xr:uid="{00000000-0005-0000-0000-0000BF190000}"/>
    <cellStyle name="Output 5 2" xfId="772" xr:uid="{00000000-0005-0000-0000-0000C0190000}"/>
    <cellStyle name="Output 5 2 2" xfId="773" xr:uid="{00000000-0005-0000-0000-0000C1190000}"/>
    <cellStyle name="Output 5 2 2 2" xfId="1431" xr:uid="{00000000-0005-0000-0000-0000C2190000}"/>
    <cellStyle name="Output 5 2 2 3" xfId="4406" xr:uid="{00000000-0005-0000-0000-0000C3190000}"/>
    <cellStyle name="Output 5 2 2 4" xfId="4407" xr:uid="{00000000-0005-0000-0000-0000C4190000}"/>
    <cellStyle name="Output 5 2 2 5" xfId="4408" xr:uid="{00000000-0005-0000-0000-0000C5190000}"/>
    <cellStyle name="Output 5 2 2_GCSEs" xfId="7430" xr:uid="{00000000-0005-0000-0000-0000C6190000}"/>
    <cellStyle name="Output 5 2 3" xfId="1432" xr:uid="{00000000-0005-0000-0000-0000C7190000}"/>
    <cellStyle name="Output 5 2 4" xfId="4409" xr:uid="{00000000-0005-0000-0000-0000C8190000}"/>
    <cellStyle name="Output 5 2 5" xfId="4410" xr:uid="{00000000-0005-0000-0000-0000C9190000}"/>
    <cellStyle name="Output 5 2 6" xfId="4411" xr:uid="{00000000-0005-0000-0000-0000CA190000}"/>
    <cellStyle name="Output 5 2_GCSEs" xfId="7429" xr:uid="{00000000-0005-0000-0000-0000CB190000}"/>
    <cellStyle name="Output 5 3" xfId="774" xr:uid="{00000000-0005-0000-0000-0000CC190000}"/>
    <cellStyle name="Output 5 3 2" xfId="775" xr:uid="{00000000-0005-0000-0000-0000CD190000}"/>
    <cellStyle name="Output 5 3 2 2" xfId="1429" xr:uid="{00000000-0005-0000-0000-0000CE190000}"/>
    <cellStyle name="Output 5 3 2 3" xfId="4412" xr:uid="{00000000-0005-0000-0000-0000CF190000}"/>
    <cellStyle name="Output 5 3 2 4" xfId="4413" xr:uid="{00000000-0005-0000-0000-0000D0190000}"/>
    <cellStyle name="Output 5 3 2 5" xfId="4414" xr:uid="{00000000-0005-0000-0000-0000D1190000}"/>
    <cellStyle name="Output 5 3 2_GCSEs" xfId="7432" xr:uid="{00000000-0005-0000-0000-0000D2190000}"/>
    <cellStyle name="Output 5 3 3" xfId="1430" xr:uid="{00000000-0005-0000-0000-0000D3190000}"/>
    <cellStyle name="Output 5 3 4" xfId="4415" xr:uid="{00000000-0005-0000-0000-0000D4190000}"/>
    <cellStyle name="Output 5 3 5" xfId="4416" xr:uid="{00000000-0005-0000-0000-0000D5190000}"/>
    <cellStyle name="Output 5 3 6" xfId="4417" xr:uid="{00000000-0005-0000-0000-0000D6190000}"/>
    <cellStyle name="Output 5 3_GCSEs" xfId="7431" xr:uid="{00000000-0005-0000-0000-0000D7190000}"/>
    <cellStyle name="Output 5 4" xfId="776" xr:uid="{00000000-0005-0000-0000-0000D8190000}"/>
    <cellStyle name="Output 5 4 2" xfId="777" xr:uid="{00000000-0005-0000-0000-0000D9190000}"/>
    <cellStyle name="Output 5 4 2 2" xfId="1427" xr:uid="{00000000-0005-0000-0000-0000DA190000}"/>
    <cellStyle name="Output 5 4 2 3" xfId="4418" xr:uid="{00000000-0005-0000-0000-0000DB190000}"/>
    <cellStyle name="Output 5 4 2 4" xfId="4419" xr:uid="{00000000-0005-0000-0000-0000DC190000}"/>
    <cellStyle name="Output 5 4 2 5" xfId="4420" xr:uid="{00000000-0005-0000-0000-0000DD190000}"/>
    <cellStyle name="Output 5 4 2_GCSEs" xfId="7434" xr:uid="{00000000-0005-0000-0000-0000DE190000}"/>
    <cellStyle name="Output 5 4 3" xfId="1428" xr:uid="{00000000-0005-0000-0000-0000DF190000}"/>
    <cellStyle name="Output 5 4 4" xfId="4421" xr:uid="{00000000-0005-0000-0000-0000E0190000}"/>
    <cellStyle name="Output 5 4 5" xfId="4422" xr:uid="{00000000-0005-0000-0000-0000E1190000}"/>
    <cellStyle name="Output 5 4 6" xfId="4423" xr:uid="{00000000-0005-0000-0000-0000E2190000}"/>
    <cellStyle name="Output 5 4_GCSEs" xfId="7433" xr:uid="{00000000-0005-0000-0000-0000E3190000}"/>
    <cellStyle name="Output 5 5" xfId="778" xr:uid="{00000000-0005-0000-0000-0000E4190000}"/>
    <cellStyle name="Output 5 5 2" xfId="779" xr:uid="{00000000-0005-0000-0000-0000E5190000}"/>
    <cellStyle name="Output 5 5 2 2" xfId="1425" xr:uid="{00000000-0005-0000-0000-0000E6190000}"/>
    <cellStyle name="Output 5 5 2 3" xfId="4424" xr:uid="{00000000-0005-0000-0000-0000E7190000}"/>
    <cellStyle name="Output 5 5 2 4" xfId="4425" xr:uid="{00000000-0005-0000-0000-0000E8190000}"/>
    <cellStyle name="Output 5 5 2 5" xfId="4426" xr:uid="{00000000-0005-0000-0000-0000E9190000}"/>
    <cellStyle name="Output 5 5 2_GCSEs" xfId="7436" xr:uid="{00000000-0005-0000-0000-0000EA190000}"/>
    <cellStyle name="Output 5 5 3" xfId="1426" xr:uid="{00000000-0005-0000-0000-0000EB190000}"/>
    <cellStyle name="Output 5 5 4" xfId="4427" xr:uid="{00000000-0005-0000-0000-0000EC190000}"/>
    <cellStyle name="Output 5 5 5" xfId="4428" xr:uid="{00000000-0005-0000-0000-0000ED190000}"/>
    <cellStyle name="Output 5 5 6" xfId="4429" xr:uid="{00000000-0005-0000-0000-0000EE190000}"/>
    <cellStyle name="Output 5 5_GCSEs" xfId="7435" xr:uid="{00000000-0005-0000-0000-0000EF190000}"/>
    <cellStyle name="Output 5 6" xfId="780" xr:uid="{00000000-0005-0000-0000-0000F0190000}"/>
    <cellStyle name="Output 5 6 2" xfId="781" xr:uid="{00000000-0005-0000-0000-0000F1190000}"/>
    <cellStyle name="Output 5 6 2 2" xfId="1423" xr:uid="{00000000-0005-0000-0000-0000F2190000}"/>
    <cellStyle name="Output 5 6 2 3" xfId="4430" xr:uid="{00000000-0005-0000-0000-0000F3190000}"/>
    <cellStyle name="Output 5 6 2 4" xfId="4431" xr:uid="{00000000-0005-0000-0000-0000F4190000}"/>
    <cellStyle name="Output 5 6 2 5" xfId="4432" xr:uid="{00000000-0005-0000-0000-0000F5190000}"/>
    <cellStyle name="Output 5 6 2_GCSEs" xfId="7438" xr:uid="{00000000-0005-0000-0000-0000F6190000}"/>
    <cellStyle name="Output 5 6 3" xfId="1424" xr:uid="{00000000-0005-0000-0000-0000F7190000}"/>
    <cellStyle name="Output 5 6 4" xfId="4433" xr:uid="{00000000-0005-0000-0000-0000F8190000}"/>
    <cellStyle name="Output 5 6 5" xfId="4434" xr:uid="{00000000-0005-0000-0000-0000F9190000}"/>
    <cellStyle name="Output 5 6 6" xfId="4435" xr:uid="{00000000-0005-0000-0000-0000FA190000}"/>
    <cellStyle name="Output 5 6_GCSEs" xfId="7437" xr:uid="{00000000-0005-0000-0000-0000FB190000}"/>
    <cellStyle name="Output 5 7" xfId="782" xr:uid="{00000000-0005-0000-0000-0000FC190000}"/>
    <cellStyle name="Output 5 7 2" xfId="783" xr:uid="{00000000-0005-0000-0000-0000FD190000}"/>
    <cellStyle name="Output 5 7 2 2" xfId="1421" xr:uid="{00000000-0005-0000-0000-0000FE190000}"/>
    <cellStyle name="Output 5 7 2 3" xfId="4436" xr:uid="{00000000-0005-0000-0000-0000FF190000}"/>
    <cellStyle name="Output 5 7 2 4" xfId="4437" xr:uid="{00000000-0005-0000-0000-0000001A0000}"/>
    <cellStyle name="Output 5 7 2 5" xfId="4438" xr:uid="{00000000-0005-0000-0000-0000011A0000}"/>
    <cellStyle name="Output 5 7 2_GCSEs" xfId="7440" xr:uid="{00000000-0005-0000-0000-0000021A0000}"/>
    <cellStyle name="Output 5 7 3" xfId="1422" xr:uid="{00000000-0005-0000-0000-0000031A0000}"/>
    <cellStyle name="Output 5 7 4" xfId="4439" xr:uid="{00000000-0005-0000-0000-0000041A0000}"/>
    <cellStyle name="Output 5 7 5" xfId="4440" xr:uid="{00000000-0005-0000-0000-0000051A0000}"/>
    <cellStyle name="Output 5 7 6" xfId="4441" xr:uid="{00000000-0005-0000-0000-0000061A0000}"/>
    <cellStyle name="Output 5 7_GCSEs" xfId="7439" xr:uid="{00000000-0005-0000-0000-0000071A0000}"/>
    <cellStyle name="Output 5 8" xfId="784" xr:uid="{00000000-0005-0000-0000-0000081A0000}"/>
    <cellStyle name="Output 5 8 2" xfId="785" xr:uid="{00000000-0005-0000-0000-0000091A0000}"/>
    <cellStyle name="Output 5 8 2 2" xfId="1419" xr:uid="{00000000-0005-0000-0000-00000A1A0000}"/>
    <cellStyle name="Output 5 8 2 3" xfId="4442" xr:uid="{00000000-0005-0000-0000-00000B1A0000}"/>
    <cellStyle name="Output 5 8 2 4" xfId="4443" xr:uid="{00000000-0005-0000-0000-00000C1A0000}"/>
    <cellStyle name="Output 5 8 2 5" xfId="4444" xr:uid="{00000000-0005-0000-0000-00000D1A0000}"/>
    <cellStyle name="Output 5 8 2_GCSEs" xfId="7442" xr:uid="{00000000-0005-0000-0000-00000E1A0000}"/>
    <cellStyle name="Output 5 8 3" xfId="1420" xr:uid="{00000000-0005-0000-0000-00000F1A0000}"/>
    <cellStyle name="Output 5 8 4" xfId="4445" xr:uid="{00000000-0005-0000-0000-0000101A0000}"/>
    <cellStyle name="Output 5 8 5" xfId="4446" xr:uid="{00000000-0005-0000-0000-0000111A0000}"/>
    <cellStyle name="Output 5 8 6" xfId="4447" xr:uid="{00000000-0005-0000-0000-0000121A0000}"/>
    <cellStyle name="Output 5 8_GCSEs" xfId="7441" xr:uid="{00000000-0005-0000-0000-0000131A0000}"/>
    <cellStyle name="Output 5 9" xfId="786" xr:uid="{00000000-0005-0000-0000-0000141A0000}"/>
    <cellStyle name="Output 5 9 2" xfId="787" xr:uid="{00000000-0005-0000-0000-0000151A0000}"/>
    <cellStyle name="Output 5 9 2 2" xfId="1417" xr:uid="{00000000-0005-0000-0000-0000161A0000}"/>
    <cellStyle name="Output 5 9 2 3" xfId="4448" xr:uid="{00000000-0005-0000-0000-0000171A0000}"/>
    <cellStyle name="Output 5 9 2 4" xfId="4449" xr:uid="{00000000-0005-0000-0000-0000181A0000}"/>
    <cellStyle name="Output 5 9 2 5" xfId="4450" xr:uid="{00000000-0005-0000-0000-0000191A0000}"/>
    <cellStyle name="Output 5 9 2_GCSEs" xfId="7444" xr:uid="{00000000-0005-0000-0000-00001A1A0000}"/>
    <cellStyle name="Output 5 9 3" xfId="1418" xr:uid="{00000000-0005-0000-0000-00001B1A0000}"/>
    <cellStyle name="Output 5 9 4" xfId="4451" xr:uid="{00000000-0005-0000-0000-00001C1A0000}"/>
    <cellStyle name="Output 5 9 5" xfId="4452" xr:uid="{00000000-0005-0000-0000-00001D1A0000}"/>
    <cellStyle name="Output 5 9 6" xfId="4453" xr:uid="{00000000-0005-0000-0000-00001E1A0000}"/>
    <cellStyle name="Output 5 9_GCSEs" xfId="7443" xr:uid="{00000000-0005-0000-0000-00001F1A0000}"/>
    <cellStyle name="Output 5_GCSEs" xfId="7425" xr:uid="{00000000-0005-0000-0000-0000201A0000}"/>
    <cellStyle name="Output 6" xfId="788" xr:uid="{00000000-0005-0000-0000-0000211A0000}"/>
    <cellStyle name="Output 6 10" xfId="789" xr:uid="{00000000-0005-0000-0000-0000221A0000}"/>
    <cellStyle name="Output 6 10 2" xfId="1415" xr:uid="{00000000-0005-0000-0000-0000231A0000}"/>
    <cellStyle name="Output 6 10 3" xfId="4454" xr:uid="{00000000-0005-0000-0000-0000241A0000}"/>
    <cellStyle name="Output 6 10 4" xfId="4455" xr:uid="{00000000-0005-0000-0000-0000251A0000}"/>
    <cellStyle name="Output 6 10 5" xfId="4456" xr:uid="{00000000-0005-0000-0000-0000261A0000}"/>
    <cellStyle name="Output 6 10_GCSEs" xfId="7446" xr:uid="{00000000-0005-0000-0000-0000271A0000}"/>
    <cellStyle name="Output 6 11" xfId="790" xr:uid="{00000000-0005-0000-0000-0000281A0000}"/>
    <cellStyle name="Output 6 11 2" xfId="1414" xr:uid="{00000000-0005-0000-0000-0000291A0000}"/>
    <cellStyle name="Output 6 11 3" xfId="4457" xr:uid="{00000000-0005-0000-0000-00002A1A0000}"/>
    <cellStyle name="Output 6 11 4" xfId="4458" xr:uid="{00000000-0005-0000-0000-00002B1A0000}"/>
    <cellStyle name="Output 6 11 5" xfId="4459" xr:uid="{00000000-0005-0000-0000-00002C1A0000}"/>
    <cellStyle name="Output 6 11_GCSEs" xfId="7447" xr:uid="{00000000-0005-0000-0000-00002D1A0000}"/>
    <cellStyle name="Output 6 12" xfId="1416" xr:uid="{00000000-0005-0000-0000-00002E1A0000}"/>
    <cellStyle name="Output 6 12 2" xfId="4460" xr:uid="{00000000-0005-0000-0000-00002F1A0000}"/>
    <cellStyle name="Output 6 12 3" xfId="4461" xr:uid="{00000000-0005-0000-0000-0000301A0000}"/>
    <cellStyle name="Output 6 12 4" xfId="4462" xr:uid="{00000000-0005-0000-0000-0000311A0000}"/>
    <cellStyle name="Output 6 12 5" xfId="4463" xr:uid="{00000000-0005-0000-0000-0000321A0000}"/>
    <cellStyle name="Output 6 12_GCSEs" xfId="7448" xr:uid="{00000000-0005-0000-0000-0000331A0000}"/>
    <cellStyle name="Output 6 13" xfId="4464" xr:uid="{00000000-0005-0000-0000-0000341A0000}"/>
    <cellStyle name="Output 6 14" xfId="4465" xr:uid="{00000000-0005-0000-0000-0000351A0000}"/>
    <cellStyle name="Output 6 15" xfId="4466" xr:uid="{00000000-0005-0000-0000-0000361A0000}"/>
    <cellStyle name="Output 6 16" xfId="4467" xr:uid="{00000000-0005-0000-0000-0000371A0000}"/>
    <cellStyle name="Output 6 2" xfId="791" xr:uid="{00000000-0005-0000-0000-0000381A0000}"/>
    <cellStyle name="Output 6 2 2" xfId="792" xr:uid="{00000000-0005-0000-0000-0000391A0000}"/>
    <cellStyle name="Output 6 2 2 2" xfId="1412" xr:uid="{00000000-0005-0000-0000-00003A1A0000}"/>
    <cellStyle name="Output 6 2 2 3" xfId="4468" xr:uid="{00000000-0005-0000-0000-00003B1A0000}"/>
    <cellStyle name="Output 6 2 2 4" xfId="4469" xr:uid="{00000000-0005-0000-0000-00003C1A0000}"/>
    <cellStyle name="Output 6 2 2 5" xfId="4470" xr:uid="{00000000-0005-0000-0000-00003D1A0000}"/>
    <cellStyle name="Output 6 2 2_GCSEs" xfId="7450" xr:uid="{00000000-0005-0000-0000-00003E1A0000}"/>
    <cellStyle name="Output 6 2 3" xfId="1413" xr:uid="{00000000-0005-0000-0000-00003F1A0000}"/>
    <cellStyle name="Output 6 2 4" xfId="4471" xr:uid="{00000000-0005-0000-0000-0000401A0000}"/>
    <cellStyle name="Output 6 2 5" xfId="4472" xr:uid="{00000000-0005-0000-0000-0000411A0000}"/>
    <cellStyle name="Output 6 2 6" xfId="4473" xr:uid="{00000000-0005-0000-0000-0000421A0000}"/>
    <cellStyle name="Output 6 2_GCSEs" xfId="7449" xr:uid="{00000000-0005-0000-0000-0000431A0000}"/>
    <cellStyle name="Output 6 3" xfId="793" xr:uid="{00000000-0005-0000-0000-0000441A0000}"/>
    <cellStyle name="Output 6 3 2" xfId="794" xr:uid="{00000000-0005-0000-0000-0000451A0000}"/>
    <cellStyle name="Output 6 3 2 2" xfId="1410" xr:uid="{00000000-0005-0000-0000-0000461A0000}"/>
    <cellStyle name="Output 6 3 2 3" xfId="4474" xr:uid="{00000000-0005-0000-0000-0000471A0000}"/>
    <cellStyle name="Output 6 3 2 4" xfId="4475" xr:uid="{00000000-0005-0000-0000-0000481A0000}"/>
    <cellStyle name="Output 6 3 2 5" xfId="4476" xr:uid="{00000000-0005-0000-0000-0000491A0000}"/>
    <cellStyle name="Output 6 3 2_GCSEs" xfId="7452" xr:uid="{00000000-0005-0000-0000-00004A1A0000}"/>
    <cellStyle name="Output 6 3 3" xfId="1411" xr:uid="{00000000-0005-0000-0000-00004B1A0000}"/>
    <cellStyle name="Output 6 3 4" xfId="4477" xr:uid="{00000000-0005-0000-0000-00004C1A0000}"/>
    <cellStyle name="Output 6 3 5" xfId="4478" xr:uid="{00000000-0005-0000-0000-00004D1A0000}"/>
    <cellStyle name="Output 6 3 6" xfId="4479" xr:uid="{00000000-0005-0000-0000-00004E1A0000}"/>
    <cellStyle name="Output 6 3_GCSEs" xfId="7451" xr:uid="{00000000-0005-0000-0000-00004F1A0000}"/>
    <cellStyle name="Output 6 4" xfId="795" xr:uid="{00000000-0005-0000-0000-0000501A0000}"/>
    <cellStyle name="Output 6 4 2" xfId="796" xr:uid="{00000000-0005-0000-0000-0000511A0000}"/>
    <cellStyle name="Output 6 4 2 2" xfId="1408" xr:uid="{00000000-0005-0000-0000-0000521A0000}"/>
    <cellStyle name="Output 6 4 2 3" xfId="4480" xr:uid="{00000000-0005-0000-0000-0000531A0000}"/>
    <cellStyle name="Output 6 4 2 4" xfId="4481" xr:uid="{00000000-0005-0000-0000-0000541A0000}"/>
    <cellStyle name="Output 6 4 2 5" xfId="4482" xr:uid="{00000000-0005-0000-0000-0000551A0000}"/>
    <cellStyle name="Output 6 4 2_GCSEs" xfId="7454" xr:uid="{00000000-0005-0000-0000-0000561A0000}"/>
    <cellStyle name="Output 6 4 3" xfId="1409" xr:uid="{00000000-0005-0000-0000-0000571A0000}"/>
    <cellStyle name="Output 6 4 4" xfId="4483" xr:uid="{00000000-0005-0000-0000-0000581A0000}"/>
    <cellStyle name="Output 6 4 5" xfId="4484" xr:uid="{00000000-0005-0000-0000-0000591A0000}"/>
    <cellStyle name="Output 6 4 6" xfId="4485" xr:uid="{00000000-0005-0000-0000-00005A1A0000}"/>
    <cellStyle name="Output 6 4_GCSEs" xfId="7453" xr:uid="{00000000-0005-0000-0000-00005B1A0000}"/>
    <cellStyle name="Output 6 5" xfId="797" xr:uid="{00000000-0005-0000-0000-00005C1A0000}"/>
    <cellStyle name="Output 6 5 2" xfId="798" xr:uid="{00000000-0005-0000-0000-00005D1A0000}"/>
    <cellStyle name="Output 6 5 2 2" xfId="1406" xr:uid="{00000000-0005-0000-0000-00005E1A0000}"/>
    <cellStyle name="Output 6 5 2 3" xfId="4486" xr:uid="{00000000-0005-0000-0000-00005F1A0000}"/>
    <cellStyle name="Output 6 5 2 4" xfId="4487" xr:uid="{00000000-0005-0000-0000-0000601A0000}"/>
    <cellStyle name="Output 6 5 2 5" xfId="4488" xr:uid="{00000000-0005-0000-0000-0000611A0000}"/>
    <cellStyle name="Output 6 5 2_GCSEs" xfId="7456" xr:uid="{00000000-0005-0000-0000-0000621A0000}"/>
    <cellStyle name="Output 6 5 3" xfId="1407" xr:uid="{00000000-0005-0000-0000-0000631A0000}"/>
    <cellStyle name="Output 6 5 4" xfId="4489" xr:uid="{00000000-0005-0000-0000-0000641A0000}"/>
    <cellStyle name="Output 6 5 5" xfId="4490" xr:uid="{00000000-0005-0000-0000-0000651A0000}"/>
    <cellStyle name="Output 6 5 6" xfId="4491" xr:uid="{00000000-0005-0000-0000-0000661A0000}"/>
    <cellStyle name="Output 6 5_GCSEs" xfId="7455" xr:uid="{00000000-0005-0000-0000-0000671A0000}"/>
    <cellStyle name="Output 6 6" xfId="799" xr:uid="{00000000-0005-0000-0000-0000681A0000}"/>
    <cellStyle name="Output 6 6 2" xfId="800" xr:uid="{00000000-0005-0000-0000-0000691A0000}"/>
    <cellStyle name="Output 6 6 2 2" xfId="1404" xr:uid="{00000000-0005-0000-0000-00006A1A0000}"/>
    <cellStyle name="Output 6 6 2 3" xfId="4492" xr:uid="{00000000-0005-0000-0000-00006B1A0000}"/>
    <cellStyle name="Output 6 6 2 4" xfId="4493" xr:uid="{00000000-0005-0000-0000-00006C1A0000}"/>
    <cellStyle name="Output 6 6 2 5" xfId="4494" xr:uid="{00000000-0005-0000-0000-00006D1A0000}"/>
    <cellStyle name="Output 6 6 2_GCSEs" xfId="7458" xr:uid="{00000000-0005-0000-0000-00006E1A0000}"/>
    <cellStyle name="Output 6 6 3" xfId="1405" xr:uid="{00000000-0005-0000-0000-00006F1A0000}"/>
    <cellStyle name="Output 6 6 4" xfId="4495" xr:uid="{00000000-0005-0000-0000-0000701A0000}"/>
    <cellStyle name="Output 6 6 5" xfId="4496" xr:uid="{00000000-0005-0000-0000-0000711A0000}"/>
    <cellStyle name="Output 6 6 6" xfId="4497" xr:uid="{00000000-0005-0000-0000-0000721A0000}"/>
    <cellStyle name="Output 6 6_GCSEs" xfId="7457" xr:uid="{00000000-0005-0000-0000-0000731A0000}"/>
    <cellStyle name="Output 6 7" xfId="801" xr:uid="{00000000-0005-0000-0000-0000741A0000}"/>
    <cellStyle name="Output 6 7 2" xfId="802" xr:uid="{00000000-0005-0000-0000-0000751A0000}"/>
    <cellStyle name="Output 6 7 2 2" xfId="1402" xr:uid="{00000000-0005-0000-0000-0000761A0000}"/>
    <cellStyle name="Output 6 7 2 3" xfId="4498" xr:uid="{00000000-0005-0000-0000-0000771A0000}"/>
    <cellStyle name="Output 6 7 2 4" xfId="4499" xr:uid="{00000000-0005-0000-0000-0000781A0000}"/>
    <cellStyle name="Output 6 7 2 5" xfId="4500" xr:uid="{00000000-0005-0000-0000-0000791A0000}"/>
    <cellStyle name="Output 6 7 2_GCSEs" xfId="7460" xr:uid="{00000000-0005-0000-0000-00007A1A0000}"/>
    <cellStyle name="Output 6 7 3" xfId="1403" xr:uid="{00000000-0005-0000-0000-00007B1A0000}"/>
    <cellStyle name="Output 6 7 4" xfId="4501" xr:uid="{00000000-0005-0000-0000-00007C1A0000}"/>
    <cellStyle name="Output 6 7 5" xfId="4502" xr:uid="{00000000-0005-0000-0000-00007D1A0000}"/>
    <cellStyle name="Output 6 7 6" xfId="4503" xr:uid="{00000000-0005-0000-0000-00007E1A0000}"/>
    <cellStyle name="Output 6 7_GCSEs" xfId="7459" xr:uid="{00000000-0005-0000-0000-00007F1A0000}"/>
    <cellStyle name="Output 6 8" xfId="803" xr:uid="{00000000-0005-0000-0000-0000801A0000}"/>
    <cellStyle name="Output 6 8 2" xfId="804" xr:uid="{00000000-0005-0000-0000-0000811A0000}"/>
    <cellStyle name="Output 6 8 2 2" xfId="1400" xr:uid="{00000000-0005-0000-0000-0000821A0000}"/>
    <cellStyle name="Output 6 8 2 3" xfId="4504" xr:uid="{00000000-0005-0000-0000-0000831A0000}"/>
    <cellStyle name="Output 6 8 2 4" xfId="4505" xr:uid="{00000000-0005-0000-0000-0000841A0000}"/>
    <cellStyle name="Output 6 8 2 5" xfId="4506" xr:uid="{00000000-0005-0000-0000-0000851A0000}"/>
    <cellStyle name="Output 6 8 2_GCSEs" xfId="7462" xr:uid="{00000000-0005-0000-0000-0000861A0000}"/>
    <cellStyle name="Output 6 8 3" xfId="1401" xr:uid="{00000000-0005-0000-0000-0000871A0000}"/>
    <cellStyle name="Output 6 8 4" xfId="4507" xr:uid="{00000000-0005-0000-0000-0000881A0000}"/>
    <cellStyle name="Output 6 8 5" xfId="4508" xr:uid="{00000000-0005-0000-0000-0000891A0000}"/>
    <cellStyle name="Output 6 8 6" xfId="4509" xr:uid="{00000000-0005-0000-0000-00008A1A0000}"/>
    <cellStyle name="Output 6 8_GCSEs" xfId="7461" xr:uid="{00000000-0005-0000-0000-00008B1A0000}"/>
    <cellStyle name="Output 6 9" xfId="805" xr:uid="{00000000-0005-0000-0000-00008C1A0000}"/>
    <cellStyle name="Output 6 9 2" xfId="806" xr:uid="{00000000-0005-0000-0000-00008D1A0000}"/>
    <cellStyle name="Output 6 9 2 2" xfId="1192" xr:uid="{00000000-0005-0000-0000-00008E1A0000}"/>
    <cellStyle name="Output 6 9 2 3" xfId="4510" xr:uid="{00000000-0005-0000-0000-00008F1A0000}"/>
    <cellStyle name="Output 6 9 2 4" xfId="4511" xr:uid="{00000000-0005-0000-0000-0000901A0000}"/>
    <cellStyle name="Output 6 9 2 5" xfId="4512" xr:uid="{00000000-0005-0000-0000-0000911A0000}"/>
    <cellStyle name="Output 6 9 2_GCSEs" xfId="7464" xr:uid="{00000000-0005-0000-0000-0000921A0000}"/>
    <cellStyle name="Output 6 9 3" xfId="1399" xr:uid="{00000000-0005-0000-0000-0000931A0000}"/>
    <cellStyle name="Output 6 9 4" xfId="4513" xr:uid="{00000000-0005-0000-0000-0000941A0000}"/>
    <cellStyle name="Output 6 9 5" xfId="4514" xr:uid="{00000000-0005-0000-0000-0000951A0000}"/>
    <cellStyle name="Output 6 9 6" xfId="4515" xr:uid="{00000000-0005-0000-0000-0000961A0000}"/>
    <cellStyle name="Output 6 9_GCSEs" xfId="7463" xr:uid="{00000000-0005-0000-0000-0000971A0000}"/>
    <cellStyle name="Output 6_GCSEs" xfId="7445" xr:uid="{00000000-0005-0000-0000-0000981A0000}"/>
    <cellStyle name="Output 7" xfId="807" xr:uid="{00000000-0005-0000-0000-0000991A0000}"/>
    <cellStyle name="Output 7 10" xfId="808" xr:uid="{00000000-0005-0000-0000-00009A1A0000}"/>
    <cellStyle name="Output 7 10 2" xfId="2155" xr:uid="{00000000-0005-0000-0000-00009B1A0000}"/>
    <cellStyle name="Output 7 10 3" xfId="4516" xr:uid="{00000000-0005-0000-0000-00009C1A0000}"/>
    <cellStyle name="Output 7 10 4" xfId="4517" xr:uid="{00000000-0005-0000-0000-00009D1A0000}"/>
    <cellStyle name="Output 7 10 5" xfId="4518" xr:uid="{00000000-0005-0000-0000-00009E1A0000}"/>
    <cellStyle name="Output 7 10_GCSEs" xfId="7466" xr:uid="{00000000-0005-0000-0000-00009F1A0000}"/>
    <cellStyle name="Output 7 11" xfId="809" xr:uid="{00000000-0005-0000-0000-0000A01A0000}"/>
    <cellStyle name="Output 7 11 2" xfId="1191" xr:uid="{00000000-0005-0000-0000-0000A11A0000}"/>
    <cellStyle name="Output 7 11 3" xfId="4519" xr:uid="{00000000-0005-0000-0000-0000A21A0000}"/>
    <cellStyle name="Output 7 11 4" xfId="4520" xr:uid="{00000000-0005-0000-0000-0000A31A0000}"/>
    <cellStyle name="Output 7 11 5" xfId="4521" xr:uid="{00000000-0005-0000-0000-0000A41A0000}"/>
    <cellStyle name="Output 7 11_GCSEs" xfId="7467" xr:uid="{00000000-0005-0000-0000-0000A51A0000}"/>
    <cellStyle name="Output 7 12" xfId="1398" xr:uid="{00000000-0005-0000-0000-0000A61A0000}"/>
    <cellStyle name="Output 7 12 2" xfId="4522" xr:uid="{00000000-0005-0000-0000-0000A71A0000}"/>
    <cellStyle name="Output 7 12 3" xfId="4523" xr:uid="{00000000-0005-0000-0000-0000A81A0000}"/>
    <cellStyle name="Output 7 12 4" xfId="4524" xr:uid="{00000000-0005-0000-0000-0000A91A0000}"/>
    <cellStyle name="Output 7 12 5" xfId="4525" xr:uid="{00000000-0005-0000-0000-0000AA1A0000}"/>
    <cellStyle name="Output 7 12_GCSEs" xfId="7468" xr:uid="{00000000-0005-0000-0000-0000AB1A0000}"/>
    <cellStyle name="Output 7 13" xfId="4526" xr:uid="{00000000-0005-0000-0000-0000AC1A0000}"/>
    <cellStyle name="Output 7 14" xfId="4527" xr:uid="{00000000-0005-0000-0000-0000AD1A0000}"/>
    <cellStyle name="Output 7 15" xfId="4528" xr:uid="{00000000-0005-0000-0000-0000AE1A0000}"/>
    <cellStyle name="Output 7 16" xfId="4529" xr:uid="{00000000-0005-0000-0000-0000AF1A0000}"/>
    <cellStyle name="Output 7 2" xfId="810" xr:uid="{00000000-0005-0000-0000-0000B01A0000}"/>
    <cellStyle name="Output 7 2 2" xfId="811" xr:uid="{00000000-0005-0000-0000-0000B11A0000}"/>
    <cellStyle name="Output 7 2 2 2" xfId="1190" xr:uid="{00000000-0005-0000-0000-0000B21A0000}"/>
    <cellStyle name="Output 7 2 2 3" xfId="4530" xr:uid="{00000000-0005-0000-0000-0000B31A0000}"/>
    <cellStyle name="Output 7 2 2 4" xfId="4531" xr:uid="{00000000-0005-0000-0000-0000B41A0000}"/>
    <cellStyle name="Output 7 2 2 5" xfId="4532" xr:uid="{00000000-0005-0000-0000-0000B51A0000}"/>
    <cellStyle name="Output 7 2 2_GCSEs" xfId="7470" xr:uid="{00000000-0005-0000-0000-0000B61A0000}"/>
    <cellStyle name="Output 7 2 3" xfId="2154" xr:uid="{00000000-0005-0000-0000-0000B71A0000}"/>
    <cellStyle name="Output 7 2 4" xfId="4533" xr:uid="{00000000-0005-0000-0000-0000B81A0000}"/>
    <cellStyle name="Output 7 2 5" xfId="4534" xr:uid="{00000000-0005-0000-0000-0000B91A0000}"/>
    <cellStyle name="Output 7 2 6" xfId="4535" xr:uid="{00000000-0005-0000-0000-0000BA1A0000}"/>
    <cellStyle name="Output 7 2_GCSEs" xfId="7469" xr:uid="{00000000-0005-0000-0000-0000BB1A0000}"/>
    <cellStyle name="Output 7 3" xfId="812" xr:uid="{00000000-0005-0000-0000-0000BC1A0000}"/>
    <cellStyle name="Output 7 3 2" xfId="813" xr:uid="{00000000-0005-0000-0000-0000BD1A0000}"/>
    <cellStyle name="Output 7 3 2 2" xfId="1189" xr:uid="{00000000-0005-0000-0000-0000BE1A0000}"/>
    <cellStyle name="Output 7 3 2 3" xfId="4536" xr:uid="{00000000-0005-0000-0000-0000BF1A0000}"/>
    <cellStyle name="Output 7 3 2 4" xfId="4537" xr:uid="{00000000-0005-0000-0000-0000C01A0000}"/>
    <cellStyle name="Output 7 3 2 5" xfId="4538" xr:uid="{00000000-0005-0000-0000-0000C11A0000}"/>
    <cellStyle name="Output 7 3 2_GCSEs" xfId="7472" xr:uid="{00000000-0005-0000-0000-0000C21A0000}"/>
    <cellStyle name="Output 7 3 3" xfId="2153" xr:uid="{00000000-0005-0000-0000-0000C31A0000}"/>
    <cellStyle name="Output 7 3 4" xfId="4539" xr:uid="{00000000-0005-0000-0000-0000C41A0000}"/>
    <cellStyle name="Output 7 3 5" xfId="4540" xr:uid="{00000000-0005-0000-0000-0000C51A0000}"/>
    <cellStyle name="Output 7 3 6" xfId="4541" xr:uid="{00000000-0005-0000-0000-0000C61A0000}"/>
    <cellStyle name="Output 7 3_GCSEs" xfId="7471" xr:uid="{00000000-0005-0000-0000-0000C71A0000}"/>
    <cellStyle name="Output 7 4" xfId="814" xr:uid="{00000000-0005-0000-0000-0000C81A0000}"/>
    <cellStyle name="Output 7 4 2" xfId="815" xr:uid="{00000000-0005-0000-0000-0000C91A0000}"/>
    <cellStyle name="Output 7 4 2 2" xfId="1188" xr:uid="{00000000-0005-0000-0000-0000CA1A0000}"/>
    <cellStyle name="Output 7 4 2 3" xfId="4542" xr:uid="{00000000-0005-0000-0000-0000CB1A0000}"/>
    <cellStyle name="Output 7 4 2 4" xfId="4543" xr:uid="{00000000-0005-0000-0000-0000CC1A0000}"/>
    <cellStyle name="Output 7 4 2 5" xfId="4544" xr:uid="{00000000-0005-0000-0000-0000CD1A0000}"/>
    <cellStyle name="Output 7 4 2_GCSEs" xfId="7474" xr:uid="{00000000-0005-0000-0000-0000CE1A0000}"/>
    <cellStyle name="Output 7 4 3" xfId="2152" xr:uid="{00000000-0005-0000-0000-0000CF1A0000}"/>
    <cellStyle name="Output 7 4 4" xfId="4545" xr:uid="{00000000-0005-0000-0000-0000D01A0000}"/>
    <cellStyle name="Output 7 4 5" xfId="4546" xr:uid="{00000000-0005-0000-0000-0000D11A0000}"/>
    <cellStyle name="Output 7 4 6" xfId="4547" xr:uid="{00000000-0005-0000-0000-0000D21A0000}"/>
    <cellStyle name="Output 7 4_GCSEs" xfId="7473" xr:uid="{00000000-0005-0000-0000-0000D31A0000}"/>
    <cellStyle name="Output 7 5" xfId="816" xr:uid="{00000000-0005-0000-0000-0000D41A0000}"/>
    <cellStyle name="Output 7 5 2" xfId="817" xr:uid="{00000000-0005-0000-0000-0000D51A0000}"/>
    <cellStyle name="Output 7 5 2 2" xfId="1187" xr:uid="{00000000-0005-0000-0000-0000D61A0000}"/>
    <cellStyle name="Output 7 5 2 3" xfId="4548" xr:uid="{00000000-0005-0000-0000-0000D71A0000}"/>
    <cellStyle name="Output 7 5 2 4" xfId="4549" xr:uid="{00000000-0005-0000-0000-0000D81A0000}"/>
    <cellStyle name="Output 7 5 2 5" xfId="4550" xr:uid="{00000000-0005-0000-0000-0000D91A0000}"/>
    <cellStyle name="Output 7 5 2_GCSEs" xfId="7476" xr:uid="{00000000-0005-0000-0000-0000DA1A0000}"/>
    <cellStyle name="Output 7 5 3" xfId="2151" xr:uid="{00000000-0005-0000-0000-0000DB1A0000}"/>
    <cellStyle name="Output 7 5 4" xfId="4551" xr:uid="{00000000-0005-0000-0000-0000DC1A0000}"/>
    <cellStyle name="Output 7 5 5" xfId="4552" xr:uid="{00000000-0005-0000-0000-0000DD1A0000}"/>
    <cellStyle name="Output 7 5 6" xfId="4553" xr:uid="{00000000-0005-0000-0000-0000DE1A0000}"/>
    <cellStyle name="Output 7 5_GCSEs" xfId="7475" xr:uid="{00000000-0005-0000-0000-0000DF1A0000}"/>
    <cellStyle name="Output 7 6" xfId="818" xr:uid="{00000000-0005-0000-0000-0000E01A0000}"/>
    <cellStyle name="Output 7 6 2" xfId="819" xr:uid="{00000000-0005-0000-0000-0000E11A0000}"/>
    <cellStyle name="Output 7 6 2 2" xfId="1186" xr:uid="{00000000-0005-0000-0000-0000E21A0000}"/>
    <cellStyle name="Output 7 6 2 3" xfId="4554" xr:uid="{00000000-0005-0000-0000-0000E31A0000}"/>
    <cellStyle name="Output 7 6 2 4" xfId="4555" xr:uid="{00000000-0005-0000-0000-0000E41A0000}"/>
    <cellStyle name="Output 7 6 2 5" xfId="4556" xr:uid="{00000000-0005-0000-0000-0000E51A0000}"/>
    <cellStyle name="Output 7 6 2_GCSEs" xfId="7478" xr:uid="{00000000-0005-0000-0000-0000E61A0000}"/>
    <cellStyle name="Output 7 6 3" xfId="2150" xr:uid="{00000000-0005-0000-0000-0000E71A0000}"/>
    <cellStyle name="Output 7 6 4" xfId="4557" xr:uid="{00000000-0005-0000-0000-0000E81A0000}"/>
    <cellStyle name="Output 7 6 5" xfId="4558" xr:uid="{00000000-0005-0000-0000-0000E91A0000}"/>
    <cellStyle name="Output 7 6 6" xfId="4559" xr:uid="{00000000-0005-0000-0000-0000EA1A0000}"/>
    <cellStyle name="Output 7 6_GCSEs" xfId="7477" xr:uid="{00000000-0005-0000-0000-0000EB1A0000}"/>
    <cellStyle name="Output 7 7" xfId="820" xr:uid="{00000000-0005-0000-0000-0000EC1A0000}"/>
    <cellStyle name="Output 7 7 2" xfId="821" xr:uid="{00000000-0005-0000-0000-0000ED1A0000}"/>
    <cellStyle name="Output 7 7 2 2" xfId="1185" xr:uid="{00000000-0005-0000-0000-0000EE1A0000}"/>
    <cellStyle name="Output 7 7 2 3" xfId="4560" xr:uid="{00000000-0005-0000-0000-0000EF1A0000}"/>
    <cellStyle name="Output 7 7 2 4" xfId="4561" xr:uid="{00000000-0005-0000-0000-0000F01A0000}"/>
    <cellStyle name="Output 7 7 2 5" xfId="4562" xr:uid="{00000000-0005-0000-0000-0000F11A0000}"/>
    <cellStyle name="Output 7 7 2_GCSEs" xfId="7480" xr:uid="{00000000-0005-0000-0000-0000F21A0000}"/>
    <cellStyle name="Output 7 7 3" xfId="2149" xr:uid="{00000000-0005-0000-0000-0000F31A0000}"/>
    <cellStyle name="Output 7 7 4" xfId="4563" xr:uid="{00000000-0005-0000-0000-0000F41A0000}"/>
    <cellStyle name="Output 7 7 5" xfId="4564" xr:uid="{00000000-0005-0000-0000-0000F51A0000}"/>
    <cellStyle name="Output 7 7 6" xfId="4565" xr:uid="{00000000-0005-0000-0000-0000F61A0000}"/>
    <cellStyle name="Output 7 7_GCSEs" xfId="7479" xr:uid="{00000000-0005-0000-0000-0000F71A0000}"/>
    <cellStyle name="Output 7 8" xfId="822" xr:uid="{00000000-0005-0000-0000-0000F81A0000}"/>
    <cellStyle name="Output 7 8 2" xfId="823" xr:uid="{00000000-0005-0000-0000-0000F91A0000}"/>
    <cellStyle name="Output 7 8 2 2" xfId="1183" xr:uid="{00000000-0005-0000-0000-0000FA1A0000}"/>
    <cellStyle name="Output 7 8 2 3" xfId="4566" xr:uid="{00000000-0005-0000-0000-0000FB1A0000}"/>
    <cellStyle name="Output 7 8 2 4" xfId="4567" xr:uid="{00000000-0005-0000-0000-0000FC1A0000}"/>
    <cellStyle name="Output 7 8 2 5" xfId="4568" xr:uid="{00000000-0005-0000-0000-0000FD1A0000}"/>
    <cellStyle name="Output 7 8 2_GCSEs" xfId="7482" xr:uid="{00000000-0005-0000-0000-0000FE1A0000}"/>
    <cellStyle name="Output 7 8 3" xfId="2146" xr:uid="{00000000-0005-0000-0000-0000FF1A0000}"/>
    <cellStyle name="Output 7 8 4" xfId="4569" xr:uid="{00000000-0005-0000-0000-0000001B0000}"/>
    <cellStyle name="Output 7 8 5" xfId="4570" xr:uid="{00000000-0005-0000-0000-0000011B0000}"/>
    <cellStyle name="Output 7 8 6" xfId="4571" xr:uid="{00000000-0005-0000-0000-0000021B0000}"/>
    <cellStyle name="Output 7 8_GCSEs" xfId="7481" xr:uid="{00000000-0005-0000-0000-0000031B0000}"/>
    <cellStyle name="Output 7 9" xfId="824" xr:uid="{00000000-0005-0000-0000-0000041B0000}"/>
    <cellStyle name="Output 7 9 2" xfId="825" xr:uid="{00000000-0005-0000-0000-0000051B0000}"/>
    <cellStyle name="Output 7 9 2 2" xfId="1396" xr:uid="{00000000-0005-0000-0000-0000061B0000}"/>
    <cellStyle name="Output 7 9 2 3" xfId="4572" xr:uid="{00000000-0005-0000-0000-0000071B0000}"/>
    <cellStyle name="Output 7 9 2 4" xfId="4573" xr:uid="{00000000-0005-0000-0000-0000081B0000}"/>
    <cellStyle name="Output 7 9 2 5" xfId="4574" xr:uid="{00000000-0005-0000-0000-0000091B0000}"/>
    <cellStyle name="Output 7 9 2_GCSEs" xfId="7484" xr:uid="{00000000-0005-0000-0000-00000A1B0000}"/>
    <cellStyle name="Output 7 9 3" xfId="1397" xr:uid="{00000000-0005-0000-0000-00000B1B0000}"/>
    <cellStyle name="Output 7 9 4" xfId="4575" xr:uid="{00000000-0005-0000-0000-00000C1B0000}"/>
    <cellStyle name="Output 7 9 5" xfId="4576" xr:uid="{00000000-0005-0000-0000-00000D1B0000}"/>
    <cellStyle name="Output 7 9 6" xfId="4577" xr:uid="{00000000-0005-0000-0000-00000E1B0000}"/>
    <cellStyle name="Output 7 9_GCSEs" xfId="7483" xr:uid="{00000000-0005-0000-0000-00000F1B0000}"/>
    <cellStyle name="Output 7_GCSEs" xfId="7465" xr:uid="{00000000-0005-0000-0000-0000101B0000}"/>
    <cellStyle name="Output 8" xfId="826" xr:uid="{00000000-0005-0000-0000-0000111B0000}"/>
    <cellStyle name="Output 8 10" xfId="827" xr:uid="{00000000-0005-0000-0000-0000121B0000}"/>
    <cellStyle name="Output 8 10 2" xfId="1394" xr:uid="{00000000-0005-0000-0000-0000131B0000}"/>
    <cellStyle name="Output 8 10 3" xfId="4578" xr:uid="{00000000-0005-0000-0000-0000141B0000}"/>
    <cellStyle name="Output 8 10 4" xfId="4579" xr:uid="{00000000-0005-0000-0000-0000151B0000}"/>
    <cellStyle name="Output 8 10 5" xfId="4580" xr:uid="{00000000-0005-0000-0000-0000161B0000}"/>
    <cellStyle name="Output 8 10_GCSEs" xfId="7486" xr:uid="{00000000-0005-0000-0000-0000171B0000}"/>
    <cellStyle name="Output 8 11" xfId="828" xr:uid="{00000000-0005-0000-0000-0000181B0000}"/>
    <cellStyle name="Output 8 11 2" xfId="1393" xr:uid="{00000000-0005-0000-0000-0000191B0000}"/>
    <cellStyle name="Output 8 11 3" xfId="4581" xr:uid="{00000000-0005-0000-0000-00001A1B0000}"/>
    <cellStyle name="Output 8 11 4" xfId="4582" xr:uid="{00000000-0005-0000-0000-00001B1B0000}"/>
    <cellStyle name="Output 8 11 5" xfId="4583" xr:uid="{00000000-0005-0000-0000-00001C1B0000}"/>
    <cellStyle name="Output 8 11_GCSEs" xfId="7487" xr:uid="{00000000-0005-0000-0000-00001D1B0000}"/>
    <cellStyle name="Output 8 12" xfId="1395" xr:uid="{00000000-0005-0000-0000-00001E1B0000}"/>
    <cellStyle name="Output 8 12 2" xfId="4584" xr:uid="{00000000-0005-0000-0000-00001F1B0000}"/>
    <cellStyle name="Output 8 12 3" xfId="4585" xr:uid="{00000000-0005-0000-0000-0000201B0000}"/>
    <cellStyle name="Output 8 12 4" xfId="4586" xr:uid="{00000000-0005-0000-0000-0000211B0000}"/>
    <cellStyle name="Output 8 12 5" xfId="4587" xr:uid="{00000000-0005-0000-0000-0000221B0000}"/>
    <cellStyle name="Output 8 12_GCSEs" xfId="7488" xr:uid="{00000000-0005-0000-0000-0000231B0000}"/>
    <cellStyle name="Output 8 13" xfId="4588" xr:uid="{00000000-0005-0000-0000-0000241B0000}"/>
    <cellStyle name="Output 8 14" xfId="4589" xr:uid="{00000000-0005-0000-0000-0000251B0000}"/>
    <cellStyle name="Output 8 15" xfId="4590" xr:uid="{00000000-0005-0000-0000-0000261B0000}"/>
    <cellStyle name="Output 8 16" xfId="4591" xr:uid="{00000000-0005-0000-0000-0000271B0000}"/>
    <cellStyle name="Output 8 2" xfId="829" xr:uid="{00000000-0005-0000-0000-0000281B0000}"/>
    <cellStyle name="Output 8 2 2" xfId="830" xr:uid="{00000000-0005-0000-0000-0000291B0000}"/>
    <cellStyle name="Output 8 2 2 2" xfId="1391" xr:uid="{00000000-0005-0000-0000-00002A1B0000}"/>
    <cellStyle name="Output 8 2 2 3" xfId="4592" xr:uid="{00000000-0005-0000-0000-00002B1B0000}"/>
    <cellStyle name="Output 8 2 2 4" xfId="4593" xr:uid="{00000000-0005-0000-0000-00002C1B0000}"/>
    <cellStyle name="Output 8 2 2 5" xfId="4594" xr:uid="{00000000-0005-0000-0000-00002D1B0000}"/>
    <cellStyle name="Output 8 2 2_GCSEs" xfId="7490" xr:uid="{00000000-0005-0000-0000-00002E1B0000}"/>
    <cellStyle name="Output 8 2 3" xfId="1392" xr:uid="{00000000-0005-0000-0000-00002F1B0000}"/>
    <cellStyle name="Output 8 2 4" xfId="4595" xr:uid="{00000000-0005-0000-0000-0000301B0000}"/>
    <cellStyle name="Output 8 2 5" xfId="4596" xr:uid="{00000000-0005-0000-0000-0000311B0000}"/>
    <cellStyle name="Output 8 2 6" xfId="4597" xr:uid="{00000000-0005-0000-0000-0000321B0000}"/>
    <cellStyle name="Output 8 2_GCSEs" xfId="7489" xr:uid="{00000000-0005-0000-0000-0000331B0000}"/>
    <cellStyle name="Output 8 3" xfId="831" xr:uid="{00000000-0005-0000-0000-0000341B0000}"/>
    <cellStyle name="Output 8 3 2" xfId="832" xr:uid="{00000000-0005-0000-0000-0000351B0000}"/>
    <cellStyle name="Output 8 3 2 2" xfId="1389" xr:uid="{00000000-0005-0000-0000-0000361B0000}"/>
    <cellStyle name="Output 8 3 2 3" xfId="4598" xr:uid="{00000000-0005-0000-0000-0000371B0000}"/>
    <cellStyle name="Output 8 3 2 4" xfId="4599" xr:uid="{00000000-0005-0000-0000-0000381B0000}"/>
    <cellStyle name="Output 8 3 2 5" xfId="4600" xr:uid="{00000000-0005-0000-0000-0000391B0000}"/>
    <cellStyle name="Output 8 3 2_GCSEs" xfId="7492" xr:uid="{00000000-0005-0000-0000-00003A1B0000}"/>
    <cellStyle name="Output 8 3 3" xfId="1390" xr:uid="{00000000-0005-0000-0000-00003B1B0000}"/>
    <cellStyle name="Output 8 3 4" xfId="4601" xr:uid="{00000000-0005-0000-0000-00003C1B0000}"/>
    <cellStyle name="Output 8 3 5" xfId="4602" xr:uid="{00000000-0005-0000-0000-00003D1B0000}"/>
    <cellStyle name="Output 8 3 6" xfId="4603" xr:uid="{00000000-0005-0000-0000-00003E1B0000}"/>
    <cellStyle name="Output 8 3_GCSEs" xfId="7491" xr:uid="{00000000-0005-0000-0000-00003F1B0000}"/>
    <cellStyle name="Output 8 4" xfId="833" xr:uid="{00000000-0005-0000-0000-0000401B0000}"/>
    <cellStyle name="Output 8 4 2" xfId="834" xr:uid="{00000000-0005-0000-0000-0000411B0000}"/>
    <cellStyle name="Output 8 4 2 2" xfId="1387" xr:uid="{00000000-0005-0000-0000-0000421B0000}"/>
    <cellStyle name="Output 8 4 2 3" xfId="4604" xr:uid="{00000000-0005-0000-0000-0000431B0000}"/>
    <cellStyle name="Output 8 4 2 4" xfId="4605" xr:uid="{00000000-0005-0000-0000-0000441B0000}"/>
    <cellStyle name="Output 8 4 2 5" xfId="4606" xr:uid="{00000000-0005-0000-0000-0000451B0000}"/>
    <cellStyle name="Output 8 4 2_GCSEs" xfId="7494" xr:uid="{00000000-0005-0000-0000-0000461B0000}"/>
    <cellStyle name="Output 8 4 3" xfId="1388" xr:uid="{00000000-0005-0000-0000-0000471B0000}"/>
    <cellStyle name="Output 8 4 4" xfId="4607" xr:uid="{00000000-0005-0000-0000-0000481B0000}"/>
    <cellStyle name="Output 8 4 5" xfId="4608" xr:uid="{00000000-0005-0000-0000-0000491B0000}"/>
    <cellStyle name="Output 8 4 6" xfId="4609" xr:uid="{00000000-0005-0000-0000-00004A1B0000}"/>
    <cellStyle name="Output 8 4_GCSEs" xfId="7493" xr:uid="{00000000-0005-0000-0000-00004B1B0000}"/>
    <cellStyle name="Output 8 5" xfId="835" xr:uid="{00000000-0005-0000-0000-00004C1B0000}"/>
    <cellStyle name="Output 8 5 2" xfId="836" xr:uid="{00000000-0005-0000-0000-00004D1B0000}"/>
    <cellStyle name="Output 8 5 2 2" xfId="1385" xr:uid="{00000000-0005-0000-0000-00004E1B0000}"/>
    <cellStyle name="Output 8 5 2 3" xfId="4610" xr:uid="{00000000-0005-0000-0000-00004F1B0000}"/>
    <cellStyle name="Output 8 5 2 4" xfId="4611" xr:uid="{00000000-0005-0000-0000-0000501B0000}"/>
    <cellStyle name="Output 8 5 2 5" xfId="4612" xr:uid="{00000000-0005-0000-0000-0000511B0000}"/>
    <cellStyle name="Output 8 5 2_GCSEs" xfId="7496" xr:uid="{00000000-0005-0000-0000-0000521B0000}"/>
    <cellStyle name="Output 8 5 3" xfId="1386" xr:uid="{00000000-0005-0000-0000-0000531B0000}"/>
    <cellStyle name="Output 8 5 4" xfId="4613" xr:uid="{00000000-0005-0000-0000-0000541B0000}"/>
    <cellStyle name="Output 8 5 5" xfId="4614" xr:uid="{00000000-0005-0000-0000-0000551B0000}"/>
    <cellStyle name="Output 8 5 6" xfId="4615" xr:uid="{00000000-0005-0000-0000-0000561B0000}"/>
    <cellStyle name="Output 8 5_GCSEs" xfId="7495" xr:uid="{00000000-0005-0000-0000-0000571B0000}"/>
    <cellStyle name="Output 8 6" xfId="837" xr:uid="{00000000-0005-0000-0000-0000581B0000}"/>
    <cellStyle name="Output 8 6 2" xfId="838" xr:uid="{00000000-0005-0000-0000-0000591B0000}"/>
    <cellStyle name="Output 8 6 2 2" xfId="1383" xr:uid="{00000000-0005-0000-0000-00005A1B0000}"/>
    <cellStyle name="Output 8 6 2 3" xfId="4616" xr:uid="{00000000-0005-0000-0000-00005B1B0000}"/>
    <cellStyle name="Output 8 6 2 4" xfId="4617" xr:uid="{00000000-0005-0000-0000-00005C1B0000}"/>
    <cellStyle name="Output 8 6 2 5" xfId="4618" xr:uid="{00000000-0005-0000-0000-00005D1B0000}"/>
    <cellStyle name="Output 8 6 2_GCSEs" xfId="7498" xr:uid="{00000000-0005-0000-0000-00005E1B0000}"/>
    <cellStyle name="Output 8 6 3" xfId="1384" xr:uid="{00000000-0005-0000-0000-00005F1B0000}"/>
    <cellStyle name="Output 8 6 4" xfId="4619" xr:uid="{00000000-0005-0000-0000-0000601B0000}"/>
    <cellStyle name="Output 8 6 5" xfId="4620" xr:uid="{00000000-0005-0000-0000-0000611B0000}"/>
    <cellStyle name="Output 8 6 6" xfId="4621" xr:uid="{00000000-0005-0000-0000-0000621B0000}"/>
    <cellStyle name="Output 8 6_GCSEs" xfId="7497" xr:uid="{00000000-0005-0000-0000-0000631B0000}"/>
    <cellStyle name="Output 8 7" xfId="839" xr:uid="{00000000-0005-0000-0000-0000641B0000}"/>
    <cellStyle name="Output 8 7 2" xfId="840" xr:uid="{00000000-0005-0000-0000-0000651B0000}"/>
    <cellStyle name="Output 8 7 2 2" xfId="1381" xr:uid="{00000000-0005-0000-0000-0000661B0000}"/>
    <cellStyle name="Output 8 7 2 3" xfId="4622" xr:uid="{00000000-0005-0000-0000-0000671B0000}"/>
    <cellStyle name="Output 8 7 2 4" xfId="4623" xr:uid="{00000000-0005-0000-0000-0000681B0000}"/>
    <cellStyle name="Output 8 7 2 5" xfId="4624" xr:uid="{00000000-0005-0000-0000-0000691B0000}"/>
    <cellStyle name="Output 8 7 2_GCSEs" xfId="7500" xr:uid="{00000000-0005-0000-0000-00006A1B0000}"/>
    <cellStyle name="Output 8 7 3" xfId="1382" xr:uid="{00000000-0005-0000-0000-00006B1B0000}"/>
    <cellStyle name="Output 8 7 4" xfId="4625" xr:uid="{00000000-0005-0000-0000-00006C1B0000}"/>
    <cellStyle name="Output 8 7 5" xfId="4626" xr:uid="{00000000-0005-0000-0000-00006D1B0000}"/>
    <cellStyle name="Output 8 7 6" xfId="4627" xr:uid="{00000000-0005-0000-0000-00006E1B0000}"/>
    <cellStyle name="Output 8 7_GCSEs" xfId="7499" xr:uid="{00000000-0005-0000-0000-00006F1B0000}"/>
    <cellStyle name="Output 8 8" xfId="841" xr:uid="{00000000-0005-0000-0000-0000701B0000}"/>
    <cellStyle name="Output 8 8 2" xfId="842" xr:uid="{00000000-0005-0000-0000-0000711B0000}"/>
    <cellStyle name="Output 8 8 2 2" xfId="1379" xr:uid="{00000000-0005-0000-0000-0000721B0000}"/>
    <cellStyle name="Output 8 8 2 3" xfId="4628" xr:uid="{00000000-0005-0000-0000-0000731B0000}"/>
    <cellStyle name="Output 8 8 2 4" xfId="4629" xr:uid="{00000000-0005-0000-0000-0000741B0000}"/>
    <cellStyle name="Output 8 8 2 5" xfId="4630" xr:uid="{00000000-0005-0000-0000-0000751B0000}"/>
    <cellStyle name="Output 8 8 2_GCSEs" xfId="7502" xr:uid="{00000000-0005-0000-0000-0000761B0000}"/>
    <cellStyle name="Output 8 8 3" xfId="1380" xr:uid="{00000000-0005-0000-0000-0000771B0000}"/>
    <cellStyle name="Output 8 8 4" xfId="4631" xr:uid="{00000000-0005-0000-0000-0000781B0000}"/>
    <cellStyle name="Output 8 8 5" xfId="4632" xr:uid="{00000000-0005-0000-0000-0000791B0000}"/>
    <cellStyle name="Output 8 8 6" xfId="4633" xr:uid="{00000000-0005-0000-0000-00007A1B0000}"/>
    <cellStyle name="Output 8 8_GCSEs" xfId="7501" xr:uid="{00000000-0005-0000-0000-00007B1B0000}"/>
    <cellStyle name="Output 8 9" xfId="843" xr:uid="{00000000-0005-0000-0000-00007C1B0000}"/>
    <cellStyle name="Output 8 9 2" xfId="844" xr:uid="{00000000-0005-0000-0000-00007D1B0000}"/>
    <cellStyle name="Output 8 9 2 2" xfId="1377" xr:uid="{00000000-0005-0000-0000-00007E1B0000}"/>
    <cellStyle name="Output 8 9 2 3" xfId="4634" xr:uid="{00000000-0005-0000-0000-00007F1B0000}"/>
    <cellStyle name="Output 8 9 2 4" xfId="4635" xr:uid="{00000000-0005-0000-0000-0000801B0000}"/>
    <cellStyle name="Output 8 9 2 5" xfId="4636" xr:uid="{00000000-0005-0000-0000-0000811B0000}"/>
    <cellStyle name="Output 8 9 2_GCSEs" xfId="7504" xr:uid="{00000000-0005-0000-0000-0000821B0000}"/>
    <cellStyle name="Output 8 9 3" xfId="1378" xr:uid="{00000000-0005-0000-0000-0000831B0000}"/>
    <cellStyle name="Output 8 9 4" xfId="4637" xr:uid="{00000000-0005-0000-0000-0000841B0000}"/>
    <cellStyle name="Output 8 9 5" xfId="4638" xr:uid="{00000000-0005-0000-0000-0000851B0000}"/>
    <cellStyle name="Output 8 9 6" xfId="4639" xr:uid="{00000000-0005-0000-0000-0000861B0000}"/>
    <cellStyle name="Output 8 9_GCSEs" xfId="7503" xr:uid="{00000000-0005-0000-0000-0000871B0000}"/>
    <cellStyle name="Output 8_GCSEs" xfId="7485" xr:uid="{00000000-0005-0000-0000-0000881B0000}"/>
    <cellStyle name="Output 9" xfId="845" xr:uid="{00000000-0005-0000-0000-0000891B0000}"/>
    <cellStyle name="Output 9 10" xfId="846" xr:uid="{00000000-0005-0000-0000-00008A1B0000}"/>
    <cellStyle name="Output 9 10 2" xfId="1375" xr:uid="{00000000-0005-0000-0000-00008B1B0000}"/>
    <cellStyle name="Output 9 10 3" xfId="4640" xr:uid="{00000000-0005-0000-0000-00008C1B0000}"/>
    <cellStyle name="Output 9 10 4" xfId="4641" xr:uid="{00000000-0005-0000-0000-00008D1B0000}"/>
    <cellStyle name="Output 9 10 5" xfId="4642" xr:uid="{00000000-0005-0000-0000-00008E1B0000}"/>
    <cellStyle name="Output 9 10_GCSEs" xfId="7506" xr:uid="{00000000-0005-0000-0000-00008F1B0000}"/>
    <cellStyle name="Output 9 11" xfId="847" xr:uid="{00000000-0005-0000-0000-0000901B0000}"/>
    <cellStyle name="Output 9 11 2" xfId="1374" xr:uid="{00000000-0005-0000-0000-0000911B0000}"/>
    <cellStyle name="Output 9 11 3" xfId="4643" xr:uid="{00000000-0005-0000-0000-0000921B0000}"/>
    <cellStyle name="Output 9 11 4" xfId="4644" xr:uid="{00000000-0005-0000-0000-0000931B0000}"/>
    <cellStyle name="Output 9 11 5" xfId="4645" xr:uid="{00000000-0005-0000-0000-0000941B0000}"/>
    <cellStyle name="Output 9 11_GCSEs" xfId="7507" xr:uid="{00000000-0005-0000-0000-0000951B0000}"/>
    <cellStyle name="Output 9 12" xfId="1376" xr:uid="{00000000-0005-0000-0000-0000961B0000}"/>
    <cellStyle name="Output 9 12 2" xfId="4646" xr:uid="{00000000-0005-0000-0000-0000971B0000}"/>
    <cellStyle name="Output 9 12 3" xfId="4647" xr:uid="{00000000-0005-0000-0000-0000981B0000}"/>
    <cellStyle name="Output 9 12 4" xfId="4648" xr:uid="{00000000-0005-0000-0000-0000991B0000}"/>
    <cellStyle name="Output 9 12 5" xfId="4649" xr:uid="{00000000-0005-0000-0000-00009A1B0000}"/>
    <cellStyle name="Output 9 12_GCSEs" xfId="7508" xr:uid="{00000000-0005-0000-0000-00009B1B0000}"/>
    <cellStyle name="Output 9 13" xfId="4650" xr:uid="{00000000-0005-0000-0000-00009C1B0000}"/>
    <cellStyle name="Output 9 14" xfId="4651" xr:uid="{00000000-0005-0000-0000-00009D1B0000}"/>
    <cellStyle name="Output 9 15" xfId="4652" xr:uid="{00000000-0005-0000-0000-00009E1B0000}"/>
    <cellStyle name="Output 9 16" xfId="4653" xr:uid="{00000000-0005-0000-0000-00009F1B0000}"/>
    <cellStyle name="Output 9 2" xfId="848" xr:uid="{00000000-0005-0000-0000-0000A01B0000}"/>
    <cellStyle name="Output 9 2 2" xfId="849" xr:uid="{00000000-0005-0000-0000-0000A11B0000}"/>
    <cellStyle name="Output 9 2 2 2" xfId="1372" xr:uid="{00000000-0005-0000-0000-0000A21B0000}"/>
    <cellStyle name="Output 9 2 2 3" xfId="4654" xr:uid="{00000000-0005-0000-0000-0000A31B0000}"/>
    <cellStyle name="Output 9 2 2 4" xfId="4655" xr:uid="{00000000-0005-0000-0000-0000A41B0000}"/>
    <cellStyle name="Output 9 2 2 5" xfId="4656" xr:uid="{00000000-0005-0000-0000-0000A51B0000}"/>
    <cellStyle name="Output 9 2 2_GCSEs" xfId="7510" xr:uid="{00000000-0005-0000-0000-0000A61B0000}"/>
    <cellStyle name="Output 9 2 3" xfId="1373" xr:uid="{00000000-0005-0000-0000-0000A71B0000}"/>
    <cellStyle name="Output 9 2 4" xfId="4657" xr:uid="{00000000-0005-0000-0000-0000A81B0000}"/>
    <cellStyle name="Output 9 2 5" xfId="4658" xr:uid="{00000000-0005-0000-0000-0000A91B0000}"/>
    <cellStyle name="Output 9 2 6" xfId="4659" xr:uid="{00000000-0005-0000-0000-0000AA1B0000}"/>
    <cellStyle name="Output 9 2_GCSEs" xfId="7509" xr:uid="{00000000-0005-0000-0000-0000AB1B0000}"/>
    <cellStyle name="Output 9 3" xfId="850" xr:uid="{00000000-0005-0000-0000-0000AC1B0000}"/>
    <cellStyle name="Output 9 3 2" xfId="851" xr:uid="{00000000-0005-0000-0000-0000AD1B0000}"/>
    <cellStyle name="Output 9 3 2 2" xfId="1370" xr:uid="{00000000-0005-0000-0000-0000AE1B0000}"/>
    <cellStyle name="Output 9 3 2 3" xfId="4660" xr:uid="{00000000-0005-0000-0000-0000AF1B0000}"/>
    <cellStyle name="Output 9 3 2 4" xfId="4661" xr:uid="{00000000-0005-0000-0000-0000B01B0000}"/>
    <cellStyle name="Output 9 3 2 5" xfId="4662" xr:uid="{00000000-0005-0000-0000-0000B11B0000}"/>
    <cellStyle name="Output 9 3 2_GCSEs" xfId="7512" xr:uid="{00000000-0005-0000-0000-0000B21B0000}"/>
    <cellStyle name="Output 9 3 3" xfId="1371" xr:uid="{00000000-0005-0000-0000-0000B31B0000}"/>
    <cellStyle name="Output 9 3 4" xfId="4663" xr:uid="{00000000-0005-0000-0000-0000B41B0000}"/>
    <cellStyle name="Output 9 3 5" xfId="4664" xr:uid="{00000000-0005-0000-0000-0000B51B0000}"/>
    <cellStyle name="Output 9 3 6" xfId="4665" xr:uid="{00000000-0005-0000-0000-0000B61B0000}"/>
    <cellStyle name="Output 9 3_GCSEs" xfId="7511" xr:uid="{00000000-0005-0000-0000-0000B71B0000}"/>
    <cellStyle name="Output 9 4" xfId="852" xr:uid="{00000000-0005-0000-0000-0000B81B0000}"/>
    <cellStyle name="Output 9 4 2" xfId="853" xr:uid="{00000000-0005-0000-0000-0000B91B0000}"/>
    <cellStyle name="Output 9 4 2 2" xfId="1368" xr:uid="{00000000-0005-0000-0000-0000BA1B0000}"/>
    <cellStyle name="Output 9 4 2 3" xfId="4666" xr:uid="{00000000-0005-0000-0000-0000BB1B0000}"/>
    <cellStyle name="Output 9 4 2 4" xfId="4667" xr:uid="{00000000-0005-0000-0000-0000BC1B0000}"/>
    <cellStyle name="Output 9 4 2 5" xfId="4668" xr:uid="{00000000-0005-0000-0000-0000BD1B0000}"/>
    <cellStyle name="Output 9 4 2_GCSEs" xfId="7514" xr:uid="{00000000-0005-0000-0000-0000BE1B0000}"/>
    <cellStyle name="Output 9 4 3" xfId="1369" xr:uid="{00000000-0005-0000-0000-0000BF1B0000}"/>
    <cellStyle name="Output 9 4 4" xfId="4669" xr:uid="{00000000-0005-0000-0000-0000C01B0000}"/>
    <cellStyle name="Output 9 4 5" xfId="4670" xr:uid="{00000000-0005-0000-0000-0000C11B0000}"/>
    <cellStyle name="Output 9 4 6" xfId="4671" xr:uid="{00000000-0005-0000-0000-0000C21B0000}"/>
    <cellStyle name="Output 9 4_GCSEs" xfId="7513" xr:uid="{00000000-0005-0000-0000-0000C31B0000}"/>
    <cellStyle name="Output 9 5" xfId="854" xr:uid="{00000000-0005-0000-0000-0000C41B0000}"/>
    <cellStyle name="Output 9 5 2" xfId="855" xr:uid="{00000000-0005-0000-0000-0000C51B0000}"/>
    <cellStyle name="Output 9 5 2 2" xfId="1366" xr:uid="{00000000-0005-0000-0000-0000C61B0000}"/>
    <cellStyle name="Output 9 5 2 3" xfId="4672" xr:uid="{00000000-0005-0000-0000-0000C71B0000}"/>
    <cellStyle name="Output 9 5 2 4" xfId="4673" xr:uid="{00000000-0005-0000-0000-0000C81B0000}"/>
    <cellStyle name="Output 9 5 2 5" xfId="4674" xr:uid="{00000000-0005-0000-0000-0000C91B0000}"/>
    <cellStyle name="Output 9 5 2_GCSEs" xfId="7516" xr:uid="{00000000-0005-0000-0000-0000CA1B0000}"/>
    <cellStyle name="Output 9 5 3" xfId="1367" xr:uid="{00000000-0005-0000-0000-0000CB1B0000}"/>
    <cellStyle name="Output 9 5 4" xfId="4675" xr:uid="{00000000-0005-0000-0000-0000CC1B0000}"/>
    <cellStyle name="Output 9 5 5" xfId="4676" xr:uid="{00000000-0005-0000-0000-0000CD1B0000}"/>
    <cellStyle name="Output 9 5 6" xfId="4677" xr:uid="{00000000-0005-0000-0000-0000CE1B0000}"/>
    <cellStyle name="Output 9 5_GCSEs" xfId="7515" xr:uid="{00000000-0005-0000-0000-0000CF1B0000}"/>
    <cellStyle name="Output 9 6" xfId="856" xr:uid="{00000000-0005-0000-0000-0000D01B0000}"/>
    <cellStyle name="Output 9 6 2" xfId="857" xr:uid="{00000000-0005-0000-0000-0000D11B0000}"/>
    <cellStyle name="Output 9 6 2 2" xfId="1364" xr:uid="{00000000-0005-0000-0000-0000D21B0000}"/>
    <cellStyle name="Output 9 6 2 3" xfId="4678" xr:uid="{00000000-0005-0000-0000-0000D31B0000}"/>
    <cellStyle name="Output 9 6 2 4" xfId="4679" xr:uid="{00000000-0005-0000-0000-0000D41B0000}"/>
    <cellStyle name="Output 9 6 2 5" xfId="4680" xr:uid="{00000000-0005-0000-0000-0000D51B0000}"/>
    <cellStyle name="Output 9 6 2_GCSEs" xfId="7518" xr:uid="{00000000-0005-0000-0000-0000D61B0000}"/>
    <cellStyle name="Output 9 6 3" xfId="1365" xr:uid="{00000000-0005-0000-0000-0000D71B0000}"/>
    <cellStyle name="Output 9 6 4" xfId="4681" xr:uid="{00000000-0005-0000-0000-0000D81B0000}"/>
    <cellStyle name="Output 9 6 5" xfId="4682" xr:uid="{00000000-0005-0000-0000-0000D91B0000}"/>
    <cellStyle name="Output 9 6 6" xfId="4683" xr:uid="{00000000-0005-0000-0000-0000DA1B0000}"/>
    <cellStyle name="Output 9 6_GCSEs" xfId="7517" xr:uid="{00000000-0005-0000-0000-0000DB1B0000}"/>
    <cellStyle name="Output 9 7" xfId="858" xr:uid="{00000000-0005-0000-0000-0000DC1B0000}"/>
    <cellStyle name="Output 9 7 2" xfId="859" xr:uid="{00000000-0005-0000-0000-0000DD1B0000}"/>
    <cellStyle name="Output 9 7 2 2" xfId="1362" xr:uid="{00000000-0005-0000-0000-0000DE1B0000}"/>
    <cellStyle name="Output 9 7 2 3" xfId="4684" xr:uid="{00000000-0005-0000-0000-0000DF1B0000}"/>
    <cellStyle name="Output 9 7 2 4" xfId="4685" xr:uid="{00000000-0005-0000-0000-0000E01B0000}"/>
    <cellStyle name="Output 9 7 2 5" xfId="4686" xr:uid="{00000000-0005-0000-0000-0000E11B0000}"/>
    <cellStyle name="Output 9 7 2_GCSEs" xfId="7520" xr:uid="{00000000-0005-0000-0000-0000E21B0000}"/>
    <cellStyle name="Output 9 7 3" xfId="1363" xr:uid="{00000000-0005-0000-0000-0000E31B0000}"/>
    <cellStyle name="Output 9 7 4" xfId="4687" xr:uid="{00000000-0005-0000-0000-0000E41B0000}"/>
    <cellStyle name="Output 9 7 5" xfId="4688" xr:uid="{00000000-0005-0000-0000-0000E51B0000}"/>
    <cellStyle name="Output 9 7 6" xfId="4689" xr:uid="{00000000-0005-0000-0000-0000E61B0000}"/>
    <cellStyle name="Output 9 7_GCSEs" xfId="7519" xr:uid="{00000000-0005-0000-0000-0000E71B0000}"/>
    <cellStyle name="Output 9 8" xfId="860" xr:uid="{00000000-0005-0000-0000-0000E81B0000}"/>
    <cellStyle name="Output 9 8 2" xfId="861" xr:uid="{00000000-0005-0000-0000-0000E91B0000}"/>
    <cellStyle name="Output 9 8 2 2" xfId="1360" xr:uid="{00000000-0005-0000-0000-0000EA1B0000}"/>
    <cellStyle name="Output 9 8 2 3" xfId="4690" xr:uid="{00000000-0005-0000-0000-0000EB1B0000}"/>
    <cellStyle name="Output 9 8 2 4" xfId="4691" xr:uid="{00000000-0005-0000-0000-0000EC1B0000}"/>
    <cellStyle name="Output 9 8 2 5" xfId="4692" xr:uid="{00000000-0005-0000-0000-0000ED1B0000}"/>
    <cellStyle name="Output 9 8 2_GCSEs" xfId="7522" xr:uid="{00000000-0005-0000-0000-0000EE1B0000}"/>
    <cellStyle name="Output 9 8 3" xfId="1361" xr:uid="{00000000-0005-0000-0000-0000EF1B0000}"/>
    <cellStyle name="Output 9 8 4" xfId="4693" xr:uid="{00000000-0005-0000-0000-0000F01B0000}"/>
    <cellStyle name="Output 9 8 5" xfId="4694" xr:uid="{00000000-0005-0000-0000-0000F11B0000}"/>
    <cellStyle name="Output 9 8 6" xfId="4695" xr:uid="{00000000-0005-0000-0000-0000F21B0000}"/>
    <cellStyle name="Output 9 8_GCSEs" xfId="7521" xr:uid="{00000000-0005-0000-0000-0000F31B0000}"/>
    <cellStyle name="Output 9 9" xfId="862" xr:uid="{00000000-0005-0000-0000-0000F41B0000}"/>
    <cellStyle name="Output 9 9 2" xfId="863" xr:uid="{00000000-0005-0000-0000-0000F51B0000}"/>
    <cellStyle name="Output 9 9 2 2" xfId="1358" xr:uid="{00000000-0005-0000-0000-0000F61B0000}"/>
    <cellStyle name="Output 9 9 2 3" xfId="4696" xr:uid="{00000000-0005-0000-0000-0000F71B0000}"/>
    <cellStyle name="Output 9 9 2 4" xfId="4697" xr:uid="{00000000-0005-0000-0000-0000F81B0000}"/>
    <cellStyle name="Output 9 9 2 5" xfId="4698" xr:uid="{00000000-0005-0000-0000-0000F91B0000}"/>
    <cellStyle name="Output 9 9 2_GCSEs" xfId="7524" xr:uid="{00000000-0005-0000-0000-0000FA1B0000}"/>
    <cellStyle name="Output 9 9 3" xfId="1359" xr:uid="{00000000-0005-0000-0000-0000FB1B0000}"/>
    <cellStyle name="Output 9 9 4" xfId="4699" xr:uid="{00000000-0005-0000-0000-0000FC1B0000}"/>
    <cellStyle name="Output 9 9 5" xfId="4700" xr:uid="{00000000-0005-0000-0000-0000FD1B0000}"/>
    <cellStyle name="Output 9 9 6" xfId="4701" xr:uid="{00000000-0005-0000-0000-0000FE1B0000}"/>
    <cellStyle name="Output 9 9_GCSEs" xfId="7523" xr:uid="{00000000-0005-0000-0000-0000FF1B0000}"/>
    <cellStyle name="Output 9_GCSEs" xfId="7505" xr:uid="{00000000-0005-0000-0000-0000001C0000}"/>
    <cellStyle name="Percent" xfId="24" builtinId="5"/>
    <cellStyle name="Percent 10" xfId="6284" xr:uid="{00000000-0005-0000-0000-0000021C0000}"/>
    <cellStyle name="Percent 10 2" xfId="6285" xr:uid="{00000000-0005-0000-0000-0000031C0000}"/>
    <cellStyle name="Percent 10 2 2" xfId="9405" xr:uid="{00000000-0005-0000-0000-0000041C0000}"/>
    <cellStyle name="Percent 10 3" xfId="9404" xr:uid="{00000000-0005-0000-0000-0000051C0000}"/>
    <cellStyle name="Percent 100" xfId="9406" xr:uid="{00000000-0005-0000-0000-0000061C0000}"/>
    <cellStyle name="Percent 101" xfId="9407" xr:uid="{00000000-0005-0000-0000-0000071C0000}"/>
    <cellStyle name="Percent 102" xfId="9408" xr:uid="{00000000-0005-0000-0000-0000081C0000}"/>
    <cellStyle name="Percent 103" xfId="9409" xr:uid="{00000000-0005-0000-0000-0000091C0000}"/>
    <cellStyle name="Percent 104" xfId="9410" xr:uid="{00000000-0005-0000-0000-00000A1C0000}"/>
    <cellStyle name="Percent 105" xfId="9411" xr:uid="{00000000-0005-0000-0000-00000B1C0000}"/>
    <cellStyle name="Percent 11" xfId="6286" xr:uid="{00000000-0005-0000-0000-00000C1C0000}"/>
    <cellStyle name="Percent 11 2" xfId="6287" xr:uid="{00000000-0005-0000-0000-00000D1C0000}"/>
    <cellStyle name="Percent 11 3" xfId="9414" xr:uid="{00000000-0005-0000-0000-00000E1C0000}"/>
    <cellStyle name="Percent 11 4" xfId="9412" xr:uid="{00000000-0005-0000-0000-00000F1C0000}"/>
    <cellStyle name="Percent 12" xfId="6445" xr:uid="{00000000-0005-0000-0000-0000101C0000}"/>
    <cellStyle name="Percent 12 2" xfId="9416" xr:uid="{00000000-0005-0000-0000-0000111C0000}"/>
    <cellStyle name="Percent 12 3" xfId="9417" xr:uid="{00000000-0005-0000-0000-0000121C0000}"/>
    <cellStyle name="Percent 12 4" xfId="9415" xr:uid="{00000000-0005-0000-0000-0000131C0000}"/>
    <cellStyle name="Percent 13" xfId="9418" xr:uid="{00000000-0005-0000-0000-0000141C0000}"/>
    <cellStyle name="Percent 13 2" xfId="9419" xr:uid="{00000000-0005-0000-0000-0000151C0000}"/>
    <cellStyle name="Percent 13 3" xfId="9420" xr:uid="{00000000-0005-0000-0000-0000161C0000}"/>
    <cellStyle name="Percent 14" xfId="9421" xr:uid="{00000000-0005-0000-0000-0000171C0000}"/>
    <cellStyle name="Percent 14 2" xfId="9422" xr:uid="{00000000-0005-0000-0000-0000181C0000}"/>
    <cellStyle name="Percent 14 3" xfId="9423" xr:uid="{00000000-0005-0000-0000-0000191C0000}"/>
    <cellStyle name="Percent 15" xfId="9424" xr:uid="{00000000-0005-0000-0000-00001A1C0000}"/>
    <cellStyle name="Percent 15 2" xfId="9425" xr:uid="{00000000-0005-0000-0000-00001B1C0000}"/>
    <cellStyle name="Percent 15 3" xfId="9426" xr:uid="{00000000-0005-0000-0000-00001C1C0000}"/>
    <cellStyle name="Percent 16" xfId="9427" xr:uid="{00000000-0005-0000-0000-00001D1C0000}"/>
    <cellStyle name="Percent 16 2" xfId="9428" xr:uid="{00000000-0005-0000-0000-00001E1C0000}"/>
    <cellStyle name="Percent 16 3" xfId="9429" xr:uid="{00000000-0005-0000-0000-00001F1C0000}"/>
    <cellStyle name="Percent 17" xfId="9430" xr:uid="{00000000-0005-0000-0000-0000201C0000}"/>
    <cellStyle name="Percent 18" xfId="9431" xr:uid="{00000000-0005-0000-0000-0000211C0000}"/>
    <cellStyle name="Percent 18 2" xfId="9432" xr:uid="{00000000-0005-0000-0000-0000221C0000}"/>
    <cellStyle name="Percent 19" xfId="9433" xr:uid="{00000000-0005-0000-0000-0000231C0000}"/>
    <cellStyle name="Percent 2" xfId="18" xr:uid="{00000000-0005-0000-0000-0000241C0000}"/>
    <cellStyle name="Percent 2 10" xfId="4702" xr:uid="{00000000-0005-0000-0000-0000251C0000}"/>
    <cellStyle name="Percent 2 11" xfId="4703" xr:uid="{00000000-0005-0000-0000-0000261C0000}"/>
    <cellStyle name="Percent 2 12" xfId="5448" xr:uid="{00000000-0005-0000-0000-0000271C0000}"/>
    <cellStyle name="Percent 2 13" xfId="6620" xr:uid="{00000000-0005-0000-0000-0000281C0000}"/>
    <cellStyle name="Percent 2 14" xfId="7813" xr:uid="{00000000-0005-0000-0000-0000291C0000}"/>
    <cellStyle name="Percent 2 15" xfId="9931" xr:uid="{00000000-0005-0000-0000-00002A1C0000}"/>
    <cellStyle name="Percent 2 16" xfId="9947" xr:uid="{00000000-0005-0000-0000-00002B1C0000}"/>
    <cellStyle name="Percent 2 2" xfId="864" xr:uid="{00000000-0005-0000-0000-00002C1C0000}"/>
    <cellStyle name="Percent 2 2 10" xfId="5466" xr:uid="{00000000-0005-0000-0000-00002D1C0000}"/>
    <cellStyle name="Percent 2 2 11" xfId="6288" xr:uid="{00000000-0005-0000-0000-00002E1C0000}"/>
    <cellStyle name="Percent 2 2 12" xfId="6621" xr:uid="{00000000-0005-0000-0000-00002F1C0000}"/>
    <cellStyle name="Percent 2 2 2" xfId="865" xr:uid="{00000000-0005-0000-0000-0000301C0000}"/>
    <cellStyle name="Percent 2 2 2 2" xfId="1138" xr:uid="{00000000-0005-0000-0000-0000311C0000}"/>
    <cellStyle name="Percent 2 2 2 2 2" xfId="5421" xr:uid="{00000000-0005-0000-0000-0000321C0000}"/>
    <cellStyle name="Percent 2 2 2 3" xfId="1968" xr:uid="{00000000-0005-0000-0000-0000331C0000}"/>
    <cellStyle name="Percent 2 2 2 4" xfId="4704" xr:uid="{00000000-0005-0000-0000-0000341C0000}"/>
    <cellStyle name="Percent 2 2 2 5" xfId="4705" xr:uid="{00000000-0005-0000-0000-0000351C0000}"/>
    <cellStyle name="Percent 2 2 2 6" xfId="5378" xr:uid="{00000000-0005-0000-0000-0000361C0000}"/>
    <cellStyle name="Percent 2 2 2 7" xfId="9435" xr:uid="{00000000-0005-0000-0000-0000371C0000}"/>
    <cellStyle name="Percent 2 2 3" xfId="866" xr:uid="{00000000-0005-0000-0000-0000381C0000}"/>
    <cellStyle name="Percent 2 2 3 2" xfId="1139" xr:uid="{00000000-0005-0000-0000-0000391C0000}"/>
    <cellStyle name="Percent 2 2 3 2 2" xfId="5422" xr:uid="{00000000-0005-0000-0000-00003A1C0000}"/>
    <cellStyle name="Percent 2 2 3 3" xfId="1969" xr:uid="{00000000-0005-0000-0000-00003B1C0000}"/>
    <cellStyle name="Percent 2 2 3 4" xfId="4706" xr:uid="{00000000-0005-0000-0000-00003C1C0000}"/>
    <cellStyle name="Percent 2 2 3 5" xfId="4707" xr:uid="{00000000-0005-0000-0000-00003D1C0000}"/>
    <cellStyle name="Percent 2 2 3 6" xfId="5379" xr:uid="{00000000-0005-0000-0000-00003E1C0000}"/>
    <cellStyle name="Percent 2 2 3 7" xfId="9436" xr:uid="{00000000-0005-0000-0000-00003F1C0000}"/>
    <cellStyle name="Percent 2 2 4" xfId="1068" xr:uid="{00000000-0005-0000-0000-0000401C0000}"/>
    <cellStyle name="Percent 2 2 4 2" xfId="1150" xr:uid="{00000000-0005-0000-0000-0000411C0000}"/>
    <cellStyle name="Percent 2 2 4 2 2" xfId="5433" xr:uid="{00000000-0005-0000-0000-0000421C0000}"/>
    <cellStyle name="Percent 2 2 4 3" xfId="2115" xr:uid="{00000000-0005-0000-0000-0000431C0000}"/>
    <cellStyle name="Percent 2 2 4 4" xfId="4708" xr:uid="{00000000-0005-0000-0000-0000441C0000}"/>
    <cellStyle name="Percent 2 2 4 5" xfId="4709" xr:uid="{00000000-0005-0000-0000-0000451C0000}"/>
    <cellStyle name="Percent 2 2 4 6" xfId="5390" xr:uid="{00000000-0005-0000-0000-0000461C0000}"/>
    <cellStyle name="Percent 2 2 4 7" xfId="9437" xr:uid="{00000000-0005-0000-0000-0000471C0000}"/>
    <cellStyle name="Percent 2 2 5" xfId="1074" xr:uid="{00000000-0005-0000-0000-0000481C0000}"/>
    <cellStyle name="Percent 2 2 5 2" xfId="1156" xr:uid="{00000000-0005-0000-0000-0000491C0000}"/>
    <cellStyle name="Percent 2 2 5 2 2" xfId="5439" xr:uid="{00000000-0005-0000-0000-00004A1C0000}"/>
    <cellStyle name="Percent 2 2 5 3" xfId="2121" xr:uid="{00000000-0005-0000-0000-00004B1C0000}"/>
    <cellStyle name="Percent 2 2 5 4" xfId="5396" xr:uid="{00000000-0005-0000-0000-00004C1C0000}"/>
    <cellStyle name="Percent 2 2 6" xfId="1137" xr:uid="{00000000-0005-0000-0000-00004D1C0000}"/>
    <cellStyle name="Percent 2 2 6 2" xfId="5420" xr:uid="{00000000-0005-0000-0000-00004E1C0000}"/>
    <cellStyle name="Percent 2 2 7" xfId="1967" xr:uid="{00000000-0005-0000-0000-00004F1C0000}"/>
    <cellStyle name="Percent 2 2 8" xfId="4710" xr:uid="{00000000-0005-0000-0000-0000501C0000}"/>
    <cellStyle name="Percent 2 2 9" xfId="5377" xr:uid="{00000000-0005-0000-0000-0000511C0000}"/>
    <cellStyle name="Percent 2 3" xfId="23" xr:uid="{00000000-0005-0000-0000-0000521C0000}"/>
    <cellStyle name="Percent 2 3 10" xfId="867" xr:uid="{00000000-0005-0000-0000-0000531C0000}"/>
    <cellStyle name="Percent 2 3 11" xfId="6289" xr:uid="{00000000-0005-0000-0000-0000541C0000}"/>
    <cellStyle name="Percent 2 3 12" xfId="9438" xr:uid="{00000000-0005-0000-0000-0000551C0000}"/>
    <cellStyle name="Percent 2 3 2" xfId="868" xr:uid="{00000000-0005-0000-0000-0000561C0000}"/>
    <cellStyle name="Percent 2 3 2 2" xfId="1141" xr:uid="{00000000-0005-0000-0000-0000571C0000}"/>
    <cellStyle name="Percent 2 3 2 2 2" xfId="5424" xr:uid="{00000000-0005-0000-0000-0000581C0000}"/>
    <cellStyle name="Percent 2 3 2 2 3" xfId="6291" xr:uid="{00000000-0005-0000-0000-0000591C0000}"/>
    <cellStyle name="Percent 2 3 2 3" xfId="1971" xr:uid="{00000000-0005-0000-0000-00005A1C0000}"/>
    <cellStyle name="Percent 2 3 2 3 2" xfId="6292" xr:uid="{00000000-0005-0000-0000-00005B1C0000}"/>
    <cellStyle name="Percent 2 3 2 4" xfId="4711" xr:uid="{00000000-0005-0000-0000-00005C1C0000}"/>
    <cellStyle name="Percent 2 3 2 5" xfId="4712" xr:uid="{00000000-0005-0000-0000-00005D1C0000}"/>
    <cellStyle name="Percent 2 3 2 6" xfId="5381" xr:uid="{00000000-0005-0000-0000-00005E1C0000}"/>
    <cellStyle name="Percent 2 3 2 7" xfId="6290" xr:uid="{00000000-0005-0000-0000-00005F1C0000}"/>
    <cellStyle name="Percent 2 3 2 8" xfId="9439" xr:uid="{00000000-0005-0000-0000-0000601C0000}"/>
    <cellStyle name="Percent 2 3 3" xfId="869" xr:uid="{00000000-0005-0000-0000-0000611C0000}"/>
    <cellStyle name="Percent 2 3 3 2" xfId="1142" xr:uid="{00000000-0005-0000-0000-0000621C0000}"/>
    <cellStyle name="Percent 2 3 3 2 2" xfId="5425" xr:uid="{00000000-0005-0000-0000-0000631C0000}"/>
    <cellStyle name="Percent 2 3 3 3" xfId="1972" xr:uid="{00000000-0005-0000-0000-0000641C0000}"/>
    <cellStyle name="Percent 2 3 3 4" xfId="4713" xr:uid="{00000000-0005-0000-0000-0000651C0000}"/>
    <cellStyle name="Percent 2 3 3 5" xfId="4714" xr:uid="{00000000-0005-0000-0000-0000661C0000}"/>
    <cellStyle name="Percent 2 3 3 6" xfId="5382" xr:uid="{00000000-0005-0000-0000-0000671C0000}"/>
    <cellStyle name="Percent 2 3 3 7" xfId="6293" xr:uid="{00000000-0005-0000-0000-0000681C0000}"/>
    <cellStyle name="Percent 2 3 4" xfId="1140" xr:uid="{00000000-0005-0000-0000-0000691C0000}"/>
    <cellStyle name="Percent 2 3 4 2" xfId="4715" xr:uid="{00000000-0005-0000-0000-00006A1C0000}"/>
    <cellStyle name="Percent 2 3 4 3" xfId="4716" xr:uid="{00000000-0005-0000-0000-00006B1C0000}"/>
    <cellStyle name="Percent 2 3 4 4" xfId="4717" xr:uid="{00000000-0005-0000-0000-00006C1C0000}"/>
    <cellStyle name="Percent 2 3 4 5" xfId="4718" xr:uid="{00000000-0005-0000-0000-00006D1C0000}"/>
    <cellStyle name="Percent 2 3 4 6" xfId="5423" xr:uid="{00000000-0005-0000-0000-00006E1C0000}"/>
    <cellStyle name="Percent 2 3 5" xfId="1970" xr:uid="{00000000-0005-0000-0000-00006F1C0000}"/>
    <cellStyle name="Percent 2 3 6" xfId="4719" xr:uid="{00000000-0005-0000-0000-0000701C0000}"/>
    <cellStyle name="Percent 2 3 7" xfId="4720" xr:uid="{00000000-0005-0000-0000-0000711C0000}"/>
    <cellStyle name="Percent 2 3 8" xfId="4721" xr:uid="{00000000-0005-0000-0000-0000721C0000}"/>
    <cellStyle name="Percent 2 3 9" xfId="5380" xr:uid="{00000000-0005-0000-0000-0000731C0000}"/>
    <cellStyle name="Percent 2 4" xfId="870" xr:uid="{00000000-0005-0000-0000-0000741C0000}"/>
    <cellStyle name="Percent 2 4 2" xfId="1143" xr:uid="{00000000-0005-0000-0000-0000751C0000}"/>
    <cellStyle name="Percent 2 4 2 2" xfId="5426" xr:uid="{00000000-0005-0000-0000-0000761C0000}"/>
    <cellStyle name="Percent 2 4 2 3" xfId="6295" xr:uid="{00000000-0005-0000-0000-0000771C0000}"/>
    <cellStyle name="Percent 2 4 3" xfId="1973" xr:uid="{00000000-0005-0000-0000-0000781C0000}"/>
    <cellStyle name="Percent 2 4 4" xfId="4722" xr:uid="{00000000-0005-0000-0000-0000791C0000}"/>
    <cellStyle name="Percent 2 4 5" xfId="4723" xr:uid="{00000000-0005-0000-0000-00007A1C0000}"/>
    <cellStyle name="Percent 2 4 6" xfId="5383" xr:uid="{00000000-0005-0000-0000-00007B1C0000}"/>
    <cellStyle name="Percent 2 4 7" xfId="6294" xr:uid="{00000000-0005-0000-0000-00007C1C0000}"/>
    <cellStyle name="Percent 2 5" xfId="871" xr:uid="{00000000-0005-0000-0000-00007D1C0000}"/>
    <cellStyle name="Percent 2 5 2" xfId="1144" xr:uid="{00000000-0005-0000-0000-00007E1C0000}"/>
    <cellStyle name="Percent 2 5 2 2" xfId="5427" xr:uid="{00000000-0005-0000-0000-00007F1C0000}"/>
    <cellStyle name="Percent 2 5 3" xfId="1974" xr:uid="{00000000-0005-0000-0000-0000801C0000}"/>
    <cellStyle name="Percent 2 5 4" xfId="4724" xr:uid="{00000000-0005-0000-0000-0000811C0000}"/>
    <cellStyle name="Percent 2 5 5" xfId="4725" xr:uid="{00000000-0005-0000-0000-0000821C0000}"/>
    <cellStyle name="Percent 2 5 6" xfId="5384" xr:uid="{00000000-0005-0000-0000-0000831C0000}"/>
    <cellStyle name="Percent 2 5 7" xfId="6296" xr:uid="{00000000-0005-0000-0000-0000841C0000}"/>
    <cellStyle name="Percent 2 5 8" xfId="9441" xr:uid="{00000000-0005-0000-0000-0000851C0000}"/>
    <cellStyle name="Percent 2 6" xfId="4726" xr:uid="{00000000-0005-0000-0000-0000861C0000}"/>
    <cellStyle name="Percent 2 6 2" xfId="4727" xr:uid="{00000000-0005-0000-0000-0000871C0000}"/>
    <cellStyle name="Percent 2 6 3" xfId="4728" xr:uid="{00000000-0005-0000-0000-0000881C0000}"/>
    <cellStyle name="Percent 2 6 4" xfId="4729" xr:uid="{00000000-0005-0000-0000-0000891C0000}"/>
    <cellStyle name="Percent 2 6 5" xfId="4730" xr:uid="{00000000-0005-0000-0000-00008A1C0000}"/>
    <cellStyle name="Percent 2 6 6" xfId="9442" xr:uid="{00000000-0005-0000-0000-00008B1C0000}"/>
    <cellStyle name="Percent 2 7" xfId="4731" xr:uid="{00000000-0005-0000-0000-00008C1C0000}"/>
    <cellStyle name="Percent 2 7 2" xfId="9443" xr:uid="{00000000-0005-0000-0000-00008D1C0000}"/>
    <cellStyle name="Percent 2 8" xfId="4732" xr:uid="{00000000-0005-0000-0000-00008E1C0000}"/>
    <cellStyle name="Percent 2 8 2" xfId="9444" xr:uid="{00000000-0005-0000-0000-00008F1C0000}"/>
    <cellStyle name="Percent 2 9" xfId="4733" xr:uid="{00000000-0005-0000-0000-0000901C0000}"/>
    <cellStyle name="Percent 20" xfId="9445" xr:uid="{00000000-0005-0000-0000-0000911C0000}"/>
    <cellStyle name="Percent 20 2" xfId="9446" xr:uid="{00000000-0005-0000-0000-0000921C0000}"/>
    <cellStyle name="Percent 21" xfId="9447" xr:uid="{00000000-0005-0000-0000-0000931C0000}"/>
    <cellStyle name="Percent 22" xfId="9448" xr:uid="{00000000-0005-0000-0000-0000941C0000}"/>
    <cellStyle name="Percent 23" xfId="9449" xr:uid="{00000000-0005-0000-0000-0000951C0000}"/>
    <cellStyle name="Percent 24" xfId="9450" xr:uid="{00000000-0005-0000-0000-0000961C0000}"/>
    <cellStyle name="Percent 25" xfId="9451" xr:uid="{00000000-0005-0000-0000-0000971C0000}"/>
    <cellStyle name="Percent 26" xfId="9452" xr:uid="{00000000-0005-0000-0000-0000981C0000}"/>
    <cellStyle name="Percent 26 2" xfId="9453" xr:uid="{00000000-0005-0000-0000-0000991C0000}"/>
    <cellStyle name="Percent 27" xfId="9454" xr:uid="{00000000-0005-0000-0000-00009A1C0000}"/>
    <cellStyle name="Percent 3" xfId="872" xr:uid="{00000000-0005-0000-0000-00009B1C0000}"/>
    <cellStyle name="Percent 3 10" xfId="7814" xr:uid="{00000000-0005-0000-0000-00009C1C0000}"/>
    <cellStyle name="Percent 3 11" xfId="9936" xr:uid="{00000000-0005-0000-0000-00009D1C0000}"/>
    <cellStyle name="Percent 3 2" xfId="6298" xr:uid="{00000000-0005-0000-0000-00009E1C0000}"/>
    <cellStyle name="Percent 3 2 2" xfId="9457" xr:uid="{00000000-0005-0000-0000-00009F1C0000}"/>
    <cellStyle name="Percent 3 2 3" xfId="9458" xr:uid="{00000000-0005-0000-0000-0000A01C0000}"/>
    <cellStyle name="Percent 3 2 4" xfId="9456" xr:uid="{00000000-0005-0000-0000-0000A11C0000}"/>
    <cellStyle name="Percent 3 3" xfId="6299" xr:uid="{00000000-0005-0000-0000-0000A21C0000}"/>
    <cellStyle name="Percent 3 3 2" xfId="9459" xr:uid="{00000000-0005-0000-0000-0000A31C0000}"/>
    <cellStyle name="Percent 3 4" xfId="6300" xr:uid="{00000000-0005-0000-0000-0000A41C0000}"/>
    <cellStyle name="Percent 3 4 2" xfId="9460" xr:uid="{00000000-0005-0000-0000-0000A51C0000}"/>
    <cellStyle name="Percent 3 5" xfId="6301" xr:uid="{00000000-0005-0000-0000-0000A61C0000}"/>
    <cellStyle name="Percent 3 5 2" xfId="6302" xr:uid="{00000000-0005-0000-0000-0000A71C0000}"/>
    <cellStyle name="Percent 3 5 2 2" xfId="6303" xr:uid="{00000000-0005-0000-0000-0000A81C0000}"/>
    <cellStyle name="Percent 3 5 3" xfId="6304" xr:uid="{00000000-0005-0000-0000-0000A91C0000}"/>
    <cellStyle name="Percent 3 5 4" xfId="9461" xr:uid="{00000000-0005-0000-0000-0000AA1C0000}"/>
    <cellStyle name="Percent 3 6" xfId="6305" xr:uid="{00000000-0005-0000-0000-0000AB1C0000}"/>
    <cellStyle name="Percent 3 6 2" xfId="6306" xr:uid="{00000000-0005-0000-0000-0000AC1C0000}"/>
    <cellStyle name="Percent 3 7" xfId="6307" xr:uid="{00000000-0005-0000-0000-0000AD1C0000}"/>
    <cellStyle name="Percent 3 8" xfId="6297" xr:uid="{00000000-0005-0000-0000-0000AE1C0000}"/>
    <cellStyle name="Percent 3 9" xfId="6622" xr:uid="{00000000-0005-0000-0000-0000AF1C0000}"/>
    <cellStyle name="Percent 4" xfId="6308" xr:uid="{00000000-0005-0000-0000-0000B01C0000}"/>
    <cellStyle name="Percent 4 2" xfId="6623" xr:uid="{00000000-0005-0000-0000-0000B11C0000}"/>
    <cellStyle name="Percent 4 2 2" xfId="9464" xr:uid="{00000000-0005-0000-0000-0000B21C0000}"/>
    <cellStyle name="Percent 4 2 3" xfId="9463" xr:uid="{00000000-0005-0000-0000-0000B31C0000}"/>
    <cellStyle name="Percent 4 3" xfId="9465" xr:uid="{00000000-0005-0000-0000-0000B41C0000}"/>
    <cellStyle name="Percent 4 4" xfId="9466" xr:uid="{00000000-0005-0000-0000-0000B51C0000}"/>
    <cellStyle name="Percent 4 5" xfId="9462" xr:uid="{00000000-0005-0000-0000-0000B61C0000}"/>
    <cellStyle name="Percent 4 6" xfId="8943" xr:uid="{00000000-0005-0000-0000-0000B71C0000}"/>
    <cellStyle name="Percent 5" xfId="6309" xr:uid="{00000000-0005-0000-0000-0000B81C0000}"/>
    <cellStyle name="Percent 5 2" xfId="6310" xr:uid="{00000000-0005-0000-0000-0000B91C0000}"/>
    <cellStyle name="Percent 5 2 2" xfId="6311" xr:uid="{00000000-0005-0000-0000-0000BA1C0000}"/>
    <cellStyle name="Percent 5 2 2 2" xfId="9469" xr:uid="{00000000-0005-0000-0000-0000BB1C0000}"/>
    <cellStyle name="Percent 5 2 3" xfId="9468" xr:uid="{00000000-0005-0000-0000-0000BC1C0000}"/>
    <cellStyle name="Percent 5 3" xfId="6312" xr:uid="{00000000-0005-0000-0000-0000BD1C0000}"/>
    <cellStyle name="Percent 5 3 2" xfId="9470" xr:uid="{00000000-0005-0000-0000-0000BE1C0000}"/>
    <cellStyle name="Percent 5 4" xfId="9467" xr:uid="{00000000-0005-0000-0000-0000BF1C0000}"/>
    <cellStyle name="Percent 6" xfId="6313" xr:uid="{00000000-0005-0000-0000-0000C01C0000}"/>
    <cellStyle name="Percent 6 2" xfId="9472" xr:uid="{00000000-0005-0000-0000-0000C11C0000}"/>
    <cellStyle name="Percent 6 2 2" xfId="9473" xr:uid="{00000000-0005-0000-0000-0000C21C0000}"/>
    <cellStyle name="Percent 6 3" xfId="9474" xr:uid="{00000000-0005-0000-0000-0000C31C0000}"/>
    <cellStyle name="Percent 6 4" xfId="9475" xr:uid="{00000000-0005-0000-0000-0000C41C0000}"/>
    <cellStyle name="Percent 6 5" xfId="9471" xr:uid="{00000000-0005-0000-0000-0000C51C0000}"/>
    <cellStyle name="Percent 7" xfId="6314" xr:uid="{00000000-0005-0000-0000-0000C61C0000}"/>
    <cellStyle name="Percent 7 2" xfId="6315" xr:uid="{00000000-0005-0000-0000-0000C71C0000}"/>
    <cellStyle name="Percent 7 2 2" xfId="6316" xr:uid="{00000000-0005-0000-0000-0000C81C0000}"/>
    <cellStyle name="Percent 7 2 2 2" xfId="9478" xr:uid="{00000000-0005-0000-0000-0000C91C0000}"/>
    <cellStyle name="Percent 7 2 3" xfId="9477" xr:uid="{00000000-0005-0000-0000-0000CA1C0000}"/>
    <cellStyle name="Percent 7 3" xfId="6317" xr:uid="{00000000-0005-0000-0000-0000CB1C0000}"/>
    <cellStyle name="Percent 7 3 2" xfId="9479" xr:uid="{00000000-0005-0000-0000-0000CC1C0000}"/>
    <cellStyle name="Percent 7 4" xfId="9480" xr:uid="{00000000-0005-0000-0000-0000CD1C0000}"/>
    <cellStyle name="Percent 7 5" xfId="9476" xr:uid="{00000000-0005-0000-0000-0000CE1C0000}"/>
    <cellStyle name="Percent 8" xfId="6318" xr:uid="{00000000-0005-0000-0000-0000CF1C0000}"/>
    <cellStyle name="Percent 8 2" xfId="6319" xr:uid="{00000000-0005-0000-0000-0000D01C0000}"/>
    <cellStyle name="Percent 8 2 2" xfId="9482" xr:uid="{00000000-0005-0000-0000-0000D11C0000}"/>
    <cellStyle name="Percent 8 3" xfId="9483" xr:uid="{00000000-0005-0000-0000-0000D21C0000}"/>
    <cellStyle name="Percent 8 4" xfId="9481" xr:uid="{00000000-0005-0000-0000-0000D31C0000}"/>
    <cellStyle name="Percent 89" xfId="9484" xr:uid="{00000000-0005-0000-0000-0000D41C0000}"/>
    <cellStyle name="Percent 9" xfId="6320" xr:uid="{00000000-0005-0000-0000-0000D51C0000}"/>
    <cellStyle name="Percent 9 2" xfId="6321" xr:uid="{00000000-0005-0000-0000-0000D61C0000}"/>
    <cellStyle name="Percent 9 3" xfId="9486" xr:uid="{00000000-0005-0000-0000-0000D71C0000}"/>
    <cellStyle name="Percent 9 4" xfId="9485" xr:uid="{00000000-0005-0000-0000-0000D81C0000}"/>
    <cellStyle name="Percent 90" xfId="9487" xr:uid="{00000000-0005-0000-0000-0000D91C0000}"/>
    <cellStyle name="Percent 91" xfId="9488" xr:uid="{00000000-0005-0000-0000-0000DA1C0000}"/>
    <cellStyle name="Percent 92" xfId="9489" xr:uid="{00000000-0005-0000-0000-0000DB1C0000}"/>
    <cellStyle name="Percent 93" xfId="9490" xr:uid="{00000000-0005-0000-0000-0000DC1C0000}"/>
    <cellStyle name="Percent 94" xfId="9491" xr:uid="{00000000-0005-0000-0000-0000DD1C0000}"/>
    <cellStyle name="Percent 95" xfId="9492" xr:uid="{00000000-0005-0000-0000-0000DE1C0000}"/>
    <cellStyle name="Percent 96" xfId="9493" xr:uid="{00000000-0005-0000-0000-0000DF1C0000}"/>
    <cellStyle name="Percent 97" xfId="9494" xr:uid="{00000000-0005-0000-0000-0000E01C0000}"/>
    <cellStyle name="Percent 98" xfId="9495" xr:uid="{00000000-0005-0000-0000-0000E11C0000}"/>
    <cellStyle name="Percent 99" xfId="9496" xr:uid="{00000000-0005-0000-0000-0000E21C0000}"/>
    <cellStyle name="Prozent 2" xfId="9497" xr:uid="{00000000-0005-0000-0000-0000E31C0000}"/>
    <cellStyle name="Row_CategoryHeadings" xfId="9498" xr:uid="{00000000-0005-0000-0000-0000E41C0000}"/>
    <cellStyle name="Rowcount" xfId="9499" xr:uid="{00000000-0005-0000-0000-0000E51C0000}"/>
    <cellStyle name="rowfield" xfId="6624" xr:uid="{00000000-0005-0000-0000-0000E61C0000}"/>
    <cellStyle name="rowfield 2" xfId="6625" xr:uid="{00000000-0005-0000-0000-0000E71C0000}"/>
    <cellStyle name="rowfield 2 2" xfId="7816" xr:uid="{00000000-0005-0000-0000-0000E81C0000}"/>
    <cellStyle name="rowfield 3" xfId="7815" xr:uid="{00000000-0005-0000-0000-0000E91C0000}"/>
    <cellStyle name="rowfield 4" xfId="9992" xr:uid="{00000000-0005-0000-0000-0000EA1C0000}"/>
    <cellStyle name="Schlecht 2" xfId="9500" xr:uid="{00000000-0005-0000-0000-0000EB1C0000}"/>
    <cellStyle name="Sheet Title" xfId="6322" xr:uid="{00000000-0005-0000-0000-0000EC1C0000}"/>
    <cellStyle name="Source" xfId="9501" xr:uid="{00000000-0005-0000-0000-0000ED1C0000}"/>
    <cellStyle name="Source 2" xfId="9502" xr:uid="{00000000-0005-0000-0000-0000EE1C0000}"/>
    <cellStyle name="Source 3" xfId="9503" xr:uid="{00000000-0005-0000-0000-0000EF1C0000}"/>
    <cellStyle name="Source 3 2" xfId="9504" xr:uid="{00000000-0005-0000-0000-0000F01C0000}"/>
    <cellStyle name="Source 3 3" xfId="9505" xr:uid="{00000000-0005-0000-0000-0000F11C0000}"/>
    <cellStyle name="Source 4" xfId="9506" xr:uid="{00000000-0005-0000-0000-0000F21C0000}"/>
    <cellStyle name="Source 5" xfId="9507" xr:uid="{00000000-0005-0000-0000-0000F31C0000}"/>
    <cellStyle name="Source_1_1" xfId="9180" xr:uid="{00000000-0005-0000-0000-0000F41C0000}"/>
    <cellStyle name="SPSS" xfId="9508" xr:uid="{00000000-0005-0000-0000-0000F51C0000}"/>
    <cellStyle name="Standard 2" xfId="9509" xr:uid="{00000000-0005-0000-0000-0000F61C0000}"/>
    <cellStyle name="Stil 1" xfId="9510" xr:uid="{00000000-0005-0000-0000-0000F71C0000}"/>
    <cellStyle name="Style 1" xfId="9511" xr:uid="{00000000-0005-0000-0000-0000F81C0000}"/>
    <cellStyle name="Style 1 2" xfId="9512" xr:uid="{00000000-0005-0000-0000-0000F91C0000}"/>
    <cellStyle name="style1415104331817" xfId="7829" xr:uid="{00000000-0005-0000-0000-0000FA1C0000}"/>
    <cellStyle name="style1415104331817 2" xfId="7919" xr:uid="{00000000-0005-0000-0000-0000FB1C0000}"/>
    <cellStyle name="style1415104331817 2 2" xfId="8376" xr:uid="{00000000-0005-0000-0000-0000FC1C0000}"/>
    <cellStyle name="style1415104331817 3" xfId="8012" xr:uid="{00000000-0005-0000-0000-0000FD1C0000}"/>
    <cellStyle name="style1415104331817 3 2" xfId="8468" xr:uid="{00000000-0005-0000-0000-0000FE1C0000}"/>
    <cellStyle name="style1415104331817 4" xfId="8102" xr:uid="{00000000-0005-0000-0000-0000FF1C0000}"/>
    <cellStyle name="style1415104331817 4 2" xfId="8560" xr:uid="{00000000-0005-0000-0000-0000001D0000}"/>
    <cellStyle name="style1415104331817 5" xfId="8193" xr:uid="{00000000-0005-0000-0000-0000011D0000}"/>
    <cellStyle name="style1415104331817 5 2" xfId="8652" xr:uid="{00000000-0005-0000-0000-0000021D0000}"/>
    <cellStyle name="style1415104331817 6" xfId="8285" xr:uid="{00000000-0005-0000-0000-0000031D0000}"/>
    <cellStyle name="style1415104331942" xfId="7830" xr:uid="{00000000-0005-0000-0000-0000041D0000}"/>
    <cellStyle name="style1415104331942 2" xfId="7920" xr:uid="{00000000-0005-0000-0000-0000051D0000}"/>
    <cellStyle name="style1415104331942 2 2" xfId="8377" xr:uid="{00000000-0005-0000-0000-0000061D0000}"/>
    <cellStyle name="style1415104331942 3" xfId="8013" xr:uid="{00000000-0005-0000-0000-0000071D0000}"/>
    <cellStyle name="style1415104331942 3 2" xfId="8469" xr:uid="{00000000-0005-0000-0000-0000081D0000}"/>
    <cellStyle name="style1415104331942 4" xfId="8103" xr:uid="{00000000-0005-0000-0000-0000091D0000}"/>
    <cellStyle name="style1415104331942 4 2" xfId="8561" xr:uid="{00000000-0005-0000-0000-00000A1D0000}"/>
    <cellStyle name="style1415104331942 5" xfId="8194" xr:uid="{00000000-0005-0000-0000-00000B1D0000}"/>
    <cellStyle name="style1415104331942 5 2" xfId="8653" xr:uid="{00000000-0005-0000-0000-00000C1D0000}"/>
    <cellStyle name="style1415104331942 6" xfId="8286" xr:uid="{00000000-0005-0000-0000-00000D1D0000}"/>
    <cellStyle name="style1415104331989" xfId="7831" xr:uid="{00000000-0005-0000-0000-00000E1D0000}"/>
    <cellStyle name="style1415104331989 2" xfId="7921" xr:uid="{00000000-0005-0000-0000-00000F1D0000}"/>
    <cellStyle name="style1415104331989 2 2" xfId="8378" xr:uid="{00000000-0005-0000-0000-0000101D0000}"/>
    <cellStyle name="style1415104331989 3" xfId="8014" xr:uid="{00000000-0005-0000-0000-0000111D0000}"/>
    <cellStyle name="style1415104331989 3 2" xfId="8470" xr:uid="{00000000-0005-0000-0000-0000121D0000}"/>
    <cellStyle name="style1415104331989 4" xfId="8104" xr:uid="{00000000-0005-0000-0000-0000131D0000}"/>
    <cellStyle name="style1415104331989 4 2" xfId="8562" xr:uid="{00000000-0005-0000-0000-0000141D0000}"/>
    <cellStyle name="style1415104331989 5" xfId="8195" xr:uid="{00000000-0005-0000-0000-0000151D0000}"/>
    <cellStyle name="style1415104331989 5 2" xfId="8654" xr:uid="{00000000-0005-0000-0000-0000161D0000}"/>
    <cellStyle name="style1415104331989 6" xfId="8287" xr:uid="{00000000-0005-0000-0000-0000171D0000}"/>
    <cellStyle name="style1415104332036" xfId="7832" xr:uid="{00000000-0005-0000-0000-0000181D0000}"/>
    <cellStyle name="style1415104332036 2" xfId="7922" xr:uid="{00000000-0005-0000-0000-0000191D0000}"/>
    <cellStyle name="style1415104332036 2 2" xfId="8379" xr:uid="{00000000-0005-0000-0000-00001A1D0000}"/>
    <cellStyle name="style1415104332036 3" xfId="8015" xr:uid="{00000000-0005-0000-0000-00001B1D0000}"/>
    <cellStyle name="style1415104332036 3 2" xfId="8471" xr:uid="{00000000-0005-0000-0000-00001C1D0000}"/>
    <cellStyle name="style1415104332036 4" xfId="8105" xr:uid="{00000000-0005-0000-0000-00001D1D0000}"/>
    <cellStyle name="style1415104332036 4 2" xfId="8563" xr:uid="{00000000-0005-0000-0000-00001E1D0000}"/>
    <cellStyle name="style1415104332036 5" xfId="8196" xr:uid="{00000000-0005-0000-0000-00001F1D0000}"/>
    <cellStyle name="style1415104332036 5 2" xfId="8655" xr:uid="{00000000-0005-0000-0000-0000201D0000}"/>
    <cellStyle name="style1415104332036 6" xfId="8288" xr:uid="{00000000-0005-0000-0000-0000211D0000}"/>
    <cellStyle name="style1415104332083" xfId="7833" xr:uid="{00000000-0005-0000-0000-0000221D0000}"/>
    <cellStyle name="style1415104332083 2" xfId="7923" xr:uid="{00000000-0005-0000-0000-0000231D0000}"/>
    <cellStyle name="style1415104332083 2 2" xfId="8380" xr:uid="{00000000-0005-0000-0000-0000241D0000}"/>
    <cellStyle name="style1415104332083 3" xfId="8016" xr:uid="{00000000-0005-0000-0000-0000251D0000}"/>
    <cellStyle name="style1415104332083 3 2" xfId="8472" xr:uid="{00000000-0005-0000-0000-0000261D0000}"/>
    <cellStyle name="style1415104332083 4" xfId="8106" xr:uid="{00000000-0005-0000-0000-0000271D0000}"/>
    <cellStyle name="style1415104332083 4 2" xfId="8564" xr:uid="{00000000-0005-0000-0000-0000281D0000}"/>
    <cellStyle name="style1415104332083 5" xfId="8197" xr:uid="{00000000-0005-0000-0000-0000291D0000}"/>
    <cellStyle name="style1415104332083 5 2" xfId="8656" xr:uid="{00000000-0005-0000-0000-00002A1D0000}"/>
    <cellStyle name="style1415104332083 6" xfId="8289" xr:uid="{00000000-0005-0000-0000-00002B1D0000}"/>
    <cellStyle name="style1415104332129" xfId="7834" xr:uid="{00000000-0005-0000-0000-00002C1D0000}"/>
    <cellStyle name="style1415104332129 2" xfId="7924" xr:uid="{00000000-0005-0000-0000-00002D1D0000}"/>
    <cellStyle name="style1415104332129 2 2" xfId="8381" xr:uid="{00000000-0005-0000-0000-00002E1D0000}"/>
    <cellStyle name="style1415104332129 3" xfId="8017" xr:uid="{00000000-0005-0000-0000-00002F1D0000}"/>
    <cellStyle name="style1415104332129 3 2" xfId="8473" xr:uid="{00000000-0005-0000-0000-0000301D0000}"/>
    <cellStyle name="style1415104332129 4" xfId="8107" xr:uid="{00000000-0005-0000-0000-0000311D0000}"/>
    <cellStyle name="style1415104332129 4 2" xfId="8565" xr:uid="{00000000-0005-0000-0000-0000321D0000}"/>
    <cellStyle name="style1415104332129 5" xfId="8198" xr:uid="{00000000-0005-0000-0000-0000331D0000}"/>
    <cellStyle name="style1415104332129 5 2" xfId="8657" xr:uid="{00000000-0005-0000-0000-0000341D0000}"/>
    <cellStyle name="style1415104332129 6" xfId="8290" xr:uid="{00000000-0005-0000-0000-0000351D0000}"/>
    <cellStyle name="style1415104332207" xfId="7835" xr:uid="{00000000-0005-0000-0000-0000361D0000}"/>
    <cellStyle name="style1415104332207 2" xfId="7925" xr:uid="{00000000-0005-0000-0000-0000371D0000}"/>
    <cellStyle name="style1415104332207 2 2" xfId="8382" xr:uid="{00000000-0005-0000-0000-0000381D0000}"/>
    <cellStyle name="style1415104332207 3" xfId="8018" xr:uid="{00000000-0005-0000-0000-0000391D0000}"/>
    <cellStyle name="style1415104332207 3 2" xfId="8474" xr:uid="{00000000-0005-0000-0000-00003A1D0000}"/>
    <cellStyle name="style1415104332207 4" xfId="8108" xr:uid="{00000000-0005-0000-0000-00003B1D0000}"/>
    <cellStyle name="style1415104332207 4 2" xfId="8566" xr:uid="{00000000-0005-0000-0000-00003C1D0000}"/>
    <cellStyle name="style1415104332207 5" xfId="8199" xr:uid="{00000000-0005-0000-0000-00003D1D0000}"/>
    <cellStyle name="style1415104332207 5 2" xfId="8658" xr:uid="{00000000-0005-0000-0000-00003E1D0000}"/>
    <cellStyle name="style1415104332207 6" xfId="8291" xr:uid="{00000000-0005-0000-0000-00003F1D0000}"/>
    <cellStyle name="style1415104332254" xfId="7836" xr:uid="{00000000-0005-0000-0000-0000401D0000}"/>
    <cellStyle name="style1415104332254 2" xfId="7926" xr:uid="{00000000-0005-0000-0000-0000411D0000}"/>
    <cellStyle name="style1415104332254 2 2" xfId="8383" xr:uid="{00000000-0005-0000-0000-0000421D0000}"/>
    <cellStyle name="style1415104332254 3" xfId="8019" xr:uid="{00000000-0005-0000-0000-0000431D0000}"/>
    <cellStyle name="style1415104332254 3 2" xfId="8475" xr:uid="{00000000-0005-0000-0000-0000441D0000}"/>
    <cellStyle name="style1415104332254 4" xfId="8109" xr:uid="{00000000-0005-0000-0000-0000451D0000}"/>
    <cellStyle name="style1415104332254 4 2" xfId="8567" xr:uid="{00000000-0005-0000-0000-0000461D0000}"/>
    <cellStyle name="style1415104332254 5" xfId="8200" xr:uid="{00000000-0005-0000-0000-0000471D0000}"/>
    <cellStyle name="style1415104332254 5 2" xfId="8659" xr:uid="{00000000-0005-0000-0000-0000481D0000}"/>
    <cellStyle name="style1415104332254 6" xfId="8292" xr:uid="{00000000-0005-0000-0000-0000491D0000}"/>
    <cellStyle name="style1415104332285" xfId="7837" xr:uid="{00000000-0005-0000-0000-00004A1D0000}"/>
    <cellStyle name="style1415104332285 2" xfId="7927" xr:uid="{00000000-0005-0000-0000-00004B1D0000}"/>
    <cellStyle name="style1415104332285 2 2" xfId="8384" xr:uid="{00000000-0005-0000-0000-00004C1D0000}"/>
    <cellStyle name="style1415104332285 3" xfId="8020" xr:uid="{00000000-0005-0000-0000-00004D1D0000}"/>
    <cellStyle name="style1415104332285 3 2" xfId="8476" xr:uid="{00000000-0005-0000-0000-00004E1D0000}"/>
    <cellStyle name="style1415104332285 4" xfId="8110" xr:uid="{00000000-0005-0000-0000-00004F1D0000}"/>
    <cellStyle name="style1415104332285 4 2" xfId="8568" xr:uid="{00000000-0005-0000-0000-0000501D0000}"/>
    <cellStyle name="style1415104332285 5" xfId="8201" xr:uid="{00000000-0005-0000-0000-0000511D0000}"/>
    <cellStyle name="style1415104332285 5 2" xfId="8660" xr:uid="{00000000-0005-0000-0000-0000521D0000}"/>
    <cellStyle name="style1415104332285 6" xfId="8293" xr:uid="{00000000-0005-0000-0000-0000531D0000}"/>
    <cellStyle name="style1415104332332" xfId="7838" xr:uid="{00000000-0005-0000-0000-0000541D0000}"/>
    <cellStyle name="style1415104332332 2" xfId="7928" xr:uid="{00000000-0005-0000-0000-0000551D0000}"/>
    <cellStyle name="style1415104332332 2 2" xfId="8385" xr:uid="{00000000-0005-0000-0000-0000561D0000}"/>
    <cellStyle name="style1415104332332 3" xfId="8021" xr:uid="{00000000-0005-0000-0000-0000571D0000}"/>
    <cellStyle name="style1415104332332 3 2" xfId="8477" xr:uid="{00000000-0005-0000-0000-0000581D0000}"/>
    <cellStyle name="style1415104332332 4" xfId="8111" xr:uid="{00000000-0005-0000-0000-0000591D0000}"/>
    <cellStyle name="style1415104332332 4 2" xfId="8569" xr:uid="{00000000-0005-0000-0000-00005A1D0000}"/>
    <cellStyle name="style1415104332332 5" xfId="8202" xr:uid="{00000000-0005-0000-0000-00005B1D0000}"/>
    <cellStyle name="style1415104332332 5 2" xfId="8661" xr:uid="{00000000-0005-0000-0000-00005C1D0000}"/>
    <cellStyle name="style1415104332332 6" xfId="8294" xr:uid="{00000000-0005-0000-0000-00005D1D0000}"/>
    <cellStyle name="style1415104332379" xfId="7839" xr:uid="{00000000-0005-0000-0000-00005E1D0000}"/>
    <cellStyle name="style1415104332379 2" xfId="7929" xr:uid="{00000000-0005-0000-0000-00005F1D0000}"/>
    <cellStyle name="style1415104332379 2 2" xfId="8386" xr:uid="{00000000-0005-0000-0000-0000601D0000}"/>
    <cellStyle name="style1415104332379 3" xfId="8022" xr:uid="{00000000-0005-0000-0000-0000611D0000}"/>
    <cellStyle name="style1415104332379 3 2" xfId="8478" xr:uid="{00000000-0005-0000-0000-0000621D0000}"/>
    <cellStyle name="style1415104332379 4" xfId="8112" xr:uid="{00000000-0005-0000-0000-0000631D0000}"/>
    <cellStyle name="style1415104332379 4 2" xfId="8570" xr:uid="{00000000-0005-0000-0000-0000641D0000}"/>
    <cellStyle name="style1415104332379 5" xfId="8203" xr:uid="{00000000-0005-0000-0000-0000651D0000}"/>
    <cellStyle name="style1415104332379 5 2" xfId="8662" xr:uid="{00000000-0005-0000-0000-0000661D0000}"/>
    <cellStyle name="style1415104332379 6" xfId="8295" xr:uid="{00000000-0005-0000-0000-0000671D0000}"/>
    <cellStyle name="style1415104332441" xfId="7840" xr:uid="{00000000-0005-0000-0000-0000681D0000}"/>
    <cellStyle name="style1415104332441 2" xfId="7930" xr:uid="{00000000-0005-0000-0000-0000691D0000}"/>
    <cellStyle name="style1415104332441 2 2" xfId="8387" xr:uid="{00000000-0005-0000-0000-00006A1D0000}"/>
    <cellStyle name="style1415104332441 3" xfId="8023" xr:uid="{00000000-0005-0000-0000-00006B1D0000}"/>
    <cellStyle name="style1415104332441 3 2" xfId="8479" xr:uid="{00000000-0005-0000-0000-00006C1D0000}"/>
    <cellStyle name="style1415104332441 4" xfId="8113" xr:uid="{00000000-0005-0000-0000-00006D1D0000}"/>
    <cellStyle name="style1415104332441 4 2" xfId="8571" xr:uid="{00000000-0005-0000-0000-00006E1D0000}"/>
    <cellStyle name="style1415104332441 5" xfId="8204" xr:uid="{00000000-0005-0000-0000-00006F1D0000}"/>
    <cellStyle name="style1415104332441 5 2" xfId="8663" xr:uid="{00000000-0005-0000-0000-0000701D0000}"/>
    <cellStyle name="style1415104332441 6" xfId="8296" xr:uid="{00000000-0005-0000-0000-0000711D0000}"/>
    <cellStyle name="style1415104332488" xfId="7841" xr:uid="{00000000-0005-0000-0000-0000721D0000}"/>
    <cellStyle name="style1415104332488 2" xfId="7931" xr:uid="{00000000-0005-0000-0000-0000731D0000}"/>
    <cellStyle name="style1415104332488 2 2" xfId="8388" xr:uid="{00000000-0005-0000-0000-0000741D0000}"/>
    <cellStyle name="style1415104332488 3" xfId="8024" xr:uid="{00000000-0005-0000-0000-0000751D0000}"/>
    <cellStyle name="style1415104332488 3 2" xfId="8480" xr:uid="{00000000-0005-0000-0000-0000761D0000}"/>
    <cellStyle name="style1415104332488 4" xfId="8114" xr:uid="{00000000-0005-0000-0000-0000771D0000}"/>
    <cellStyle name="style1415104332488 4 2" xfId="8572" xr:uid="{00000000-0005-0000-0000-0000781D0000}"/>
    <cellStyle name="style1415104332488 5" xfId="8205" xr:uid="{00000000-0005-0000-0000-0000791D0000}"/>
    <cellStyle name="style1415104332488 5 2" xfId="8664" xr:uid="{00000000-0005-0000-0000-00007A1D0000}"/>
    <cellStyle name="style1415104332488 6" xfId="8297" xr:uid="{00000000-0005-0000-0000-00007B1D0000}"/>
    <cellStyle name="style1415104332551" xfId="7842" xr:uid="{00000000-0005-0000-0000-00007C1D0000}"/>
    <cellStyle name="style1415104332551 2" xfId="7932" xr:uid="{00000000-0005-0000-0000-00007D1D0000}"/>
    <cellStyle name="style1415104332551 2 2" xfId="8389" xr:uid="{00000000-0005-0000-0000-00007E1D0000}"/>
    <cellStyle name="style1415104332551 3" xfId="8025" xr:uid="{00000000-0005-0000-0000-00007F1D0000}"/>
    <cellStyle name="style1415104332551 3 2" xfId="8481" xr:uid="{00000000-0005-0000-0000-0000801D0000}"/>
    <cellStyle name="style1415104332551 4" xfId="8115" xr:uid="{00000000-0005-0000-0000-0000811D0000}"/>
    <cellStyle name="style1415104332551 4 2" xfId="8573" xr:uid="{00000000-0005-0000-0000-0000821D0000}"/>
    <cellStyle name="style1415104332551 5" xfId="8206" xr:uid="{00000000-0005-0000-0000-0000831D0000}"/>
    <cellStyle name="style1415104332551 5 2" xfId="8665" xr:uid="{00000000-0005-0000-0000-0000841D0000}"/>
    <cellStyle name="style1415104332551 6" xfId="8298" xr:uid="{00000000-0005-0000-0000-0000851D0000}"/>
    <cellStyle name="style1415104332629" xfId="7843" xr:uid="{00000000-0005-0000-0000-0000861D0000}"/>
    <cellStyle name="style1415104332629 2" xfId="7933" xr:uid="{00000000-0005-0000-0000-0000871D0000}"/>
    <cellStyle name="style1415104332629 2 2" xfId="8390" xr:uid="{00000000-0005-0000-0000-0000881D0000}"/>
    <cellStyle name="style1415104332629 3" xfId="8026" xr:uid="{00000000-0005-0000-0000-0000891D0000}"/>
    <cellStyle name="style1415104332629 3 2" xfId="8482" xr:uid="{00000000-0005-0000-0000-00008A1D0000}"/>
    <cellStyle name="style1415104332629 4" xfId="8116" xr:uid="{00000000-0005-0000-0000-00008B1D0000}"/>
    <cellStyle name="style1415104332629 4 2" xfId="8574" xr:uid="{00000000-0005-0000-0000-00008C1D0000}"/>
    <cellStyle name="style1415104332629 5" xfId="8207" xr:uid="{00000000-0005-0000-0000-00008D1D0000}"/>
    <cellStyle name="style1415104332629 5 2" xfId="8666" xr:uid="{00000000-0005-0000-0000-00008E1D0000}"/>
    <cellStyle name="style1415104332629 6" xfId="8299" xr:uid="{00000000-0005-0000-0000-00008F1D0000}"/>
    <cellStyle name="style1415104332675" xfId="7844" xr:uid="{00000000-0005-0000-0000-0000901D0000}"/>
    <cellStyle name="style1415104332675 2" xfId="7934" xr:uid="{00000000-0005-0000-0000-0000911D0000}"/>
    <cellStyle name="style1415104332675 2 2" xfId="8391" xr:uid="{00000000-0005-0000-0000-0000921D0000}"/>
    <cellStyle name="style1415104332675 3" xfId="8027" xr:uid="{00000000-0005-0000-0000-0000931D0000}"/>
    <cellStyle name="style1415104332675 3 2" xfId="8483" xr:uid="{00000000-0005-0000-0000-0000941D0000}"/>
    <cellStyle name="style1415104332675 4" xfId="8117" xr:uid="{00000000-0005-0000-0000-0000951D0000}"/>
    <cellStyle name="style1415104332675 4 2" xfId="8575" xr:uid="{00000000-0005-0000-0000-0000961D0000}"/>
    <cellStyle name="style1415104332675 5" xfId="8208" xr:uid="{00000000-0005-0000-0000-0000971D0000}"/>
    <cellStyle name="style1415104332675 5 2" xfId="8667" xr:uid="{00000000-0005-0000-0000-0000981D0000}"/>
    <cellStyle name="style1415104332675 6" xfId="8300" xr:uid="{00000000-0005-0000-0000-0000991D0000}"/>
    <cellStyle name="style1415104332722" xfId="7845" xr:uid="{00000000-0005-0000-0000-00009A1D0000}"/>
    <cellStyle name="style1415104332722 2" xfId="7935" xr:uid="{00000000-0005-0000-0000-00009B1D0000}"/>
    <cellStyle name="style1415104332722 2 2" xfId="8392" xr:uid="{00000000-0005-0000-0000-00009C1D0000}"/>
    <cellStyle name="style1415104332722 3" xfId="8028" xr:uid="{00000000-0005-0000-0000-00009D1D0000}"/>
    <cellStyle name="style1415104332722 3 2" xfId="8484" xr:uid="{00000000-0005-0000-0000-00009E1D0000}"/>
    <cellStyle name="style1415104332722 4" xfId="8118" xr:uid="{00000000-0005-0000-0000-00009F1D0000}"/>
    <cellStyle name="style1415104332722 4 2" xfId="8576" xr:uid="{00000000-0005-0000-0000-0000A01D0000}"/>
    <cellStyle name="style1415104332722 5" xfId="8209" xr:uid="{00000000-0005-0000-0000-0000A11D0000}"/>
    <cellStyle name="style1415104332722 5 2" xfId="8668" xr:uid="{00000000-0005-0000-0000-0000A21D0000}"/>
    <cellStyle name="style1415104332722 6" xfId="8301" xr:uid="{00000000-0005-0000-0000-0000A31D0000}"/>
    <cellStyle name="style1415104332785" xfId="7846" xr:uid="{00000000-0005-0000-0000-0000A41D0000}"/>
    <cellStyle name="style1415104332785 2" xfId="7936" xr:uid="{00000000-0005-0000-0000-0000A51D0000}"/>
    <cellStyle name="style1415104332785 2 2" xfId="8393" xr:uid="{00000000-0005-0000-0000-0000A61D0000}"/>
    <cellStyle name="style1415104332785 3" xfId="8029" xr:uid="{00000000-0005-0000-0000-0000A71D0000}"/>
    <cellStyle name="style1415104332785 3 2" xfId="8485" xr:uid="{00000000-0005-0000-0000-0000A81D0000}"/>
    <cellStyle name="style1415104332785 4" xfId="8119" xr:uid="{00000000-0005-0000-0000-0000A91D0000}"/>
    <cellStyle name="style1415104332785 4 2" xfId="8577" xr:uid="{00000000-0005-0000-0000-0000AA1D0000}"/>
    <cellStyle name="style1415104332785 5" xfId="8210" xr:uid="{00000000-0005-0000-0000-0000AB1D0000}"/>
    <cellStyle name="style1415104332785 5 2" xfId="8669" xr:uid="{00000000-0005-0000-0000-0000AC1D0000}"/>
    <cellStyle name="style1415104332785 6" xfId="8302" xr:uid="{00000000-0005-0000-0000-0000AD1D0000}"/>
    <cellStyle name="style1415104332831" xfId="7847" xr:uid="{00000000-0005-0000-0000-0000AE1D0000}"/>
    <cellStyle name="style1415104332831 2" xfId="7937" xr:uid="{00000000-0005-0000-0000-0000AF1D0000}"/>
    <cellStyle name="style1415104332831 2 2" xfId="8394" xr:uid="{00000000-0005-0000-0000-0000B01D0000}"/>
    <cellStyle name="style1415104332831 3" xfId="8030" xr:uid="{00000000-0005-0000-0000-0000B11D0000}"/>
    <cellStyle name="style1415104332831 3 2" xfId="8486" xr:uid="{00000000-0005-0000-0000-0000B21D0000}"/>
    <cellStyle name="style1415104332831 4" xfId="8120" xr:uid="{00000000-0005-0000-0000-0000B31D0000}"/>
    <cellStyle name="style1415104332831 4 2" xfId="8578" xr:uid="{00000000-0005-0000-0000-0000B41D0000}"/>
    <cellStyle name="style1415104332831 5" xfId="8211" xr:uid="{00000000-0005-0000-0000-0000B51D0000}"/>
    <cellStyle name="style1415104332831 5 2" xfId="8670" xr:uid="{00000000-0005-0000-0000-0000B61D0000}"/>
    <cellStyle name="style1415104332831 6" xfId="8303" xr:uid="{00000000-0005-0000-0000-0000B71D0000}"/>
    <cellStyle name="style1415104332909" xfId="7848" xr:uid="{00000000-0005-0000-0000-0000B81D0000}"/>
    <cellStyle name="style1415104332909 2" xfId="7938" xr:uid="{00000000-0005-0000-0000-0000B91D0000}"/>
    <cellStyle name="style1415104332909 2 2" xfId="8395" xr:uid="{00000000-0005-0000-0000-0000BA1D0000}"/>
    <cellStyle name="style1415104332909 3" xfId="8031" xr:uid="{00000000-0005-0000-0000-0000BB1D0000}"/>
    <cellStyle name="style1415104332909 3 2" xfId="8487" xr:uid="{00000000-0005-0000-0000-0000BC1D0000}"/>
    <cellStyle name="style1415104332909 4" xfId="8121" xr:uid="{00000000-0005-0000-0000-0000BD1D0000}"/>
    <cellStyle name="style1415104332909 4 2" xfId="8579" xr:uid="{00000000-0005-0000-0000-0000BE1D0000}"/>
    <cellStyle name="style1415104332909 5" xfId="8212" xr:uid="{00000000-0005-0000-0000-0000BF1D0000}"/>
    <cellStyle name="style1415104332909 5 2" xfId="8671" xr:uid="{00000000-0005-0000-0000-0000C01D0000}"/>
    <cellStyle name="style1415104332909 6" xfId="8304" xr:uid="{00000000-0005-0000-0000-0000C11D0000}"/>
    <cellStyle name="style1415104332941" xfId="7849" xr:uid="{00000000-0005-0000-0000-0000C21D0000}"/>
    <cellStyle name="style1415104332941 2" xfId="7939" xr:uid="{00000000-0005-0000-0000-0000C31D0000}"/>
    <cellStyle name="style1415104332941 2 2" xfId="8396" xr:uid="{00000000-0005-0000-0000-0000C41D0000}"/>
    <cellStyle name="style1415104332941 3" xfId="8032" xr:uid="{00000000-0005-0000-0000-0000C51D0000}"/>
    <cellStyle name="style1415104332941 3 2" xfId="8488" xr:uid="{00000000-0005-0000-0000-0000C61D0000}"/>
    <cellStyle name="style1415104332941 4" xfId="8122" xr:uid="{00000000-0005-0000-0000-0000C71D0000}"/>
    <cellStyle name="style1415104332941 4 2" xfId="8580" xr:uid="{00000000-0005-0000-0000-0000C81D0000}"/>
    <cellStyle name="style1415104332941 5" xfId="8213" xr:uid="{00000000-0005-0000-0000-0000C91D0000}"/>
    <cellStyle name="style1415104332941 5 2" xfId="8672" xr:uid="{00000000-0005-0000-0000-0000CA1D0000}"/>
    <cellStyle name="style1415104332941 6" xfId="8305" xr:uid="{00000000-0005-0000-0000-0000CB1D0000}"/>
    <cellStyle name="style1415104333533" xfId="7850" xr:uid="{00000000-0005-0000-0000-0000CC1D0000}"/>
    <cellStyle name="style1415104333533 2" xfId="7940" xr:uid="{00000000-0005-0000-0000-0000CD1D0000}"/>
    <cellStyle name="style1415104333533 2 2" xfId="8397" xr:uid="{00000000-0005-0000-0000-0000CE1D0000}"/>
    <cellStyle name="style1415104333533 3" xfId="8033" xr:uid="{00000000-0005-0000-0000-0000CF1D0000}"/>
    <cellStyle name="style1415104333533 3 2" xfId="8489" xr:uid="{00000000-0005-0000-0000-0000D01D0000}"/>
    <cellStyle name="style1415104333533 4" xfId="8123" xr:uid="{00000000-0005-0000-0000-0000D11D0000}"/>
    <cellStyle name="style1415104333533 4 2" xfId="8581" xr:uid="{00000000-0005-0000-0000-0000D21D0000}"/>
    <cellStyle name="style1415104333533 5" xfId="8214" xr:uid="{00000000-0005-0000-0000-0000D31D0000}"/>
    <cellStyle name="style1415104333533 5 2" xfId="8673" xr:uid="{00000000-0005-0000-0000-0000D41D0000}"/>
    <cellStyle name="style1415104333533 6" xfId="8306" xr:uid="{00000000-0005-0000-0000-0000D51D0000}"/>
    <cellStyle name="style1415104333580" xfId="7851" xr:uid="{00000000-0005-0000-0000-0000D61D0000}"/>
    <cellStyle name="style1415104333580 2" xfId="7941" xr:uid="{00000000-0005-0000-0000-0000D71D0000}"/>
    <cellStyle name="style1415104333580 2 2" xfId="8398" xr:uid="{00000000-0005-0000-0000-0000D81D0000}"/>
    <cellStyle name="style1415104333580 3" xfId="8034" xr:uid="{00000000-0005-0000-0000-0000D91D0000}"/>
    <cellStyle name="style1415104333580 3 2" xfId="8490" xr:uid="{00000000-0005-0000-0000-0000DA1D0000}"/>
    <cellStyle name="style1415104333580 4" xfId="8124" xr:uid="{00000000-0005-0000-0000-0000DB1D0000}"/>
    <cellStyle name="style1415104333580 4 2" xfId="8582" xr:uid="{00000000-0005-0000-0000-0000DC1D0000}"/>
    <cellStyle name="style1415104333580 5" xfId="8215" xr:uid="{00000000-0005-0000-0000-0000DD1D0000}"/>
    <cellStyle name="style1415104333580 5 2" xfId="8674" xr:uid="{00000000-0005-0000-0000-0000DE1D0000}"/>
    <cellStyle name="style1415104333580 6" xfId="8307" xr:uid="{00000000-0005-0000-0000-0000DF1D0000}"/>
    <cellStyle name="style1415104333611" xfId="7852" xr:uid="{00000000-0005-0000-0000-0000E01D0000}"/>
    <cellStyle name="style1415104333611 2" xfId="7942" xr:uid="{00000000-0005-0000-0000-0000E11D0000}"/>
    <cellStyle name="style1415104333611 2 2" xfId="8399" xr:uid="{00000000-0005-0000-0000-0000E21D0000}"/>
    <cellStyle name="style1415104333611 3" xfId="8035" xr:uid="{00000000-0005-0000-0000-0000E31D0000}"/>
    <cellStyle name="style1415104333611 3 2" xfId="8491" xr:uid="{00000000-0005-0000-0000-0000E41D0000}"/>
    <cellStyle name="style1415104333611 4" xfId="8125" xr:uid="{00000000-0005-0000-0000-0000E51D0000}"/>
    <cellStyle name="style1415104333611 4 2" xfId="8583" xr:uid="{00000000-0005-0000-0000-0000E61D0000}"/>
    <cellStyle name="style1415104333611 5" xfId="8216" xr:uid="{00000000-0005-0000-0000-0000E71D0000}"/>
    <cellStyle name="style1415104333611 5 2" xfId="8675" xr:uid="{00000000-0005-0000-0000-0000E81D0000}"/>
    <cellStyle name="style1415104333611 6" xfId="8308" xr:uid="{00000000-0005-0000-0000-0000E91D0000}"/>
    <cellStyle name="style1415104333674" xfId="7853" xr:uid="{00000000-0005-0000-0000-0000EA1D0000}"/>
    <cellStyle name="style1415104333674 2" xfId="7943" xr:uid="{00000000-0005-0000-0000-0000EB1D0000}"/>
    <cellStyle name="style1415104333674 2 2" xfId="8400" xr:uid="{00000000-0005-0000-0000-0000EC1D0000}"/>
    <cellStyle name="style1415104333674 3" xfId="8036" xr:uid="{00000000-0005-0000-0000-0000ED1D0000}"/>
    <cellStyle name="style1415104333674 3 2" xfId="8492" xr:uid="{00000000-0005-0000-0000-0000EE1D0000}"/>
    <cellStyle name="style1415104333674 4" xfId="8126" xr:uid="{00000000-0005-0000-0000-0000EF1D0000}"/>
    <cellStyle name="style1415104333674 4 2" xfId="8584" xr:uid="{00000000-0005-0000-0000-0000F01D0000}"/>
    <cellStyle name="style1415104333674 5" xfId="8217" xr:uid="{00000000-0005-0000-0000-0000F11D0000}"/>
    <cellStyle name="style1415104333674 5 2" xfId="8676" xr:uid="{00000000-0005-0000-0000-0000F21D0000}"/>
    <cellStyle name="style1415104333674 6" xfId="8309" xr:uid="{00000000-0005-0000-0000-0000F31D0000}"/>
    <cellStyle name="style1415104333767" xfId="7854" xr:uid="{00000000-0005-0000-0000-0000F41D0000}"/>
    <cellStyle name="style1415104333767 2" xfId="7944" xr:uid="{00000000-0005-0000-0000-0000F51D0000}"/>
    <cellStyle name="style1415104333767 2 2" xfId="8401" xr:uid="{00000000-0005-0000-0000-0000F61D0000}"/>
    <cellStyle name="style1415104333767 3" xfId="8037" xr:uid="{00000000-0005-0000-0000-0000F71D0000}"/>
    <cellStyle name="style1415104333767 3 2" xfId="8493" xr:uid="{00000000-0005-0000-0000-0000F81D0000}"/>
    <cellStyle name="style1415104333767 4" xfId="8127" xr:uid="{00000000-0005-0000-0000-0000F91D0000}"/>
    <cellStyle name="style1415104333767 4 2" xfId="8585" xr:uid="{00000000-0005-0000-0000-0000FA1D0000}"/>
    <cellStyle name="style1415104333767 5" xfId="8218" xr:uid="{00000000-0005-0000-0000-0000FB1D0000}"/>
    <cellStyle name="style1415104333767 5 2" xfId="8677" xr:uid="{00000000-0005-0000-0000-0000FC1D0000}"/>
    <cellStyle name="style1415104333767 6" xfId="8310" xr:uid="{00000000-0005-0000-0000-0000FD1D0000}"/>
    <cellStyle name="style1415104333799" xfId="7855" xr:uid="{00000000-0005-0000-0000-0000FE1D0000}"/>
    <cellStyle name="style1415104333799 2" xfId="7945" xr:uid="{00000000-0005-0000-0000-0000FF1D0000}"/>
    <cellStyle name="style1415104333799 2 2" xfId="8402" xr:uid="{00000000-0005-0000-0000-0000001E0000}"/>
    <cellStyle name="style1415104333799 3" xfId="8038" xr:uid="{00000000-0005-0000-0000-0000011E0000}"/>
    <cellStyle name="style1415104333799 3 2" xfId="8494" xr:uid="{00000000-0005-0000-0000-0000021E0000}"/>
    <cellStyle name="style1415104333799 4" xfId="8128" xr:uid="{00000000-0005-0000-0000-0000031E0000}"/>
    <cellStyle name="style1415104333799 4 2" xfId="8586" xr:uid="{00000000-0005-0000-0000-0000041E0000}"/>
    <cellStyle name="style1415104333799 5" xfId="8219" xr:uid="{00000000-0005-0000-0000-0000051E0000}"/>
    <cellStyle name="style1415104333799 5 2" xfId="8678" xr:uid="{00000000-0005-0000-0000-0000061E0000}"/>
    <cellStyle name="style1415104333799 6" xfId="8311" xr:uid="{00000000-0005-0000-0000-0000071E0000}"/>
    <cellStyle name="style1415104333877" xfId="7856" xr:uid="{00000000-0005-0000-0000-0000081E0000}"/>
    <cellStyle name="style1415104333877 2" xfId="7946" xr:uid="{00000000-0005-0000-0000-0000091E0000}"/>
    <cellStyle name="style1415104333877 2 2" xfId="8403" xr:uid="{00000000-0005-0000-0000-00000A1E0000}"/>
    <cellStyle name="style1415104333877 3" xfId="8039" xr:uid="{00000000-0005-0000-0000-00000B1E0000}"/>
    <cellStyle name="style1415104333877 3 2" xfId="8495" xr:uid="{00000000-0005-0000-0000-00000C1E0000}"/>
    <cellStyle name="style1415104333877 4" xfId="8129" xr:uid="{00000000-0005-0000-0000-00000D1E0000}"/>
    <cellStyle name="style1415104333877 4 2" xfId="8587" xr:uid="{00000000-0005-0000-0000-00000E1E0000}"/>
    <cellStyle name="style1415104333877 5" xfId="8220" xr:uid="{00000000-0005-0000-0000-00000F1E0000}"/>
    <cellStyle name="style1415104333877 5 2" xfId="8679" xr:uid="{00000000-0005-0000-0000-0000101E0000}"/>
    <cellStyle name="style1415104333877 6" xfId="8312" xr:uid="{00000000-0005-0000-0000-0000111E0000}"/>
    <cellStyle name="style1415104333908" xfId="7857" xr:uid="{00000000-0005-0000-0000-0000121E0000}"/>
    <cellStyle name="style1415104333908 2" xfId="7947" xr:uid="{00000000-0005-0000-0000-0000131E0000}"/>
    <cellStyle name="style1415104333908 2 2" xfId="8404" xr:uid="{00000000-0005-0000-0000-0000141E0000}"/>
    <cellStyle name="style1415104333908 3" xfId="8040" xr:uid="{00000000-0005-0000-0000-0000151E0000}"/>
    <cellStyle name="style1415104333908 3 2" xfId="8496" xr:uid="{00000000-0005-0000-0000-0000161E0000}"/>
    <cellStyle name="style1415104333908 4" xfId="8130" xr:uid="{00000000-0005-0000-0000-0000171E0000}"/>
    <cellStyle name="style1415104333908 4 2" xfId="8588" xr:uid="{00000000-0005-0000-0000-0000181E0000}"/>
    <cellStyle name="style1415104333908 5" xfId="8221" xr:uid="{00000000-0005-0000-0000-0000191E0000}"/>
    <cellStyle name="style1415104333908 5 2" xfId="8680" xr:uid="{00000000-0005-0000-0000-00001A1E0000}"/>
    <cellStyle name="style1415104333908 6" xfId="8313" xr:uid="{00000000-0005-0000-0000-00001B1E0000}"/>
    <cellStyle name="style1415104333955" xfId="7858" xr:uid="{00000000-0005-0000-0000-00001C1E0000}"/>
    <cellStyle name="style1415104333955 2" xfId="7948" xr:uid="{00000000-0005-0000-0000-00001D1E0000}"/>
    <cellStyle name="style1415104333955 2 2" xfId="8405" xr:uid="{00000000-0005-0000-0000-00001E1E0000}"/>
    <cellStyle name="style1415104333955 3" xfId="8041" xr:uid="{00000000-0005-0000-0000-00001F1E0000}"/>
    <cellStyle name="style1415104333955 3 2" xfId="8497" xr:uid="{00000000-0005-0000-0000-0000201E0000}"/>
    <cellStyle name="style1415104333955 4" xfId="8131" xr:uid="{00000000-0005-0000-0000-0000211E0000}"/>
    <cellStyle name="style1415104333955 4 2" xfId="8589" xr:uid="{00000000-0005-0000-0000-0000221E0000}"/>
    <cellStyle name="style1415104333955 5" xfId="8222" xr:uid="{00000000-0005-0000-0000-0000231E0000}"/>
    <cellStyle name="style1415104333955 5 2" xfId="8681" xr:uid="{00000000-0005-0000-0000-0000241E0000}"/>
    <cellStyle name="style1415104333955 6" xfId="8314" xr:uid="{00000000-0005-0000-0000-0000251E0000}"/>
    <cellStyle name="style1415104334017" xfId="7859" xr:uid="{00000000-0005-0000-0000-0000261E0000}"/>
    <cellStyle name="style1415104334017 2" xfId="7949" xr:uid="{00000000-0005-0000-0000-0000271E0000}"/>
    <cellStyle name="style1415104334017 2 2" xfId="8406" xr:uid="{00000000-0005-0000-0000-0000281E0000}"/>
    <cellStyle name="style1415104334017 3" xfId="8042" xr:uid="{00000000-0005-0000-0000-0000291E0000}"/>
    <cellStyle name="style1415104334017 3 2" xfId="8498" xr:uid="{00000000-0005-0000-0000-00002A1E0000}"/>
    <cellStyle name="style1415104334017 4" xfId="8132" xr:uid="{00000000-0005-0000-0000-00002B1E0000}"/>
    <cellStyle name="style1415104334017 4 2" xfId="8590" xr:uid="{00000000-0005-0000-0000-00002C1E0000}"/>
    <cellStyle name="style1415104334017 5" xfId="8223" xr:uid="{00000000-0005-0000-0000-00002D1E0000}"/>
    <cellStyle name="style1415104334017 5 2" xfId="8682" xr:uid="{00000000-0005-0000-0000-00002E1E0000}"/>
    <cellStyle name="style1415104334017 6" xfId="8315" xr:uid="{00000000-0005-0000-0000-00002F1E0000}"/>
    <cellStyle name="style1415104334064" xfId="7860" xr:uid="{00000000-0005-0000-0000-0000301E0000}"/>
    <cellStyle name="style1415104334064 2" xfId="7950" xr:uid="{00000000-0005-0000-0000-0000311E0000}"/>
    <cellStyle name="style1415104334064 2 2" xfId="8407" xr:uid="{00000000-0005-0000-0000-0000321E0000}"/>
    <cellStyle name="style1415104334064 3" xfId="8043" xr:uid="{00000000-0005-0000-0000-0000331E0000}"/>
    <cellStyle name="style1415104334064 3 2" xfId="8499" xr:uid="{00000000-0005-0000-0000-0000341E0000}"/>
    <cellStyle name="style1415104334064 4" xfId="8133" xr:uid="{00000000-0005-0000-0000-0000351E0000}"/>
    <cellStyle name="style1415104334064 4 2" xfId="8591" xr:uid="{00000000-0005-0000-0000-0000361E0000}"/>
    <cellStyle name="style1415104334064 5" xfId="8224" xr:uid="{00000000-0005-0000-0000-0000371E0000}"/>
    <cellStyle name="style1415104334064 5 2" xfId="8683" xr:uid="{00000000-0005-0000-0000-0000381E0000}"/>
    <cellStyle name="style1415104334064 6" xfId="8316" xr:uid="{00000000-0005-0000-0000-0000391E0000}"/>
    <cellStyle name="style1415104334111" xfId="7861" xr:uid="{00000000-0005-0000-0000-00003A1E0000}"/>
    <cellStyle name="style1415104334111 2" xfId="7951" xr:uid="{00000000-0005-0000-0000-00003B1E0000}"/>
    <cellStyle name="style1415104334111 2 2" xfId="8408" xr:uid="{00000000-0005-0000-0000-00003C1E0000}"/>
    <cellStyle name="style1415104334111 3" xfId="8044" xr:uid="{00000000-0005-0000-0000-00003D1E0000}"/>
    <cellStyle name="style1415104334111 3 2" xfId="8500" xr:uid="{00000000-0005-0000-0000-00003E1E0000}"/>
    <cellStyle name="style1415104334111 4" xfId="8134" xr:uid="{00000000-0005-0000-0000-00003F1E0000}"/>
    <cellStyle name="style1415104334111 4 2" xfId="8592" xr:uid="{00000000-0005-0000-0000-0000401E0000}"/>
    <cellStyle name="style1415104334111 5" xfId="8225" xr:uid="{00000000-0005-0000-0000-0000411E0000}"/>
    <cellStyle name="style1415104334111 5 2" xfId="8684" xr:uid="{00000000-0005-0000-0000-0000421E0000}"/>
    <cellStyle name="style1415104334111 6" xfId="8317" xr:uid="{00000000-0005-0000-0000-0000431E0000}"/>
    <cellStyle name="style1415104334157" xfId="7862" xr:uid="{00000000-0005-0000-0000-0000441E0000}"/>
    <cellStyle name="style1415104334157 2" xfId="7952" xr:uid="{00000000-0005-0000-0000-0000451E0000}"/>
    <cellStyle name="style1415104334157 2 2" xfId="8409" xr:uid="{00000000-0005-0000-0000-0000461E0000}"/>
    <cellStyle name="style1415104334157 3" xfId="8045" xr:uid="{00000000-0005-0000-0000-0000471E0000}"/>
    <cellStyle name="style1415104334157 3 2" xfId="8501" xr:uid="{00000000-0005-0000-0000-0000481E0000}"/>
    <cellStyle name="style1415104334157 4" xfId="8135" xr:uid="{00000000-0005-0000-0000-0000491E0000}"/>
    <cellStyle name="style1415104334157 4 2" xfId="8593" xr:uid="{00000000-0005-0000-0000-00004A1E0000}"/>
    <cellStyle name="style1415104334157 5" xfId="8226" xr:uid="{00000000-0005-0000-0000-00004B1E0000}"/>
    <cellStyle name="style1415104334157 5 2" xfId="8685" xr:uid="{00000000-0005-0000-0000-00004C1E0000}"/>
    <cellStyle name="style1415104334157 6" xfId="8318" xr:uid="{00000000-0005-0000-0000-00004D1E0000}"/>
    <cellStyle name="style1415104334204" xfId="7863" xr:uid="{00000000-0005-0000-0000-00004E1E0000}"/>
    <cellStyle name="style1415104334204 2" xfId="7953" xr:uid="{00000000-0005-0000-0000-00004F1E0000}"/>
    <cellStyle name="style1415104334204 2 2" xfId="8410" xr:uid="{00000000-0005-0000-0000-0000501E0000}"/>
    <cellStyle name="style1415104334204 3" xfId="8046" xr:uid="{00000000-0005-0000-0000-0000511E0000}"/>
    <cellStyle name="style1415104334204 3 2" xfId="8502" xr:uid="{00000000-0005-0000-0000-0000521E0000}"/>
    <cellStyle name="style1415104334204 4" xfId="8136" xr:uid="{00000000-0005-0000-0000-0000531E0000}"/>
    <cellStyle name="style1415104334204 4 2" xfId="8594" xr:uid="{00000000-0005-0000-0000-0000541E0000}"/>
    <cellStyle name="style1415104334204 5" xfId="8227" xr:uid="{00000000-0005-0000-0000-0000551E0000}"/>
    <cellStyle name="style1415104334204 5 2" xfId="8686" xr:uid="{00000000-0005-0000-0000-0000561E0000}"/>
    <cellStyle name="style1415104334204 6" xfId="8319" xr:uid="{00000000-0005-0000-0000-0000571E0000}"/>
    <cellStyle name="style1415104334251" xfId="7864" xr:uid="{00000000-0005-0000-0000-0000581E0000}"/>
    <cellStyle name="style1415104334251 2" xfId="7954" xr:uid="{00000000-0005-0000-0000-0000591E0000}"/>
    <cellStyle name="style1415104334251 2 2" xfId="8411" xr:uid="{00000000-0005-0000-0000-00005A1E0000}"/>
    <cellStyle name="style1415104334251 3" xfId="8047" xr:uid="{00000000-0005-0000-0000-00005B1E0000}"/>
    <cellStyle name="style1415104334251 3 2" xfId="8503" xr:uid="{00000000-0005-0000-0000-00005C1E0000}"/>
    <cellStyle name="style1415104334251 4" xfId="8137" xr:uid="{00000000-0005-0000-0000-00005D1E0000}"/>
    <cellStyle name="style1415104334251 4 2" xfId="8595" xr:uid="{00000000-0005-0000-0000-00005E1E0000}"/>
    <cellStyle name="style1415104334251 5" xfId="8228" xr:uid="{00000000-0005-0000-0000-00005F1E0000}"/>
    <cellStyle name="style1415104334251 5 2" xfId="8687" xr:uid="{00000000-0005-0000-0000-0000601E0000}"/>
    <cellStyle name="style1415104334251 6" xfId="8320" xr:uid="{00000000-0005-0000-0000-0000611E0000}"/>
    <cellStyle name="style1415104334298" xfId="7865" xr:uid="{00000000-0005-0000-0000-0000621E0000}"/>
    <cellStyle name="style1415104334298 2" xfId="7955" xr:uid="{00000000-0005-0000-0000-0000631E0000}"/>
    <cellStyle name="style1415104334298 2 2" xfId="8412" xr:uid="{00000000-0005-0000-0000-0000641E0000}"/>
    <cellStyle name="style1415104334298 3" xfId="8048" xr:uid="{00000000-0005-0000-0000-0000651E0000}"/>
    <cellStyle name="style1415104334298 3 2" xfId="8504" xr:uid="{00000000-0005-0000-0000-0000661E0000}"/>
    <cellStyle name="style1415104334298 4" xfId="8138" xr:uid="{00000000-0005-0000-0000-0000671E0000}"/>
    <cellStyle name="style1415104334298 4 2" xfId="8596" xr:uid="{00000000-0005-0000-0000-0000681E0000}"/>
    <cellStyle name="style1415104334298 5" xfId="8229" xr:uid="{00000000-0005-0000-0000-0000691E0000}"/>
    <cellStyle name="style1415104334298 5 2" xfId="8688" xr:uid="{00000000-0005-0000-0000-00006A1E0000}"/>
    <cellStyle name="style1415104334298 6" xfId="8321" xr:uid="{00000000-0005-0000-0000-00006B1E0000}"/>
    <cellStyle name="style1415104334329" xfId="7866" xr:uid="{00000000-0005-0000-0000-00006C1E0000}"/>
    <cellStyle name="style1415104334329 2" xfId="7956" xr:uid="{00000000-0005-0000-0000-00006D1E0000}"/>
    <cellStyle name="style1415104334329 2 2" xfId="8413" xr:uid="{00000000-0005-0000-0000-00006E1E0000}"/>
    <cellStyle name="style1415104334329 3" xfId="8049" xr:uid="{00000000-0005-0000-0000-00006F1E0000}"/>
    <cellStyle name="style1415104334329 3 2" xfId="8505" xr:uid="{00000000-0005-0000-0000-0000701E0000}"/>
    <cellStyle name="style1415104334329 4" xfId="8139" xr:uid="{00000000-0005-0000-0000-0000711E0000}"/>
    <cellStyle name="style1415104334329 4 2" xfId="8597" xr:uid="{00000000-0005-0000-0000-0000721E0000}"/>
    <cellStyle name="style1415104334329 5" xfId="8230" xr:uid="{00000000-0005-0000-0000-0000731E0000}"/>
    <cellStyle name="style1415104334329 5 2" xfId="8689" xr:uid="{00000000-0005-0000-0000-0000741E0000}"/>
    <cellStyle name="style1415104334329 6" xfId="8322" xr:uid="{00000000-0005-0000-0000-0000751E0000}"/>
    <cellStyle name="style1415104334563" xfId="7867" xr:uid="{00000000-0005-0000-0000-0000761E0000}"/>
    <cellStyle name="style1415104334563 2" xfId="7957" xr:uid="{00000000-0005-0000-0000-0000771E0000}"/>
    <cellStyle name="style1415104334563 2 2" xfId="8414" xr:uid="{00000000-0005-0000-0000-0000781E0000}"/>
    <cellStyle name="style1415104334563 3" xfId="8050" xr:uid="{00000000-0005-0000-0000-0000791E0000}"/>
    <cellStyle name="style1415104334563 3 2" xfId="8506" xr:uid="{00000000-0005-0000-0000-00007A1E0000}"/>
    <cellStyle name="style1415104334563 4" xfId="8140" xr:uid="{00000000-0005-0000-0000-00007B1E0000}"/>
    <cellStyle name="style1415104334563 4 2" xfId="8598" xr:uid="{00000000-0005-0000-0000-00007C1E0000}"/>
    <cellStyle name="style1415104334563 5" xfId="8231" xr:uid="{00000000-0005-0000-0000-00007D1E0000}"/>
    <cellStyle name="style1415104334563 5 2" xfId="8690" xr:uid="{00000000-0005-0000-0000-00007E1E0000}"/>
    <cellStyle name="style1415104334563 6" xfId="8323" xr:uid="{00000000-0005-0000-0000-00007F1E0000}"/>
    <cellStyle name="style1415104334610" xfId="7868" xr:uid="{00000000-0005-0000-0000-0000801E0000}"/>
    <cellStyle name="style1415104334610 2" xfId="7958" xr:uid="{00000000-0005-0000-0000-0000811E0000}"/>
    <cellStyle name="style1415104334610 2 2" xfId="8415" xr:uid="{00000000-0005-0000-0000-0000821E0000}"/>
    <cellStyle name="style1415104334610 3" xfId="8051" xr:uid="{00000000-0005-0000-0000-0000831E0000}"/>
    <cellStyle name="style1415104334610 3 2" xfId="8507" xr:uid="{00000000-0005-0000-0000-0000841E0000}"/>
    <cellStyle name="style1415104334610 4" xfId="8141" xr:uid="{00000000-0005-0000-0000-0000851E0000}"/>
    <cellStyle name="style1415104334610 4 2" xfId="8599" xr:uid="{00000000-0005-0000-0000-0000861E0000}"/>
    <cellStyle name="style1415104334610 5" xfId="8232" xr:uid="{00000000-0005-0000-0000-0000871E0000}"/>
    <cellStyle name="style1415104334610 5 2" xfId="8691" xr:uid="{00000000-0005-0000-0000-0000881E0000}"/>
    <cellStyle name="style1415104334610 6" xfId="8324" xr:uid="{00000000-0005-0000-0000-0000891E0000}"/>
    <cellStyle name="style1415104334672" xfId="7869" xr:uid="{00000000-0005-0000-0000-00008A1E0000}"/>
    <cellStyle name="style1415104334672 2" xfId="7959" xr:uid="{00000000-0005-0000-0000-00008B1E0000}"/>
    <cellStyle name="style1415104334672 2 2" xfId="8416" xr:uid="{00000000-0005-0000-0000-00008C1E0000}"/>
    <cellStyle name="style1415104334672 3" xfId="8052" xr:uid="{00000000-0005-0000-0000-00008D1E0000}"/>
    <cellStyle name="style1415104334672 3 2" xfId="8508" xr:uid="{00000000-0005-0000-0000-00008E1E0000}"/>
    <cellStyle name="style1415104334672 4" xfId="8142" xr:uid="{00000000-0005-0000-0000-00008F1E0000}"/>
    <cellStyle name="style1415104334672 4 2" xfId="8600" xr:uid="{00000000-0005-0000-0000-0000901E0000}"/>
    <cellStyle name="style1415104334672 5" xfId="8233" xr:uid="{00000000-0005-0000-0000-0000911E0000}"/>
    <cellStyle name="style1415104334672 5 2" xfId="8692" xr:uid="{00000000-0005-0000-0000-0000921E0000}"/>
    <cellStyle name="style1415104334672 6" xfId="8325" xr:uid="{00000000-0005-0000-0000-0000931E0000}"/>
    <cellStyle name="style1415104334704" xfId="7870" xr:uid="{00000000-0005-0000-0000-0000941E0000}"/>
    <cellStyle name="style1415104334704 2" xfId="7960" xr:uid="{00000000-0005-0000-0000-0000951E0000}"/>
    <cellStyle name="style1415104334704 2 2" xfId="8417" xr:uid="{00000000-0005-0000-0000-0000961E0000}"/>
    <cellStyle name="style1415104334704 3" xfId="8053" xr:uid="{00000000-0005-0000-0000-0000971E0000}"/>
    <cellStyle name="style1415104334704 3 2" xfId="8509" xr:uid="{00000000-0005-0000-0000-0000981E0000}"/>
    <cellStyle name="style1415104334704 4" xfId="8143" xr:uid="{00000000-0005-0000-0000-0000991E0000}"/>
    <cellStyle name="style1415104334704 4 2" xfId="8601" xr:uid="{00000000-0005-0000-0000-00009A1E0000}"/>
    <cellStyle name="style1415104334704 5" xfId="8234" xr:uid="{00000000-0005-0000-0000-00009B1E0000}"/>
    <cellStyle name="style1415104334704 5 2" xfId="8693" xr:uid="{00000000-0005-0000-0000-00009C1E0000}"/>
    <cellStyle name="style1415104334704 6" xfId="8326" xr:uid="{00000000-0005-0000-0000-00009D1E0000}"/>
    <cellStyle name="style1415104334735" xfId="7871" xr:uid="{00000000-0005-0000-0000-00009E1E0000}"/>
    <cellStyle name="style1415104334735 2" xfId="7961" xr:uid="{00000000-0005-0000-0000-00009F1E0000}"/>
    <cellStyle name="style1415104334735 2 2" xfId="8418" xr:uid="{00000000-0005-0000-0000-0000A01E0000}"/>
    <cellStyle name="style1415104334735 3" xfId="8054" xr:uid="{00000000-0005-0000-0000-0000A11E0000}"/>
    <cellStyle name="style1415104334735 3 2" xfId="8510" xr:uid="{00000000-0005-0000-0000-0000A21E0000}"/>
    <cellStyle name="style1415104334735 4" xfId="8144" xr:uid="{00000000-0005-0000-0000-0000A31E0000}"/>
    <cellStyle name="style1415104334735 4 2" xfId="8602" xr:uid="{00000000-0005-0000-0000-0000A41E0000}"/>
    <cellStyle name="style1415104334735 5" xfId="8235" xr:uid="{00000000-0005-0000-0000-0000A51E0000}"/>
    <cellStyle name="style1415104334735 5 2" xfId="8694" xr:uid="{00000000-0005-0000-0000-0000A61E0000}"/>
    <cellStyle name="style1415104334735 6" xfId="8327" xr:uid="{00000000-0005-0000-0000-0000A71E0000}"/>
    <cellStyle name="style1415290116355" xfId="7872" xr:uid="{00000000-0005-0000-0000-0000A81E0000}"/>
    <cellStyle name="style1415290116355 2" xfId="7962" xr:uid="{00000000-0005-0000-0000-0000A91E0000}"/>
    <cellStyle name="style1415290116355 2 2" xfId="8419" xr:uid="{00000000-0005-0000-0000-0000AA1E0000}"/>
    <cellStyle name="style1415290116355 3" xfId="8055" xr:uid="{00000000-0005-0000-0000-0000AB1E0000}"/>
    <cellStyle name="style1415290116355 3 2" xfId="8511" xr:uid="{00000000-0005-0000-0000-0000AC1E0000}"/>
    <cellStyle name="style1415290116355 4" xfId="8145" xr:uid="{00000000-0005-0000-0000-0000AD1E0000}"/>
    <cellStyle name="style1415290116355 4 2" xfId="8603" xr:uid="{00000000-0005-0000-0000-0000AE1E0000}"/>
    <cellStyle name="style1415290116355 5" xfId="8236" xr:uid="{00000000-0005-0000-0000-0000AF1E0000}"/>
    <cellStyle name="style1415290116355 5 2" xfId="8695" xr:uid="{00000000-0005-0000-0000-0000B01E0000}"/>
    <cellStyle name="style1415290116355 6" xfId="8328" xr:uid="{00000000-0005-0000-0000-0000B11E0000}"/>
    <cellStyle name="style1415290116433" xfId="7873" xr:uid="{00000000-0005-0000-0000-0000B21E0000}"/>
    <cellStyle name="style1415290116433 2" xfId="7963" xr:uid="{00000000-0005-0000-0000-0000B31E0000}"/>
    <cellStyle name="style1415290116433 2 2" xfId="8420" xr:uid="{00000000-0005-0000-0000-0000B41E0000}"/>
    <cellStyle name="style1415290116433 3" xfId="8056" xr:uid="{00000000-0005-0000-0000-0000B51E0000}"/>
    <cellStyle name="style1415290116433 3 2" xfId="8512" xr:uid="{00000000-0005-0000-0000-0000B61E0000}"/>
    <cellStyle name="style1415290116433 4" xfId="8146" xr:uid="{00000000-0005-0000-0000-0000B71E0000}"/>
    <cellStyle name="style1415290116433 4 2" xfId="8604" xr:uid="{00000000-0005-0000-0000-0000B81E0000}"/>
    <cellStyle name="style1415290116433 5" xfId="8237" xr:uid="{00000000-0005-0000-0000-0000B91E0000}"/>
    <cellStyle name="style1415290116433 5 2" xfId="8696" xr:uid="{00000000-0005-0000-0000-0000BA1E0000}"/>
    <cellStyle name="style1415290116433 6" xfId="8329" xr:uid="{00000000-0005-0000-0000-0000BB1E0000}"/>
    <cellStyle name="style1415290116526" xfId="7874" xr:uid="{00000000-0005-0000-0000-0000BC1E0000}"/>
    <cellStyle name="style1415290116526 2" xfId="7964" xr:uid="{00000000-0005-0000-0000-0000BD1E0000}"/>
    <cellStyle name="style1415290116526 2 2" xfId="8421" xr:uid="{00000000-0005-0000-0000-0000BE1E0000}"/>
    <cellStyle name="style1415290116526 3" xfId="8057" xr:uid="{00000000-0005-0000-0000-0000BF1E0000}"/>
    <cellStyle name="style1415290116526 3 2" xfId="8513" xr:uid="{00000000-0005-0000-0000-0000C01E0000}"/>
    <cellStyle name="style1415290116526 4" xfId="8147" xr:uid="{00000000-0005-0000-0000-0000C11E0000}"/>
    <cellStyle name="style1415290116526 4 2" xfId="8605" xr:uid="{00000000-0005-0000-0000-0000C21E0000}"/>
    <cellStyle name="style1415290116526 5" xfId="8238" xr:uid="{00000000-0005-0000-0000-0000C31E0000}"/>
    <cellStyle name="style1415290116526 5 2" xfId="8697" xr:uid="{00000000-0005-0000-0000-0000C41E0000}"/>
    <cellStyle name="style1415290116526 6" xfId="8330" xr:uid="{00000000-0005-0000-0000-0000C51E0000}"/>
    <cellStyle name="style1415290116589" xfId="7875" xr:uid="{00000000-0005-0000-0000-0000C61E0000}"/>
    <cellStyle name="style1415290116589 2" xfId="7965" xr:uid="{00000000-0005-0000-0000-0000C71E0000}"/>
    <cellStyle name="style1415290116589 2 2" xfId="8422" xr:uid="{00000000-0005-0000-0000-0000C81E0000}"/>
    <cellStyle name="style1415290116589 3" xfId="8058" xr:uid="{00000000-0005-0000-0000-0000C91E0000}"/>
    <cellStyle name="style1415290116589 3 2" xfId="8514" xr:uid="{00000000-0005-0000-0000-0000CA1E0000}"/>
    <cellStyle name="style1415290116589 4" xfId="8148" xr:uid="{00000000-0005-0000-0000-0000CB1E0000}"/>
    <cellStyle name="style1415290116589 4 2" xfId="8606" xr:uid="{00000000-0005-0000-0000-0000CC1E0000}"/>
    <cellStyle name="style1415290116589 5" xfId="8239" xr:uid="{00000000-0005-0000-0000-0000CD1E0000}"/>
    <cellStyle name="style1415290116589 5 2" xfId="8698" xr:uid="{00000000-0005-0000-0000-0000CE1E0000}"/>
    <cellStyle name="style1415290116589 6" xfId="8331" xr:uid="{00000000-0005-0000-0000-0000CF1E0000}"/>
    <cellStyle name="style1415290116636" xfId="7876" xr:uid="{00000000-0005-0000-0000-0000D01E0000}"/>
    <cellStyle name="style1415290116636 2" xfId="7966" xr:uid="{00000000-0005-0000-0000-0000D11E0000}"/>
    <cellStyle name="style1415290116636 2 2" xfId="8423" xr:uid="{00000000-0005-0000-0000-0000D21E0000}"/>
    <cellStyle name="style1415290116636 3" xfId="8059" xr:uid="{00000000-0005-0000-0000-0000D31E0000}"/>
    <cellStyle name="style1415290116636 3 2" xfId="8515" xr:uid="{00000000-0005-0000-0000-0000D41E0000}"/>
    <cellStyle name="style1415290116636 4" xfId="8149" xr:uid="{00000000-0005-0000-0000-0000D51E0000}"/>
    <cellStyle name="style1415290116636 4 2" xfId="8607" xr:uid="{00000000-0005-0000-0000-0000D61E0000}"/>
    <cellStyle name="style1415290116636 5" xfId="8240" xr:uid="{00000000-0005-0000-0000-0000D71E0000}"/>
    <cellStyle name="style1415290116636 5 2" xfId="8699" xr:uid="{00000000-0005-0000-0000-0000D81E0000}"/>
    <cellStyle name="style1415290116636 6" xfId="8332" xr:uid="{00000000-0005-0000-0000-0000D91E0000}"/>
    <cellStyle name="style1415290116682" xfId="7877" xr:uid="{00000000-0005-0000-0000-0000DA1E0000}"/>
    <cellStyle name="style1415290116682 2" xfId="7967" xr:uid="{00000000-0005-0000-0000-0000DB1E0000}"/>
    <cellStyle name="style1415290116682 2 2" xfId="8424" xr:uid="{00000000-0005-0000-0000-0000DC1E0000}"/>
    <cellStyle name="style1415290116682 3" xfId="8060" xr:uid="{00000000-0005-0000-0000-0000DD1E0000}"/>
    <cellStyle name="style1415290116682 3 2" xfId="8516" xr:uid="{00000000-0005-0000-0000-0000DE1E0000}"/>
    <cellStyle name="style1415290116682 4" xfId="8150" xr:uid="{00000000-0005-0000-0000-0000DF1E0000}"/>
    <cellStyle name="style1415290116682 4 2" xfId="8608" xr:uid="{00000000-0005-0000-0000-0000E01E0000}"/>
    <cellStyle name="style1415290116682 5" xfId="8241" xr:uid="{00000000-0005-0000-0000-0000E11E0000}"/>
    <cellStyle name="style1415290116682 5 2" xfId="8700" xr:uid="{00000000-0005-0000-0000-0000E21E0000}"/>
    <cellStyle name="style1415290116682 6" xfId="8333" xr:uid="{00000000-0005-0000-0000-0000E31E0000}"/>
    <cellStyle name="style1415290116760" xfId="7878" xr:uid="{00000000-0005-0000-0000-0000E41E0000}"/>
    <cellStyle name="style1415290116760 2" xfId="7968" xr:uid="{00000000-0005-0000-0000-0000E51E0000}"/>
    <cellStyle name="style1415290116760 2 2" xfId="8425" xr:uid="{00000000-0005-0000-0000-0000E61E0000}"/>
    <cellStyle name="style1415290116760 3" xfId="8061" xr:uid="{00000000-0005-0000-0000-0000E71E0000}"/>
    <cellStyle name="style1415290116760 3 2" xfId="8517" xr:uid="{00000000-0005-0000-0000-0000E81E0000}"/>
    <cellStyle name="style1415290116760 4" xfId="8151" xr:uid="{00000000-0005-0000-0000-0000E91E0000}"/>
    <cellStyle name="style1415290116760 4 2" xfId="8609" xr:uid="{00000000-0005-0000-0000-0000EA1E0000}"/>
    <cellStyle name="style1415290116760 5" xfId="8242" xr:uid="{00000000-0005-0000-0000-0000EB1E0000}"/>
    <cellStyle name="style1415290116760 5 2" xfId="8701" xr:uid="{00000000-0005-0000-0000-0000EC1E0000}"/>
    <cellStyle name="style1415290116760 6" xfId="8334" xr:uid="{00000000-0005-0000-0000-0000ED1E0000}"/>
    <cellStyle name="style1415290116792" xfId="7879" xr:uid="{00000000-0005-0000-0000-0000EE1E0000}"/>
    <cellStyle name="style1415290116792 2" xfId="7969" xr:uid="{00000000-0005-0000-0000-0000EF1E0000}"/>
    <cellStyle name="style1415290116792 2 2" xfId="8426" xr:uid="{00000000-0005-0000-0000-0000F01E0000}"/>
    <cellStyle name="style1415290116792 3" xfId="8062" xr:uid="{00000000-0005-0000-0000-0000F11E0000}"/>
    <cellStyle name="style1415290116792 3 2" xfId="8518" xr:uid="{00000000-0005-0000-0000-0000F21E0000}"/>
    <cellStyle name="style1415290116792 4" xfId="8152" xr:uid="{00000000-0005-0000-0000-0000F31E0000}"/>
    <cellStyle name="style1415290116792 4 2" xfId="8610" xr:uid="{00000000-0005-0000-0000-0000F41E0000}"/>
    <cellStyle name="style1415290116792 5" xfId="8243" xr:uid="{00000000-0005-0000-0000-0000F51E0000}"/>
    <cellStyle name="style1415290116792 5 2" xfId="8702" xr:uid="{00000000-0005-0000-0000-0000F61E0000}"/>
    <cellStyle name="style1415290116792 6" xfId="8335" xr:uid="{00000000-0005-0000-0000-0000F71E0000}"/>
    <cellStyle name="style1415290116854" xfId="7880" xr:uid="{00000000-0005-0000-0000-0000F81E0000}"/>
    <cellStyle name="style1415290116854 2" xfId="7970" xr:uid="{00000000-0005-0000-0000-0000F91E0000}"/>
    <cellStyle name="style1415290116854 2 2" xfId="8427" xr:uid="{00000000-0005-0000-0000-0000FA1E0000}"/>
    <cellStyle name="style1415290116854 3" xfId="8063" xr:uid="{00000000-0005-0000-0000-0000FB1E0000}"/>
    <cellStyle name="style1415290116854 3 2" xfId="8519" xr:uid="{00000000-0005-0000-0000-0000FC1E0000}"/>
    <cellStyle name="style1415290116854 4" xfId="8153" xr:uid="{00000000-0005-0000-0000-0000FD1E0000}"/>
    <cellStyle name="style1415290116854 4 2" xfId="8611" xr:uid="{00000000-0005-0000-0000-0000FE1E0000}"/>
    <cellStyle name="style1415290116854 5" xfId="8244" xr:uid="{00000000-0005-0000-0000-0000FF1E0000}"/>
    <cellStyle name="style1415290116854 5 2" xfId="8703" xr:uid="{00000000-0005-0000-0000-0000001F0000}"/>
    <cellStyle name="style1415290116854 6" xfId="8336" xr:uid="{00000000-0005-0000-0000-0000011F0000}"/>
    <cellStyle name="style1415290117010" xfId="7881" xr:uid="{00000000-0005-0000-0000-0000021F0000}"/>
    <cellStyle name="style1415290117010 2" xfId="7971" xr:uid="{00000000-0005-0000-0000-0000031F0000}"/>
    <cellStyle name="style1415290117010 2 2" xfId="8428" xr:uid="{00000000-0005-0000-0000-0000041F0000}"/>
    <cellStyle name="style1415290117010 3" xfId="8064" xr:uid="{00000000-0005-0000-0000-0000051F0000}"/>
    <cellStyle name="style1415290117010 3 2" xfId="8520" xr:uid="{00000000-0005-0000-0000-0000061F0000}"/>
    <cellStyle name="style1415290117010 4" xfId="8154" xr:uid="{00000000-0005-0000-0000-0000071F0000}"/>
    <cellStyle name="style1415290117010 4 2" xfId="8612" xr:uid="{00000000-0005-0000-0000-0000081F0000}"/>
    <cellStyle name="style1415290117010 5" xfId="8245" xr:uid="{00000000-0005-0000-0000-0000091F0000}"/>
    <cellStyle name="style1415290117010 5 2" xfId="8704" xr:uid="{00000000-0005-0000-0000-00000A1F0000}"/>
    <cellStyle name="style1415290117010 6" xfId="8337" xr:uid="{00000000-0005-0000-0000-00000B1F0000}"/>
    <cellStyle name="style1415290117057" xfId="7882" xr:uid="{00000000-0005-0000-0000-00000C1F0000}"/>
    <cellStyle name="style1415290117057 2" xfId="7972" xr:uid="{00000000-0005-0000-0000-00000D1F0000}"/>
    <cellStyle name="style1415290117057 2 2" xfId="8429" xr:uid="{00000000-0005-0000-0000-00000E1F0000}"/>
    <cellStyle name="style1415290117057 3" xfId="8065" xr:uid="{00000000-0005-0000-0000-00000F1F0000}"/>
    <cellStyle name="style1415290117057 3 2" xfId="8521" xr:uid="{00000000-0005-0000-0000-0000101F0000}"/>
    <cellStyle name="style1415290117057 4" xfId="8155" xr:uid="{00000000-0005-0000-0000-0000111F0000}"/>
    <cellStyle name="style1415290117057 4 2" xfId="8613" xr:uid="{00000000-0005-0000-0000-0000121F0000}"/>
    <cellStyle name="style1415290117057 5" xfId="8246" xr:uid="{00000000-0005-0000-0000-0000131F0000}"/>
    <cellStyle name="style1415290117057 5 2" xfId="8705" xr:uid="{00000000-0005-0000-0000-0000141F0000}"/>
    <cellStyle name="style1415290117057 6" xfId="8338" xr:uid="{00000000-0005-0000-0000-0000151F0000}"/>
    <cellStyle name="style1415290117119" xfId="7883" xr:uid="{00000000-0005-0000-0000-0000161F0000}"/>
    <cellStyle name="style1415290117119 2" xfId="7973" xr:uid="{00000000-0005-0000-0000-0000171F0000}"/>
    <cellStyle name="style1415290117119 2 2" xfId="8430" xr:uid="{00000000-0005-0000-0000-0000181F0000}"/>
    <cellStyle name="style1415290117119 3" xfId="8066" xr:uid="{00000000-0005-0000-0000-0000191F0000}"/>
    <cellStyle name="style1415290117119 3 2" xfId="8522" xr:uid="{00000000-0005-0000-0000-00001A1F0000}"/>
    <cellStyle name="style1415290117119 4" xfId="8156" xr:uid="{00000000-0005-0000-0000-00001B1F0000}"/>
    <cellStyle name="style1415290117119 4 2" xfId="8614" xr:uid="{00000000-0005-0000-0000-00001C1F0000}"/>
    <cellStyle name="style1415290117119 5" xfId="8247" xr:uid="{00000000-0005-0000-0000-00001D1F0000}"/>
    <cellStyle name="style1415290117119 5 2" xfId="8706" xr:uid="{00000000-0005-0000-0000-00001E1F0000}"/>
    <cellStyle name="style1415290117119 6" xfId="8339" xr:uid="{00000000-0005-0000-0000-00001F1F0000}"/>
    <cellStyle name="style1415290117182" xfId="7884" xr:uid="{00000000-0005-0000-0000-0000201F0000}"/>
    <cellStyle name="style1415290117182 2" xfId="7974" xr:uid="{00000000-0005-0000-0000-0000211F0000}"/>
    <cellStyle name="style1415290117182 2 2" xfId="8431" xr:uid="{00000000-0005-0000-0000-0000221F0000}"/>
    <cellStyle name="style1415290117182 3" xfId="8067" xr:uid="{00000000-0005-0000-0000-0000231F0000}"/>
    <cellStyle name="style1415290117182 3 2" xfId="8523" xr:uid="{00000000-0005-0000-0000-0000241F0000}"/>
    <cellStyle name="style1415290117182 4" xfId="8157" xr:uid="{00000000-0005-0000-0000-0000251F0000}"/>
    <cellStyle name="style1415290117182 4 2" xfId="8615" xr:uid="{00000000-0005-0000-0000-0000261F0000}"/>
    <cellStyle name="style1415290117182 5" xfId="8248" xr:uid="{00000000-0005-0000-0000-0000271F0000}"/>
    <cellStyle name="style1415290117182 5 2" xfId="8707" xr:uid="{00000000-0005-0000-0000-0000281F0000}"/>
    <cellStyle name="style1415290117182 6" xfId="8340" xr:uid="{00000000-0005-0000-0000-0000291F0000}"/>
    <cellStyle name="style1415290117260" xfId="7885" xr:uid="{00000000-0005-0000-0000-00002A1F0000}"/>
    <cellStyle name="style1415290117260 2" xfId="7975" xr:uid="{00000000-0005-0000-0000-00002B1F0000}"/>
    <cellStyle name="style1415290117260 2 2" xfId="8432" xr:uid="{00000000-0005-0000-0000-00002C1F0000}"/>
    <cellStyle name="style1415290117260 3" xfId="8068" xr:uid="{00000000-0005-0000-0000-00002D1F0000}"/>
    <cellStyle name="style1415290117260 3 2" xfId="8524" xr:uid="{00000000-0005-0000-0000-00002E1F0000}"/>
    <cellStyle name="style1415290117260 4" xfId="8158" xr:uid="{00000000-0005-0000-0000-00002F1F0000}"/>
    <cellStyle name="style1415290117260 4 2" xfId="8616" xr:uid="{00000000-0005-0000-0000-0000301F0000}"/>
    <cellStyle name="style1415290117260 5" xfId="8249" xr:uid="{00000000-0005-0000-0000-0000311F0000}"/>
    <cellStyle name="style1415290117260 5 2" xfId="8708" xr:uid="{00000000-0005-0000-0000-0000321F0000}"/>
    <cellStyle name="style1415290117260 6" xfId="8341" xr:uid="{00000000-0005-0000-0000-0000331F0000}"/>
    <cellStyle name="style1415290117322" xfId="7886" xr:uid="{00000000-0005-0000-0000-0000341F0000}"/>
    <cellStyle name="style1415290117322 2" xfId="7976" xr:uid="{00000000-0005-0000-0000-0000351F0000}"/>
    <cellStyle name="style1415290117322 2 2" xfId="8433" xr:uid="{00000000-0005-0000-0000-0000361F0000}"/>
    <cellStyle name="style1415290117322 3" xfId="8069" xr:uid="{00000000-0005-0000-0000-0000371F0000}"/>
    <cellStyle name="style1415290117322 3 2" xfId="8525" xr:uid="{00000000-0005-0000-0000-0000381F0000}"/>
    <cellStyle name="style1415290117322 4" xfId="8159" xr:uid="{00000000-0005-0000-0000-0000391F0000}"/>
    <cellStyle name="style1415290117322 4 2" xfId="8617" xr:uid="{00000000-0005-0000-0000-00003A1F0000}"/>
    <cellStyle name="style1415290117322 5" xfId="8250" xr:uid="{00000000-0005-0000-0000-00003B1F0000}"/>
    <cellStyle name="style1415290117322 5 2" xfId="8709" xr:uid="{00000000-0005-0000-0000-00003C1F0000}"/>
    <cellStyle name="style1415290117322 6" xfId="8342" xr:uid="{00000000-0005-0000-0000-00003D1F0000}"/>
    <cellStyle name="style1415290117369" xfId="7887" xr:uid="{00000000-0005-0000-0000-00003E1F0000}"/>
    <cellStyle name="style1415290117369 2" xfId="7977" xr:uid="{00000000-0005-0000-0000-00003F1F0000}"/>
    <cellStyle name="style1415290117369 2 2" xfId="8434" xr:uid="{00000000-0005-0000-0000-0000401F0000}"/>
    <cellStyle name="style1415290117369 3" xfId="8070" xr:uid="{00000000-0005-0000-0000-0000411F0000}"/>
    <cellStyle name="style1415290117369 3 2" xfId="8526" xr:uid="{00000000-0005-0000-0000-0000421F0000}"/>
    <cellStyle name="style1415290117369 4" xfId="8160" xr:uid="{00000000-0005-0000-0000-0000431F0000}"/>
    <cellStyle name="style1415290117369 4 2" xfId="8618" xr:uid="{00000000-0005-0000-0000-0000441F0000}"/>
    <cellStyle name="style1415290117369 5" xfId="8251" xr:uid="{00000000-0005-0000-0000-0000451F0000}"/>
    <cellStyle name="style1415290117369 5 2" xfId="8710" xr:uid="{00000000-0005-0000-0000-0000461F0000}"/>
    <cellStyle name="style1415290117369 6" xfId="8343" xr:uid="{00000000-0005-0000-0000-0000471F0000}"/>
    <cellStyle name="style1415290117416" xfId="7888" xr:uid="{00000000-0005-0000-0000-0000481F0000}"/>
    <cellStyle name="style1415290117416 2" xfId="7978" xr:uid="{00000000-0005-0000-0000-0000491F0000}"/>
    <cellStyle name="style1415290117416 2 2" xfId="8435" xr:uid="{00000000-0005-0000-0000-00004A1F0000}"/>
    <cellStyle name="style1415290117416 3" xfId="8071" xr:uid="{00000000-0005-0000-0000-00004B1F0000}"/>
    <cellStyle name="style1415290117416 3 2" xfId="8527" xr:uid="{00000000-0005-0000-0000-00004C1F0000}"/>
    <cellStyle name="style1415290117416 4" xfId="8161" xr:uid="{00000000-0005-0000-0000-00004D1F0000}"/>
    <cellStyle name="style1415290117416 4 2" xfId="8619" xr:uid="{00000000-0005-0000-0000-00004E1F0000}"/>
    <cellStyle name="style1415290117416 5" xfId="8252" xr:uid="{00000000-0005-0000-0000-00004F1F0000}"/>
    <cellStyle name="style1415290117416 5 2" xfId="8711" xr:uid="{00000000-0005-0000-0000-0000501F0000}"/>
    <cellStyle name="style1415290117416 6" xfId="8344" xr:uid="{00000000-0005-0000-0000-0000511F0000}"/>
    <cellStyle name="style1415290117494" xfId="7889" xr:uid="{00000000-0005-0000-0000-0000521F0000}"/>
    <cellStyle name="style1415290117494 2" xfId="7979" xr:uid="{00000000-0005-0000-0000-0000531F0000}"/>
    <cellStyle name="style1415290117494 2 2" xfId="8436" xr:uid="{00000000-0005-0000-0000-0000541F0000}"/>
    <cellStyle name="style1415290117494 3" xfId="8072" xr:uid="{00000000-0005-0000-0000-0000551F0000}"/>
    <cellStyle name="style1415290117494 3 2" xfId="8528" xr:uid="{00000000-0005-0000-0000-0000561F0000}"/>
    <cellStyle name="style1415290117494 4" xfId="8162" xr:uid="{00000000-0005-0000-0000-0000571F0000}"/>
    <cellStyle name="style1415290117494 4 2" xfId="8620" xr:uid="{00000000-0005-0000-0000-0000581F0000}"/>
    <cellStyle name="style1415290117494 5" xfId="8253" xr:uid="{00000000-0005-0000-0000-0000591F0000}"/>
    <cellStyle name="style1415290117494 5 2" xfId="8712" xr:uid="{00000000-0005-0000-0000-00005A1F0000}"/>
    <cellStyle name="style1415290117494 6" xfId="8345" xr:uid="{00000000-0005-0000-0000-00005B1F0000}"/>
    <cellStyle name="style1415290117572" xfId="7890" xr:uid="{00000000-0005-0000-0000-00005C1F0000}"/>
    <cellStyle name="style1415290117572 2" xfId="7980" xr:uid="{00000000-0005-0000-0000-00005D1F0000}"/>
    <cellStyle name="style1415290117572 2 2" xfId="8437" xr:uid="{00000000-0005-0000-0000-00005E1F0000}"/>
    <cellStyle name="style1415290117572 3" xfId="8073" xr:uid="{00000000-0005-0000-0000-00005F1F0000}"/>
    <cellStyle name="style1415290117572 3 2" xfId="8529" xr:uid="{00000000-0005-0000-0000-0000601F0000}"/>
    <cellStyle name="style1415290117572 4" xfId="8163" xr:uid="{00000000-0005-0000-0000-0000611F0000}"/>
    <cellStyle name="style1415290117572 4 2" xfId="8621" xr:uid="{00000000-0005-0000-0000-0000621F0000}"/>
    <cellStyle name="style1415290117572 5" xfId="8254" xr:uid="{00000000-0005-0000-0000-0000631F0000}"/>
    <cellStyle name="style1415290117572 5 2" xfId="8713" xr:uid="{00000000-0005-0000-0000-0000641F0000}"/>
    <cellStyle name="style1415290117572 6" xfId="8346" xr:uid="{00000000-0005-0000-0000-0000651F0000}"/>
    <cellStyle name="style1415290117634" xfId="7891" xr:uid="{00000000-0005-0000-0000-0000661F0000}"/>
    <cellStyle name="style1415290117634 2" xfId="7981" xr:uid="{00000000-0005-0000-0000-0000671F0000}"/>
    <cellStyle name="style1415290117634 2 2" xfId="8438" xr:uid="{00000000-0005-0000-0000-0000681F0000}"/>
    <cellStyle name="style1415290117634 3" xfId="8074" xr:uid="{00000000-0005-0000-0000-0000691F0000}"/>
    <cellStyle name="style1415290117634 3 2" xfId="8530" xr:uid="{00000000-0005-0000-0000-00006A1F0000}"/>
    <cellStyle name="style1415290117634 4" xfId="8164" xr:uid="{00000000-0005-0000-0000-00006B1F0000}"/>
    <cellStyle name="style1415290117634 4 2" xfId="8622" xr:uid="{00000000-0005-0000-0000-00006C1F0000}"/>
    <cellStyle name="style1415290117634 5" xfId="8255" xr:uid="{00000000-0005-0000-0000-00006D1F0000}"/>
    <cellStyle name="style1415290117634 5 2" xfId="8714" xr:uid="{00000000-0005-0000-0000-00006E1F0000}"/>
    <cellStyle name="style1415290117634 6" xfId="8347" xr:uid="{00000000-0005-0000-0000-00006F1F0000}"/>
    <cellStyle name="style1415290117743" xfId="7892" xr:uid="{00000000-0005-0000-0000-0000701F0000}"/>
    <cellStyle name="style1415290117743 2" xfId="7982" xr:uid="{00000000-0005-0000-0000-0000711F0000}"/>
    <cellStyle name="style1415290117743 2 2" xfId="8439" xr:uid="{00000000-0005-0000-0000-0000721F0000}"/>
    <cellStyle name="style1415290117743 3" xfId="8075" xr:uid="{00000000-0005-0000-0000-0000731F0000}"/>
    <cellStyle name="style1415290117743 3 2" xfId="8531" xr:uid="{00000000-0005-0000-0000-0000741F0000}"/>
    <cellStyle name="style1415290117743 4" xfId="8165" xr:uid="{00000000-0005-0000-0000-0000751F0000}"/>
    <cellStyle name="style1415290117743 4 2" xfId="8623" xr:uid="{00000000-0005-0000-0000-0000761F0000}"/>
    <cellStyle name="style1415290117743 5" xfId="8256" xr:uid="{00000000-0005-0000-0000-0000771F0000}"/>
    <cellStyle name="style1415290117743 5 2" xfId="8715" xr:uid="{00000000-0005-0000-0000-0000781F0000}"/>
    <cellStyle name="style1415290117743 6" xfId="8348" xr:uid="{00000000-0005-0000-0000-0000791F0000}"/>
    <cellStyle name="style1415290117790" xfId="7893" xr:uid="{00000000-0005-0000-0000-00007A1F0000}"/>
    <cellStyle name="style1415290117790 2" xfId="7983" xr:uid="{00000000-0005-0000-0000-00007B1F0000}"/>
    <cellStyle name="style1415290117790 2 2" xfId="8440" xr:uid="{00000000-0005-0000-0000-00007C1F0000}"/>
    <cellStyle name="style1415290117790 3" xfId="8076" xr:uid="{00000000-0005-0000-0000-00007D1F0000}"/>
    <cellStyle name="style1415290117790 3 2" xfId="8532" xr:uid="{00000000-0005-0000-0000-00007E1F0000}"/>
    <cellStyle name="style1415290117790 4" xfId="8166" xr:uid="{00000000-0005-0000-0000-00007F1F0000}"/>
    <cellStyle name="style1415290117790 4 2" xfId="8624" xr:uid="{00000000-0005-0000-0000-0000801F0000}"/>
    <cellStyle name="style1415290117790 5" xfId="8257" xr:uid="{00000000-0005-0000-0000-0000811F0000}"/>
    <cellStyle name="style1415290117790 5 2" xfId="8716" xr:uid="{00000000-0005-0000-0000-0000821F0000}"/>
    <cellStyle name="style1415290117790 6" xfId="8349" xr:uid="{00000000-0005-0000-0000-0000831F0000}"/>
    <cellStyle name="style1415290117837" xfId="7894" xr:uid="{00000000-0005-0000-0000-0000841F0000}"/>
    <cellStyle name="style1415290117837 2" xfId="7984" xr:uid="{00000000-0005-0000-0000-0000851F0000}"/>
    <cellStyle name="style1415290117837 2 2" xfId="8441" xr:uid="{00000000-0005-0000-0000-0000861F0000}"/>
    <cellStyle name="style1415290117837 3" xfId="8077" xr:uid="{00000000-0005-0000-0000-0000871F0000}"/>
    <cellStyle name="style1415290117837 3 2" xfId="8533" xr:uid="{00000000-0005-0000-0000-0000881F0000}"/>
    <cellStyle name="style1415290117837 4" xfId="8167" xr:uid="{00000000-0005-0000-0000-0000891F0000}"/>
    <cellStyle name="style1415290117837 4 2" xfId="8625" xr:uid="{00000000-0005-0000-0000-00008A1F0000}"/>
    <cellStyle name="style1415290117837 5" xfId="8258" xr:uid="{00000000-0005-0000-0000-00008B1F0000}"/>
    <cellStyle name="style1415290117837 5 2" xfId="8717" xr:uid="{00000000-0005-0000-0000-00008C1F0000}"/>
    <cellStyle name="style1415290117837 6" xfId="8350" xr:uid="{00000000-0005-0000-0000-00008D1F0000}"/>
    <cellStyle name="style1415290117884" xfId="7895" xr:uid="{00000000-0005-0000-0000-00008E1F0000}"/>
    <cellStyle name="style1415290117884 2" xfId="7985" xr:uid="{00000000-0005-0000-0000-00008F1F0000}"/>
    <cellStyle name="style1415290117884 2 2" xfId="8442" xr:uid="{00000000-0005-0000-0000-0000901F0000}"/>
    <cellStyle name="style1415290117884 3" xfId="8078" xr:uid="{00000000-0005-0000-0000-0000911F0000}"/>
    <cellStyle name="style1415290117884 3 2" xfId="8534" xr:uid="{00000000-0005-0000-0000-0000921F0000}"/>
    <cellStyle name="style1415290117884 4" xfId="8168" xr:uid="{00000000-0005-0000-0000-0000931F0000}"/>
    <cellStyle name="style1415290117884 4 2" xfId="8626" xr:uid="{00000000-0005-0000-0000-0000941F0000}"/>
    <cellStyle name="style1415290117884 5" xfId="8259" xr:uid="{00000000-0005-0000-0000-0000951F0000}"/>
    <cellStyle name="style1415290117884 5 2" xfId="8718" xr:uid="{00000000-0005-0000-0000-0000961F0000}"/>
    <cellStyle name="style1415290117884 6" xfId="8351" xr:uid="{00000000-0005-0000-0000-0000971F0000}"/>
    <cellStyle name="style1415290117915" xfId="7896" xr:uid="{00000000-0005-0000-0000-0000981F0000}"/>
    <cellStyle name="style1415290117915 2" xfId="7986" xr:uid="{00000000-0005-0000-0000-0000991F0000}"/>
    <cellStyle name="style1415290117915 2 2" xfId="8443" xr:uid="{00000000-0005-0000-0000-00009A1F0000}"/>
    <cellStyle name="style1415290117915 3" xfId="8079" xr:uid="{00000000-0005-0000-0000-00009B1F0000}"/>
    <cellStyle name="style1415290117915 3 2" xfId="8535" xr:uid="{00000000-0005-0000-0000-00009C1F0000}"/>
    <cellStyle name="style1415290117915 4" xfId="8169" xr:uid="{00000000-0005-0000-0000-00009D1F0000}"/>
    <cellStyle name="style1415290117915 4 2" xfId="8627" xr:uid="{00000000-0005-0000-0000-00009E1F0000}"/>
    <cellStyle name="style1415290117915 5" xfId="8260" xr:uid="{00000000-0005-0000-0000-00009F1F0000}"/>
    <cellStyle name="style1415290117915 5 2" xfId="8719" xr:uid="{00000000-0005-0000-0000-0000A01F0000}"/>
    <cellStyle name="style1415290117915 6" xfId="8352" xr:uid="{00000000-0005-0000-0000-0000A11F0000}"/>
    <cellStyle name="style1415290117962" xfId="7897" xr:uid="{00000000-0005-0000-0000-0000A21F0000}"/>
    <cellStyle name="style1415290117962 2" xfId="7987" xr:uid="{00000000-0005-0000-0000-0000A31F0000}"/>
    <cellStyle name="style1415290117962 2 2" xfId="8444" xr:uid="{00000000-0005-0000-0000-0000A41F0000}"/>
    <cellStyle name="style1415290117962 3" xfId="8080" xr:uid="{00000000-0005-0000-0000-0000A51F0000}"/>
    <cellStyle name="style1415290117962 3 2" xfId="8536" xr:uid="{00000000-0005-0000-0000-0000A61F0000}"/>
    <cellStyle name="style1415290117962 4" xfId="8170" xr:uid="{00000000-0005-0000-0000-0000A71F0000}"/>
    <cellStyle name="style1415290117962 4 2" xfId="8628" xr:uid="{00000000-0005-0000-0000-0000A81F0000}"/>
    <cellStyle name="style1415290117962 5" xfId="8261" xr:uid="{00000000-0005-0000-0000-0000A91F0000}"/>
    <cellStyle name="style1415290117962 5 2" xfId="8720" xr:uid="{00000000-0005-0000-0000-0000AA1F0000}"/>
    <cellStyle name="style1415290117962 6" xfId="8353" xr:uid="{00000000-0005-0000-0000-0000AB1F0000}"/>
    <cellStyle name="style1415290118009" xfId="7898" xr:uid="{00000000-0005-0000-0000-0000AC1F0000}"/>
    <cellStyle name="style1415290118009 2" xfId="7988" xr:uid="{00000000-0005-0000-0000-0000AD1F0000}"/>
    <cellStyle name="style1415290118009 2 2" xfId="8445" xr:uid="{00000000-0005-0000-0000-0000AE1F0000}"/>
    <cellStyle name="style1415290118009 3" xfId="8081" xr:uid="{00000000-0005-0000-0000-0000AF1F0000}"/>
    <cellStyle name="style1415290118009 3 2" xfId="8537" xr:uid="{00000000-0005-0000-0000-0000B01F0000}"/>
    <cellStyle name="style1415290118009 4" xfId="8171" xr:uid="{00000000-0005-0000-0000-0000B11F0000}"/>
    <cellStyle name="style1415290118009 4 2" xfId="8629" xr:uid="{00000000-0005-0000-0000-0000B21F0000}"/>
    <cellStyle name="style1415290118009 5" xfId="8262" xr:uid="{00000000-0005-0000-0000-0000B31F0000}"/>
    <cellStyle name="style1415290118009 5 2" xfId="8721" xr:uid="{00000000-0005-0000-0000-0000B41F0000}"/>
    <cellStyle name="style1415290118009 6" xfId="8354" xr:uid="{00000000-0005-0000-0000-0000B51F0000}"/>
    <cellStyle name="style1415290118040" xfId="7899" xr:uid="{00000000-0005-0000-0000-0000B61F0000}"/>
    <cellStyle name="style1415290118040 2" xfId="7989" xr:uid="{00000000-0005-0000-0000-0000B71F0000}"/>
    <cellStyle name="style1415290118040 2 2" xfId="8446" xr:uid="{00000000-0005-0000-0000-0000B81F0000}"/>
    <cellStyle name="style1415290118040 3" xfId="8082" xr:uid="{00000000-0005-0000-0000-0000B91F0000}"/>
    <cellStyle name="style1415290118040 3 2" xfId="8538" xr:uid="{00000000-0005-0000-0000-0000BA1F0000}"/>
    <cellStyle name="style1415290118040 4" xfId="8172" xr:uid="{00000000-0005-0000-0000-0000BB1F0000}"/>
    <cellStyle name="style1415290118040 4 2" xfId="8630" xr:uid="{00000000-0005-0000-0000-0000BC1F0000}"/>
    <cellStyle name="style1415290118040 5" xfId="8263" xr:uid="{00000000-0005-0000-0000-0000BD1F0000}"/>
    <cellStyle name="style1415290118040 5 2" xfId="8722" xr:uid="{00000000-0005-0000-0000-0000BE1F0000}"/>
    <cellStyle name="style1415290118040 6" xfId="8355" xr:uid="{00000000-0005-0000-0000-0000BF1F0000}"/>
    <cellStyle name="style1415290118087" xfId="7900" xr:uid="{00000000-0005-0000-0000-0000C01F0000}"/>
    <cellStyle name="style1415290118087 2" xfId="7990" xr:uid="{00000000-0005-0000-0000-0000C11F0000}"/>
    <cellStyle name="style1415290118087 2 2" xfId="8447" xr:uid="{00000000-0005-0000-0000-0000C21F0000}"/>
    <cellStyle name="style1415290118087 3" xfId="8083" xr:uid="{00000000-0005-0000-0000-0000C31F0000}"/>
    <cellStyle name="style1415290118087 3 2" xfId="8539" xr:uid="{00000000-0005-0000-0000-0000C41F0000}"/>
    <cellStyle name="style1415290118087 4" xfId="8173" xr:uid="{00000000-0005-0000-0000-0000C51F0000}"/>
    <cellStyle name="style1415290118087 4 2" xfId="8631" xr:uid="{00000000-0005-0000-0000-0000C61F0000}"/>
    <cellStyle name="style1415290118087 5" xfId="8264" xr:uid="{00000000-0005-0000-0000-0000C71F0000}"/>
    <cellStyle name="style1415290118087 5 2" xfId="8723" xr:uid="{00000000-0005-0000-0000-0000C81F0000}"/>
    <cellStyle name="style1415290118087 6" xfId="8356" xr:uid="{00000000-0005-0000-0000-0000C91F0000}"/>
    <cellStyle name="style1415290118118" xfId="7901" xr:uid="{00000000-0005-0000-0000-0000CA1F0000}"/>
    <cellStyle name="style1415290118118 2" xfId="7991" xr:uid="{00000000-0005-0000-0000-0000CB1F0000}"/>
    <cellStyle name="style1415290118118 2 2" xfId="8448" xr:uid="{00000000-0005-0000-0000-0000CC1F0000}"/>
    <cellStyle name="style1415290118118 3" xfId="8084" xr:uid="{00000000-0005-0000-0000-0000CD1F0000}"/>
    <cellStyle name="style1415290118118 3 2" xfId="8540" xr:uid="{00000000-0005-0000-0000-0000CE1F0000}"/>
    <cellStyle name="style1415290118118 4" xfId="8174" xr:uid="{00000000-0005-0000-0000-0000CF1F0000}"/>
    <cellStyle name="style1415290118118 4 2" xfId="8632" xr:uid="{00000000-0005-0000-0000-0000D01F0000}"/>
    <cellStyle name="style1415290118118 5" xfId="8265" xr:uid="{00000000-0005-0000-0000-0000D11F0000}"/>
    <cellStyle name="style1415290118118 5 2" xfId="8724" xr:uid="{00000000-0005-0000-0000-0000D21F0000}"/>
    <cellStyle name="style1415290118118 6" xfId="8357" xr:uid="{00000000-0005-0000-0000-0000D31F0000}"/>
    <cellStyle name="style1415290118165" xfId="7902" xr:uid="{00000000-0005-0000-0000-0000D41F0000}"/>
    <cellStyle name="style1415290118165 2" xfId="7992" xr:uid="{00000000-0005-0000-0000-0000D51F0000}"/>
    <cellStyle name="style1415290118165 2 2" xfId="8449" xr:uid="{00000000-0005-0000-0000-0000D61F0000}"/>
    <cellStyle name="style1415290118165 3" xfId="8085" xr:uid="{00000000-0005-0000-0000-0000D71F0000}"/>
    <cellStyle name="style1415290118165 3 2" xfId="8541" xr:uid="{00000000-0005-0000-0000-0000D81F0000}"/>
    <cellStyle name="style1415290118165 4" xfId="8175" xr:uid="{00000000-0005-0000-0000-0000D91F0000}"/>
    <cellStyle name="style1415290118165 4 2" xfId="8633" xr:uid="{00000000-0005-0000-0000-0000DA1F0000}"/>
    <cellStyle name="style1415290118165 5" xfId="8266" xr:uid="{00000000-0005-0000-0000-0000DB1F0000}"/>
    <cellStyle name="style1415290118165 5 2" xfId="8725" xr:uid="{00000000-0005-0000-0000-0000DC1F0000}"/>
    <cellStyle name="style1415290118165 6" xfId="8358" xr:uid="{00000000-0005-0000-0000-0000DD1F0000}"/>
    <cellStyle name="style1415290118196" xfId="7903" xr:uid="{00000000-0005-0000-0000-0000DE1F0000}"/>
    <cellStyle name="style1415290118196 2" xfId="7993" xr:uid="{00000000-0005-0000-0000-0000DF1F0000}"/>
    <cellStyle name="style1415290118196 2 2" xfId="8450" xr:uid="{00000000-0005-0000-0000-0000E01F0000}"/>
    <cellStyle name="style1415290118196 3" xfId="8086" xr:uid="{00000000-0005-0000-0000-0000E11F0000}"/>
    <cellStyle name="style1415290118196 3 2" xfId="8542" xr:uid="{00000000-0005-0000-0000-0000E21F0000}"/>
    <cellStyle name="style1415290118196 4" xfId="8176" xr:uid="{00000000-0005-0000-0000-0000E31F0000}"/>
    <cellStyle name="style1415290118196 4 2" xfId="8634" xr:uid="{00000000-0005-0000-0000-0000E41F0000}"/>
    <cellStyle name="style1415290118196 5" xfId="8267" xr:uid="{00000000-0005-0000-0000-0000E51F0000}"/>
    <cellStyle name="style1415290118196 5 2" xfId="8726" xr:uid="{00000000-0005-0000-0000-0000E61F0000}"/>
    <cellStyle name="style1415290118196 6" xfId="8359" xr:uid="{00000000-0005-0000-0000-0000E71F0000}"/>
    <cellStyle name="style1415290118336" xfId="7904" xr:uid="{00000000-0005-0000-0000-0000E81F0000}"/>
    <cellStyle name="style1415290118336 2" xfId="7994" xr:uid="{00000000-0005-0000-0000-0000E91F0000}"/>
    <cellStyle name="style1415290118336 2 2" xfId="8451" xr:uid="{00000000-0005-0000-0000-0000EA1F0000}"/>
    <cellStyle name="style1415290118336 3" xfId="8087" xr:uid="{00000000-0005-0000-0000-0000EB1F0000}"/>
    <cellStyle name="style1415290118336 3 2" xfId="8543" xr:uid="{00000000-0005-0000-0000-0000EC1F0000}"/>
    <cellStyle name="style1415290118336 4" xfId="8177" xr:uid="{00000000-0005-0000-0000-0000ED1F0000}"/>
    <cellStyle name="style1415290118336 4 2" xfId="8635" xr:uid="{00000000-0005-0000-0000-0000EE1F0000}"/>
    <cellStyle name="style1415290118336 5" xfId="8268" xr:uid="{00000000-0005-0000-0000-0000EF1F0000}"/>
    <cellStyle name="style1415290118336 5 2" xfId="8727" xr:uid="{00000000-0005-0000-0000-0000F01F0000}"/>
    <cellStyle name="style1415290118336 6" xfId="8360" xr:uid="{00000000-0005-0000-0000-0000F11F0000}"/>
    <cellStyle name="style1415290118383" xfId="7905" xr:uid="{00000000-0005-0000-0000-0000F21F0000}"/>
    <cellStyle name="style1415290118383 2" xfId="7995" xr:uid="{00000000-0005-0000-0000-0000F31F0000}"/>
    <cellStyle name="style1415290118383 2 2" xfId="8452" xr:uid="{00000000-0005-0000-0000-0000F41F0000}"/>
    <cellStyle name="style1415290118383 3" xfId="8088" xr:uid="{00000000-0005-0000-0000-0000F51F0000}"/>
    <cellStyle name="style1415290118383 3 2" xfId="8544" xr:uid="{00000000-0005-0000-0000-0000F61F0000}"/>
    <cellStyle name="style1415290118383 4" xfId="8178" xr:uid="{00000000-0005-0000-0000-0000F71F0000}"/>
    <cellStyle name="style1415290118383 4 2" xfId="8636" xr:uid="{00000000-0005-0000-0000-0000F81F0000}"/>
    <cellStyle name="style1415290118383 5" xfId="8269" xr:uid="{00000000-0005-0000-0000-0000F91F0000}"/>
    <cellStyle name="style1415290118383 5 2" xfId="8728" xr:uid="{00000000-0005-0000-0000-0000FA1F0000}"/>
    <cellStyle name="style1415290118383 6" xfId="8361" xr:uid="{00000000-0005-0000-0000-0000FB1F0000}"/>
    <cellStyle name="style1415290118445" xfId="7906" xr:uid="{00000000-0005-0000-0000-0000FC1F0000}"/>
    <cellStyle name="style1415290118445 2" xfId="7996" xr:uid="{00000000-0005-0000-0000-0000FD1F0000}"/>
    <cellStyle name="style1415290118445 2 2" xfId="8453" xr:uid="{00000000-0005-0000-0000-0000FE1F0000}"/>
    <cellStyle name="style1415290118445 3" xfId="8089" xr:uid="{00000000-0005-0000-0000-0000FF1F0000}"/>
    <cellStyle name="style1415290118445 3 2" xfId="8545" xr:uid="{00000000-0005-0000-0000-000000200000}"/>
    <cellStyle name="style1415290118445 4" xfId="8179" xr:uid="{00000000-0005-0000-0000-000001200000}"/>
    <cellStyle name="style1415290118445 4 2" xfId="8637" xr:uid="{00000000-0005-0000-0000-000002200000}"/>
    <cellStyle name="style1415290118445 5" xfId="8270" xr:uid="{00000000-0005-0000-0000-000003200000}"/>
    <cellStyle name="style1415290118445 5 2" xfId="8729" xr:uid="{00000000-0005-0000-0000-000004200000}"/>
    <cellStyle name="style1415290118445 6" xfId="8362" xr:uid="{00000000-0005-0000-0000-000005200000}"/>
    <cellStyle name="style1415290118477" xfId="7907" xr:uid="{00000000-0005-0000-0000-000006200000}"/>
    <cellStyle name="style1415290118477 2" xfId="7997" xr:uid="{00000000-0005-0000-0000-000007200000}"/>
    <cellStyle name="style1415290118477 2 2" xfId="8454" xr:uid="{00000000-0005-0000-0000-000008200000}"/>
    <cellStyle name="style1415290118477 3" xfId="8090" xr:uid="{00000000-0005-0000-0000-000009200000}"/>
    <cellStyle name="style1415290118477 3 2" xfId="8546" xr:uid="{00000000-0005-0000-0000-00000A200000}"/>
    <cellStyle name="style1415290118477 4" xfId="8180" xr:uid="{00000000-0005-0000-0000-00000B200000}"/>
    <cellStyle name="style1415290118477 4 2" xfId="8638" xr:uid="{00000000-0005-0000-0000-00000C200000}"/>
    <cellStyle name="style1415290118477 5" xfId="8271" xr:uid="{00000000-0005-0000-0000-00000D200000}"/>
    <cellStyle name="style1415290118477 5 2" xfId="8730" xr:uid="{00000000-0005-0000-0000-00000E200000}"/>
    <cellStyle name="style1415290118477 6" xfId="8363" xr:uid="{00000000-0005-0000-0000-00000F200000}"/>
    <cellStyle name="style1415290118523" xfId="7908" xr:uid="{00000000-0005-0000-0000-000010200000}"/>
    <cellStyle name="style1415290118523 2" xfId="7998" xr:uid="{00000000-0005-0000-0000-000011200000}"/>
    <cellStyle name="style1415290118523 2 2" xfId="8455" xr:uid="{00000000-0005-0000-0000-000012200000}"/>
    <cellStyle name="style1415290118523 3" xfId="8091" xr:uid="{00000000-0005-0000-0000-000013200000}"/>
    <cellStyle name="style1415290118523 3 2" xfId="8547" xr:uid="{00000000-0005-0000-0000-000014200000}"/>
    <cellStyle name="style1415290118523 4" xfId="8181" xr:uid="{00000000-0005-0000-0000-000015200000}"/>
    <cellStyle name="style1415290118523 4 2" xfId="8639" xr:uid="{00000000-0005-0000-0000-000016200000}"/>
    <cellStyle name="style1415290118523 5" xfId="8272" xr:uid="{00000000-0005-0000-0000-000017200000}"/>
    <cellStyle name="style1415290118523 5 2" xfId="8731" xr:uid="{00000000-0005-0000-0000-000018200000}"/>
    <cellStyle name="style1415290118523 6" xfId="8364" xr:uid="{00000000-0005-0000-0000-000019200000}"/>
    <cellStyle name="style1415290118570" xfId="7909" xr:uid="{00000000-0005-0000-0000-00001A200000}"/>
    <cellStyle name="style1415290118570 2" xfId="7999" xr:uid="{00000000-0005-0000-0000-00001B200000}"/>
    <cellStyle name="style1415290118570 2 2" xfId="8456" xr:uid="{00000000-0005-0000-0000-00001C200000}"/>
    <cellStyle name="style1415290118570 3" xfId="8092" xr:uid="{00000000-0005-0000-0000-00001D200000}"/>
    <cellStyle name="style1415290118570 3 2" xfId="8548" xr:uid="{00000000-0005-0000-0000-00001E200000}"/>
    <cellStyle name="style1415290118570 4" xfId="8182" xr:uid="{00000000-0005-0000-0000-00001F200000}"/>
    <cellStyle name="style1415290118570 4 2" xfId="8640" xr:uid="{00000000-0005-0000-0000-000020200000}"/>
    <cellStyle name="style1415290118570 5" xfId="8273" xr:uid="{00000000-0005-0000-0000-000021200000}"/>
    <cellStyle name="style1415290118570 5 2" xfId="8732" xr:uid="{00000000-0005-0000-0000-000022200000}"/>
    <cellStyle name="style1415290118570 6" xfId="8365" xr:uid="{00000000-0005-0000-0000-000023200000}"/>
    <cellStyle name="style1415290118617" xfId="7910" xr:uid="{00000000-0005-0000-0000-000024200000}"/>
    <cellStyle name="style1415290118617 2" xfId="8000" xr:uid="{00000000-0005-0000-0000-000025200000}"/>
    <cellStyle name="style1415290118617 2 2" xfId="8457" xr:uid="{00000000-0005-0000-0000-000026200000}"/>
    <cellStyle name="style1415290118617 3" xfId="8093" xr:uid="{00000000-0005-0000-0000-000027200000}"/>
    <cellStyle name="style1415290118617 3 2" xfId="8549" xr:uid="{00000000-0005-0000-0000-000028200000}"/>
    <cellStyle name="style1415290118617 4" xfId="8183" xr:uid="{00000000-0005-0000-0000-000029200000}"/>
    <cellStyle name="style1415290118617 4 2" xfId="8641" xr:uid="{00000000-0005-0000-0000-00002A200000}"/>
    <cellStyle name="style1415290118617 5" xfId="8274" xr:uid="{00000000-0005-0000-0000-00002B200000}"/>
    <cellStyle name="style1415290118617 5 2" xfId="8733" xr:uid="{00000000-0005-0000-0000-00002C200000}"/>
    <cellStyle name="style1415290118617 6" xfId="8366" xr:uid="{00000000-0005-0000-0000-00002D200000}"/>
    <cellStyle name="style1415290118679" xfId="7911" xr:uid="{00000000-0005-0000-0000-00002E200000}"/>
    <cellStyle name="style1415290118679 2" xfId="8001" xr:uid="{00000000-0005-0000-0000-00002F200000}"/>
    <cellStyle name="style1415290118679 2 2" xfId="8458" xr:uid="{00000000-0005-0000-0000-000030200000}"/>
    <cellStyle name="style1415290118679 3" xfId="8094" xr:uid="{00000000-0005-0000-0000-000031200000}"/>
    <cellStyle name="style1415290118679 3 2" xfId="8550" xr:uid="{00000000-0005-0000-0000-000032200000}"/>
    <cellStyle name="style1415290118679 4" xfId="8184" xr:uid="{00000000-0005-0000-0000-000033200000}"/>
    <cellStyle name="style1415290118679 4 2" xfId="8642" xr:uid="{00000000-0005-0000-0000-000034200000}"/>
    <cellStyle name="style1415290118679 5" xfId="8275" xr:uid="{00000000-0005-0000-0000-000035200000}"/>
    <cellStyle name="style1415290118679 5 2" xfId="8734" xr:uid="{00000000-0005-0000-0000-000036200000}"/>
    <cellStyle name="style1415290118679 6" xfId="8367" xr:uid="{00000000-0005-0000-0000-000037200000}"/>
    <cellStyle name="style1415290118742" xfId="7912" xr:uid="{00000000-0005-0000-0000-000038200000}"/>
    <cellStyle name="style1415290118742 2" xfId="8002" xr:uid="{00000000-0005-0000-0000-000039200000}"/>
    <cellStyle name="style1415290118742 2 2" xfId="8459" xr:uid="{00000000-0005-0000-0000-00003A200000}"/>
    <cellStyle name="style1415290118742 3" xfId="8095" xr:uid="{00000000-0005-0000-0000-00003B200000}"/>
    <cellStyle name="style1415290118742 3 2" xfId="8551" xr:uid="{00000000-0005-0000-0000-00003C200000}"/>
    <cellStyle name="style1415290118742 4" xfId="8185" xr:uid="{00000000-0005-0000-0000-00003D200000}"/>
    <cellStyle name="style1415290118742 4 2" xfId="8643" xr:uid="{00000000-0005-0000-0000-00003E200000}"/>
    <cellStyle name="style1415290118742 5" xfId="8276" xr:uid="{00000000-0005-0000-0000-00003F200000}"/>
    <cellStyle name="style1415290118742 5 2" xfId="8735" xr:uid="{00000000-0005-0000-0000-000040200000}"/>
    <cellStyle name="style1415290118742 6" xfId="8368" xr:uid="{00000000-0005-0000-0000-000041200000}"/>
    <cellStyle name="style1415290118789" xfId="7913" xr:uid="{00000000-0005-0000-0000-000042200000}"/>
    <cellStyle name="style1415290118789 2" xfId="8003" xr:uid="{00000000-0005-0000-0000-000043200000}"/>
    <cellStyle name="style1415290118789 2 2" xfId="8460" xr:uid="{00000000-0005-0000-0000-000044200000}"/>
    <cellStyle name="style1415290118789 3" xfId="8096" xr:uid="{00000000-0005-0000-0000-000045200000}"/>
    <cellStyle name="style1415290118789 3 2" xfId="8552" xr:uid="{00000000-0005-0000-0000-000046200000}"/>
    <cellStyle name="style1415290118789 4" xfId="8186" xr:uid="{00000000-0005-0000-0000-000047200000}"/>
    <cellStyle name="style1415290118789 4 2" xfId="8644" xr:uid="{00000000-0005-0000-0000-000048200000}"/>
    <cellStyle name="style1415290118789 5" xfId="8277" xr:uid="{00000000-0005-0000-0000-000049200000}"/>
    <cellStyle name="style1415290118789 5 2" xfId="8736" xr:uid="{00000000-0005-0000-0000-00004A200000}"/>
    <cellStyle name="style1415290118789 6" xfId="8369" xr:uid="{00000000-0005-0000-0000-00004B200000}"/>
    <cellStyle name="style1415290119459" xfId="7914" xr:uid="{00000000-0005-0000-0000-00004C200000}"/>
    <cellStyle name="style1415290119459 2" xfId="8004" xr:uid="{00000000-0005-0000-0000-00004D200000}"/>
    <cellStyle name="style1415290119459 2 2" xfId="8461" xr:uid="{00000000-0005-0000-0000-00004E200000}"/>
    <cellStyle name="style1415290119459 3" xfId="8097" xr:uid="{00000000-0005-0000-0000-00004F200000}"/>
    <cellStyle name="style1415290119459 3 2" xfId="8553" xr:uid="{00000000-0005-0000-0000-000050200000}"/>
    <cellStyle name="style1415290119459 4" xfId="8187" xr:uid="{00000000-0005-0000-0000-000051200000}"/>
    <cellStyle name="style1415290119459 4 2" xfId="8645" xr:uid="{00000000-0005-0000-0000-000052200000}"/>
    <cellStyle name="style1415290119459 5" xfId="8278" xr:uid="{00000000-0005-0000-0000-000053200000}"/>
    <cellStyle name="style1415290119459 5 2" xfId="8737" xr:uid="{00000000-0005-0000-0000-000054200000}"/>
    <cellStyle name="style1415290119459 6" xfId="8370" xr:uid="{00000000-0005-0000-0000-000055200000}"/>
    <cellStyle name="style1415290119506" xfId="7915" xr:uid="{00000000-0005-0000-0000-000056200000}"/>
    <cellStyle name="style1415290119506 2" xfId="8005" xr:uid="{00000000-0005-0000-0000-000057200000}"/>
    <cellStyle name="style1415290119506 2 2" xfId="8462" xr:uid="{00000000-0005-0000-0000-000058200000}"/>
    <cellStyle name="style1415290119506 3" xfId="8098" xr:uid="{00000000-0005-0000-0000-000059200000}"/>
    <cellStyle name="style1415290119506 3 2" xfId="8554" xr:uid="{00000000-0005-0000-0000-00005A200000}"/>
    <cellStyle name="style1415290119506 4" xfId="8188" xr:uid="{00000000-0005-0000-0000-00005B200000}"/>
    <cellStyle name="style1415290119506 4 2" xfId="8646" xr:uid="{00000000-0005-0000-0000-00005C200000}"/>
    <cellStyle name="style1415290119506 5" xfId="8279" xr:uid="{00000000-0005-0000-0000-00005D200000}"/>
    <cellStyle name="style1415290119506 5 2" xfId="8738" xr:uid="{00000000-0005-0000-0000-00005E200000}"/>
    <cellStyle name="style1415290119506 6" xfId="8371" xr:uid="{00000000-0005-0000-0000-00005F200000}"/>
    <cellStyle name="style1415290119569" xfId="7916" xr:uid="{00000000-0005-0000-0000-000060200000}"/>
    <cellStyle name="style1415290119569 2" xfId="8006" xr:uid="{00000000-0005-0000-0000-000061200000}"/>
    <cellStyle name="style1415290119569 2 2" xfId="8463" xr:uid="{00000000-0005-0000-0000-000062200000}"/>
    <cellStyle name="style1415290119569 3" xfId="8099" xr:uid="{00000000-0005-0000-0000-000063200000}"/>
    <cellStyle name="style1415290119569 3 2" xfId="8555" xr:uid="{00000000-0005-0000-0000-000064200000}"/>
    <cellStyle name="style1415290119569 4" xfId="8189" xr:uid="{00000000-0005-0000-0000-000065200000}"/>
    <cellStyle name="style1415290119569 4 2" xfId="8647" xr:uid="{00000000-0005-0000-0000-000066200000}"/>
    <cellStyle name="style1415290119569 5" xfId="8280" xr:uid="{00000000-0005-0000-0000-000067200000}"/>
    <cellStyle name="style1415290119569 5 2" xfId="8739" xr:uid="{00000000-0005-0000-0000-000068200000}"/>
    <cellStyle name="style1415290119569 6" xfId="8372" xr:uid="{00000000-0005-0000-0000-000069200000}"/>
    <cellStyle name="style1415290119600" xfId="7917" xr:uid="{00000000-0005-0000-0000-00006A200000}"/>
    <cellStyle name="style1415290119600 2" xfId="8007" xr:uid="{00000000-0005-0000-0000-00006B200000}"/>
    <cellStyle name="style1415290119600 2 2" xfId="8464" xr:uid="{00000000-0005-0000-0000-00006C200000}"/>
    <cellStyle name="style1415290119600 3" xfId="8100" xr:uid="{00000000-0005-0000-0000-00006D200000}"/>
    <cellStyle name="style1415290119600 3 2" xfId="8556" xr:uid="{00000000-0005-0000-0000-00006E200000}"/>
    <cellStyle name="style1415290119600 4" xfId="8190" xr:uid="{00000000-0005-0000-0000-00006F200000}"/>
    <cellStyle name="style1415290119600 4 2" xfId="8648" xr:uid="{00000000-0005-0000-0000-000070200000}"/>
    <cellStyle name="style1415290119600 5" xfId="8281" xr:uid="{00000000-0005-0000-0000-000071200000}"/>
    <cellStyle name="style1415290119600 5 2" xfId="8740" xr:uid="{00000000-0005-0000-0000-000072200000}"/>
    <cellStyle name="style1415290119600 6" xfId="8373" xr:uid="{00000000-0005-0000-0000-000073200000}"/>
    <cellStyle name="style1415290119647" xfId="7918" xr:uid="{00000000-0005-0000-0000-000074200000}"/>
    <cellStyle name="style1415290119647 2" xfId="8008" xr:uid="{00000000-0005-0000-0000-000075200000}"/>
    <cellStyle name="style1415290119647 2 2" xfId="8465" xr:uid="{00000000-0005-0000-0000-000076200000}"/>
    <cellStyle name="style1415290119647 3" xfId="8101" xr:uid="{00000000-0005-0000-0000-000077200000}"/>
    <cellStyle name="style1415290119647 3 2" xfId="8557" xr:uid="{00000000-0005-0000-0000-000078200000}"/>
    <cellStyle name="style1415290119647 4" xfId="8191" xr:uid="{00000000-0005-0000-0000-000079200000}"/>
    <cellStyle name="style1415290119647 4 2" xfId="8649" xr:uid="{00000000-0005-0000-0000-00007A200000}"/>
    <cellStyle name="style1415290119647 5" xfId="8282" xr:uid="{00000000-0005-0000-0000-00007B200000}"/>
    <cellStyle name="style1415290119647 5 2" xfId="8741" xr:uid="{00000000-0005-0000-0000-00007C200000}"/>
    <cellStyle name="style1415290119647 6" xfId="8374" xr:uid="{00000000-0005-0000-0000-00007D200000}"/>
    <cellStyle name="style1420552093405" xfId="9993" xr:uid="{00000000-0005-0000-0000-00007E200000}"/>
    <cellStyle name="style1420552093669" xfId="9994" xr:uid="{00000000-0005-0000-0000-00007F200000}"/>
    <cellStyle name="style1420552093849" xfId="9995" xr:uid="{00000000-0005-0000-0000-000080200000}"/>
    <cellStyle name="style1420552093938" xfId="9996" xr:uid="{00000000-0005-0000-0000-000081200000}"/>
    <cellStyle name="style1420728275341" xfId="9997" xr:uid="{00000000-0005-0000-0000-000082200000}"/>
    <cellStyle name="style1420728275739" xfId="9998" xr:uid="{00000000-0005-0000-0000-000083200000}"/>
    <cellStyle name="style1420728276078" xfId="9999" xr:uid="{00000000-0005-0000-0000-000084200000}"/>
    <cellStyle name="style1422020798286" xfId="10000" xr:uid="{00000000-0005-0000-0000-000085200000}"/>
    <cellStyle name="style1422020798372" xfId="10001" xr:uid="{00000000-0005-0000-0000-000086200000}"/>
    <cellStyle name="style1422020798463" xfId="10002" xr:uid="{00000000-0005-0000-0000-000087200000}"/>
    <cellStyle name="style1422020798553" xfId="10003" xr:uid="{00000000-0005-0000-0000-000088200000}"/>
    <cellStyle name="style1422020798665" xfId="10004" xr:uid="{00000000-0005-0000-0000-000089200000}"/>
    <cellStyle name="style1422020798799" xfId="10005" xr:uid="{00000000-0005-0000-0000-00008A200000}"/>
    <cellStyle name="style1422020799089" xfId="10006" xr:uid="{00000000-0005-0000-0000-00008B200000}"/>
    <cellStyle name="style1422020799330" xfId="10007" xr:uid="{00000000-0005-0000-0000-00008C200000}"/>
    <cellStyle name="style1422020799413" xfId="10008" xr:uid="{00000000-0005-0000-0000-00008D200000}"/>
    <cellStyle name="style1422020799499" xfId="10009" xr:uid="{00000000-0005-0000-0000-00008E200000}"/>
    <cellStyle name="style1422020799583" xfId="10010" xr:uid="{00000000-0005-0000-0000-00008F200000}"/>
    <cellStyle name="style1422020799652" xfId="10011" xr:uid="{00000000-0005-0000-0000-000090200000}"/>
    <cellStyle name="style1422020799760" xfId="10012" xr:uid="{00000000-0005-0000-0000-000091200000}"/>
    <cellStyle name="style1422020799832" xfId="10013" xr:uid="{00000000-0005-0000-0000-000092200000}"/>
    <cellStyle name="style1422020799927" xfId="10014" xr:uid="{00000000-0005-0000-0000-000093200000}"/>
    <cellStyle name="style1422020799996" xfId="10015" xr:uid="{00000000-0005-0000-0000-000094200000}"/>
    <cellStyle name="style1422020800084" xfId="10016" xr:uid="{00000000-0005-0000-0000-000095200000}"/>
    <cellStyle name="style1422020800168" xfId="10017" xr:uid="{00000000-0005-0000-0000-000096200000}"/>
    <cellStyle name="style1422020800252" xfId="10018" xr:uid="{00000000-0005-0000-0000-000097200000}"/>
    <cellStyle name="style1422020800337" xfId="10019" xr:uid="{00000000-0005-0000-0000-000098200000}"/>
    <cellStyle name="style1422020800420" xfId="10020" xr:uid="{00000000-0005-0000-0000-000099200000}"/>
    <cellStyle name="style1422020800505" xfId="10021" xr:uid="{00000000-0005-0000-0000-00009A200000}"/>
    <cellStyle name="style1422020800588" xfId="10022" xr:uid="{00000000-0005-0000-0000-00009B200000}"/>
    <cellStyle name="style1422020800677" xfId="10023" xr:uid="{00000000-0005-0000-0000-00009C200000}"/>
    <cellStyle name="style1422020800917" xfId="10024" xr:uid="{00000000-0005-0000-0000-00009D200000}"/>
    <cellStyle name="style1422020801011" xfId="10025" xr:uid="{00000000-0005-0000-0000-00009E200000}"/>
    <cellStyle name="style1422020801101" xfId="10026" xr:uid="{00000000-0005-0000-0000-00009F200000}"/>
    <cellStyle name="style1422020801209" xfId="10027" xr:uid="{00000000-0005-0000-0000-0000A0200000}"/>
    <cellStyle name="style1423654562277" xfId="10028" xr:uid="{00000000-0005-0000-0000-0000A1200000}"/>
    <cellStyle name="style1423654563666" xfId="10029" xr:uid="{00000000-0005-0000-0000-0000A2200000}"/>
    <cellStyle name="style1423654563783" xfId="10030" xr:uid="{00000000-0005-0000-0000-0000A3200000}"/>
    <cellStyle name="style1423654563889" xfId="10031" xr:uid="{00000000-0005-0000-0000-0000A4200000}"/>
    <cellStyle name="style1423654563987" xfId="10032" xr:uid="{00000000-0005-0000-0000-0000A5200000}"/>
    <cellStyle name="style1423654564081" xfId="10033" xr:uid="{00000000-0005-0000-0000-0000A6200000}"/>
    <cellStyle name="style1423654564187" xfId="10034" xr:uid="{00000000-0005-0000-0000-0000A7200000}"/>
    <cellStyle name="style1423654564269" xfId="10035" xr:uid="{00000000-0005-0000-0000-0000A8200000}"/>
    <cellStyle name="style1423654564362" xfId="10036" xr:uid="{00000000-0005-0000-0000-0000A9200000}"/>
    <cellStyle name="style1423654564463" xfId="10037" xr:uid="{00000000-0005-0000-0000-0000AA200000}"/>
    <cellStyle name="style1423654564561" xfId="10038" xr:uid="{00000000-0005-0000-0000-0000AB200000}"/>
    <cellStyle name="style1423654564660" xfId="10039" xr:uid="{00000000-0005-0000-0000-0000AC200000}"/>
    <cellStyle name="style1423654564957" xfId="10040" xr:uid="{00000000-0005-0000-0000-0000AD200000}"/>
    <cellStyle name="style1423654565052" xfId="10041" xr:uid="{00000000-0005-0000-0000-0000AE200000}"/>
    <cellStyle name="style1423654565137" xfId="10042" xr:uid="{00000000-0005-0000-0000-0000AF200000}"/>
    <cellStyle name="style1423663616975" xfId="10043" xr:uid="{00000000-0005-0000-0000-0000B0200000}"/>
    <cellStyle name="style1423762872170" xfId="10044" xr:uid="{00000000-0005-0000-0000-0000B1200000}"/>
    <cellStyle name="style1423762872263" xfId="10045" xr:uid="{00000000-0005-0000-0000-0000B2200000}"/>
    <cellStyle name="style1423762872360" xfId="10046" xr:uid="{00000000-0005-0000-0000-0000B3200000}"/>
    <cellStyle name="style1423762872457" xfId="10047" xr:uid="{00000000-0005-0000-0000-0000B4200000}"/>
    <cellStyle name="style1423762872580" xfId="10048" xr:uid="{00000000-0005-0000-0000-0000B5200000}"/>
    <cellStyle name="style1423762872698" xfId="10049" xr:uid="{00000000-0005-0000-0000-0000B6200000}"/>
    <cellStyle name="style1423762873227" xfId="10050" xr:uid="{00000000-0005-0000-0000-0000B7200000}"/>
    <cellStyle name="style1423762873354" xfId="10051" xr:uid="{00000000-0005-0000-0000-0000B8200000}"/>
    <cellStyle name="style1423762873446" xfId="10052" xr:uid="{00000000-0005-0000-0000-0000B9200000}"/>
    <cellStyle name="style1423762873534" xfId="10053" xr:uid="{00000000-0005-0000-0000-0000BA200000}"/>
    <cellStyle name="style1423762873622" xfId="10054" xr:uid="{00000000-0005-0000-0000-0000BB200000}"/>
    <cellStyle name="style1423762873713" xfId="10055" xr:uid="{00000000-0005-0000-0000-0000BC200000}"/>
    <cellStyle name="style1423762873803" xfId="10056" xr:uid="{00000000-0005-0000-0000-0000BD200000}"/>
    <cellStyle name="style1423762873894" xfId="10057" xr:uid="{00000000-0005-0000-0000-0000BE200000}"/>
    <cellStyle name="style1423762873986" xfId="10058" xr:uid="{00000000-0005-0000-0000-0000BF200000}"/>
    <cellStyle name="style1423762874078" xfId="10059" xr:uid="{00000000-0005-0000-0000-0000C0200000}"/>
    <cellStyle name="style1423762874167" xfId="10060" xr:uid="{00000000-0005-0000-0000-0000C1200000}"/>
    <cellStyle name="style1423762874266" xfId="10061" xr:uid="{00000000-0005-0000-0000-0000C2200000}"/>
    <cellStyle name="style1423762874402" xfId="10062" xr:uid="{00000000-0005-0000-0000-0000C3200000}"/>
    <cellStyle name="style1423762874506" xfId="10063" xr:uid="{00000000-0005-0000-0000-0000C4200000}"/>
    <cellStyle name="style1423762874588" xfId="10064" xr:uid="{00000000-0005-0000-0000-0000C5200000}"/>
    <cellStyle name="style1423762874689" xfId="10065" xr:uid="{00000000-0005-0000-0000-0000C6200000}"/>
    <cellStyle name="style1423762874761" xfId="10066" xr:uid="{00000000-0005-0000-0000-0000C7200000}"/>
    <cellStyle name="style1423762874832" xfId="10067" xr:uid="{00000000-0005-0000-0000-0000C8200000}"/>
    <cellStyle name="style1423762874907" xfId="10068" xr:uid="{00000000-0005-0000-0000-0000C9200000}"/>
    <cellStyle name="style1423762874995" xfId="10069" xr:uid="{00000000-0005-0000-0000-0000CA200000}"/>
    <cellStyle name="style1423762875082" xfId="10070" xr:uid="{00000000-0005-0000-0000-0000CB200000}"/>
    <cellStyle name="style1423762875168" xfId="10071" xr:uid="{00000000-0005-0000-0000-0000CC200000}"/>
    <cellStyle name="style1423762875414" xfId="10072" xr:uid="{00000000-0005-0000-0000-0000CD200000}"/>
    <cellStyle name="style1423762875501" xfId="10073" xr:uid="{00000000-0005-0000-0000-0000CE200000}"/>
    <cellStyle name="style1423762875588" xfId="10074" xr:uid="{00000000-0005-0000-0000-0000CF200000}"/>
    <cellStyle name="style1423762875675" xfId="10075" xr:uid="{00000000-0005-0000-0000-0000D0200000}"/>
    <cellStyle name="style1423762875761" xfId="10076" xr:uid="{00000000-0005-0000-0000-0000D1200000}"/>
    <cellStyle name="style1437643939999" xfId="10077" xr:uid="{00000000-0005-0000-0000-0000D2200000}"/>
    <cellStyle name="style1437643940086" xfId="10078" xr:uid="{00000000-0005-0000-0000-0000D3200000}"/>
    <cellStyle name="style1437643940172" xfId="10079" xr:uid="{00000000-0005-0000-0000-0000D4200000}"/>
    <cellStyle name="style1437643940224" xfId="10080" xr:uid="{00000000-0005-0000-0000-0000D5200000}"/>
    <cellStyle name="style1437643940275" xfId="10081" xr:uid="{00000000-0005-0000-0000-0000D6200000}"/>
    <cellStyle name="style1437643940330" xfId="10082" xr:uid="{00000000-0005-0000-0000-0000D7200000}"/>
    <cellStyle name="style1437643940393" xfId="10083" xr:uid="{00000000-0005-0000-0000-0000D8200000}"/>
    <cellStyle name="style1437643940443" xfId="10084" xr:uid="{00000000-0005-0000-0000-0000D9200000}"/>
    <cellStyle name="style1437643940494" xfId="10085" xr:uid="{00000000-0005-0000-0000-0000DA200000}"/>
    <cellStyle name="style1437643940542" xfId="10086" xr:uid="{00000000-0005-0000-0000-0000DB200000}"/>
    <cellStyle name="style1437643940592" xfId="10087" xr:uid="{00000000-0005-0000-0000-0000DC200000}"/>
    <cellStyle name="style1437643940632" xfId="10088" xr:uid="{00000000-0005-0000-0000-0000DD200000}"/>
    <cellStyle name="style1437643940678" xfId="10089" xr:uid="{00000000-0005-0000-0000-0000DE200000}"/>
    <cellStyle name="style1437643940767" xfId="10090" xr:uid="{00000000-0005-0000-0000-0000DF200000}"/>
    <cellStyle name="style1437643940818" xfId="10091" xr:uid="{00000000-0005-0000-0000-0000E0200000}"/>
    <cellStyle name="style1437643940870" xfId="10092" xr:uid="{00000000-0005-0000-0000-0000E1200000}"/>
    <cellStyle name="style1437643940918" xfId="10093" xr:uid="{00000000-0005-0000-0000-0000E2200000}"/>
    <cellStyle name="style1437643940982" xfId="10094" xr:uid="{00000000-0005-0000-0000-0000E3200000}"/>
    <cellStyle name="style1437643941033" xfId="10095" xr:uid="{00000000-0005-0000-0000-0000E4200000}"/>
    <cellStyle name="style1437643941087" xfId="10096" xr:uid="{00000000-0005-0000-0000-0000E5200000}"/>
    <cellStyle name="style1437643941137" xfId="10097" xr:uid="{00000000-0005-0000-0000-0000E6200000}"/>
    <cellStyle name="style1437643941188" xfId="10098" xr:uid="{00000000-0005-0000-0000-0000E7200000}"/>
    <cellStyle name="style1437643941240" xfId="10099" xr:uid="{00000000-0005-0000-0000-0000E8200000}"/>
    <cellStyle name="style1437643941288" xfId="10100" xr:uid="{00000000-0005-0000-0000-0000E9200000}"/>
    <cellStyle name="style1437643941376" xfId="10101" xr:uid="{00000000-0005-0000-0000-0000EA200000}"/>
    <cellStyle name="style1437643941486" xfId="10102" xr:uid="{00000000-0005-0000-0000-0000EB200000}"/>
    <cellStyle name="style1437643941535" xfId="10103" xr:uid="{00000000-0005-0000-0000-0000EC200000}"/>
    <cellStyle name="style1437643941574" xfId="10104" xr:uid="{00000000-0005-0000-0000-0000ED200000}"/>
    <cellStyle name="style1437643941613" xfId="10105" xr:uid="{00000000-0005-0000-0000-0000EE200000}"/>
    <cellStyle name="style1437643941659" xfId="10106" xr:uid="{00000000-0005-0000-0000-0000EF200000}"/>
    <cellStyle name="style1437643941710" xfId="10107" xr:uid="{00000000-0005-0000-0000-0000F0200000}"/>
    <cellStyle name="style1437643941750" xfId="10108" xr:uid="{00000000-0005-0000-0000-0000F1200000}"/>
    <cellStyle name="style1437643941843" xfId="10109" xr:uid="{00000000-0005-0000-0000-0000F2200000}"/>
    <cellStyle name="style1437643941910" xfId="10110" xr:uid="{00000000-0005-0000-0000-0000F3200000}"/>
    <cellStyle name="style1437643941966" xfId="10111" xr:uid="{00000000-0005-0000-0000-0000F4200000}"/>
    <cellStyle name="style1437643942024" xfId="10112" xr:uid="{00000000-0005-0000-0000-0000F5200000}"/>
    <cellStyle name="style1437643942071" xfId="10113" xr:uid="{00000000-0005-0000-0000-0000F6200000}"/>
    <cellStyle name="style1437643942169" xfId="10114" xr:uid="{00000000-0005-0000-0000-0000F7200000}"/>
    <cellStyle name="style1437643942243" xfId="10115" xr:uid="{00000000-0005-0000-0000-0000F8200000}"/>
    <cellStyle name="style1437643942296" xfId="10116" xr:uid="{00000000-0005-0000-0000-0000F9200000}"/>
    <cellStyle name="style1452611804971" xfId="10182" xr:uid="{00000000-0005-0000-0000-0000FA200000}"/>
    <cellStyle name="style1452611805075" xfId="10184" xr:uid="{00000000-0005-0000-0000-0000FB200000}"/>
    <cellStyle name="style1452611805144" xfId="10185" xr:uid="{00000000-0005-0000-0000-0000FC200000}"/>
    <cellStyle name="style1452611805224" xfId="10186" xr:uid="{00000000-0005-0000-0000-0000FD200000}"/>
    <cellStyle name="style1452611805285" xfId="10187" xr:uid="{00000000-0005-0000-0000-0000FE200000}"/>
    <cellStyle name="style1452611805367" xfId="10188" xr:uid="{00000000-0005-0000-0000-0000FF200000}"/>
    <cellStyle name="style1452611805439" xfId="10189" xr:uid="{00000000-0005-0000-0000-000000210000}"/>
    <cellStyle name="style1452611805549" xfId="10190" xr:uid="{00000000-0005-0000-0000-000001210000}"/>
    <cellStyle name="style1452611805634" xfId="10191" xr:uid="{00000000-0005-0000-0000-000002210000}"/>
    <cellStyle name="style1452611805696" xfId="10192" xr:uid="{00000000-0005-0000-0000-000003210000}"/>
    <cellStyle name="style1452611805755" xfId="10193" xr:uid="{00000000-0005-0000-0000-000004210000}"/>
    <cellStyle name="style1452611805931" xfId="10194" xr:uid="{00000000-0005-0000-0000-000005210000}"/>
    <cellStyle name="style1452611805998" xfId="10195" xr:uid="{00000000-0005-0000-0000-000006210000}"/>
    <cellStyle name="style1452611806058" xfId="10196" xr:uid="{00000000-0005-0000-0000-000007210000}"/>
    <cellStyle name="style1452611806120" xfId="10197" xr:uid="{00000000-0005-0000-0000-000008210000}"/>
    <cellStyle name="style1452611806185" xfId="10198" xr:uid="{00000000-0005-0000-0000-000009210000}"/>
    <cellStyle name="style1452611806251" xfId="10199" xr:uid="{00000000-0005-0000-0000-00000A210000}"/>
    <cellStyle name="style1452611806315" xfId="10200" xr:uid="{00000000-0005-0000-0000-00000B210000}"/>
    <cellStyle name="style1452611806378" xfId="10201" xr:uid="{00000000-0005-0000-0000-00000C210000}"/>
    <cellStyle name="style1452611806440" xfId="10202" xr:uid="{00000000-0005-0000-0000-00000D210000}"/>
    <cellStyle name="style1452611806524" xfId="10203" xr:uid="{00000000-0005-0000-0000-00000E210000}"/>
    <cellStyle name="style1452611806590" xfId="10204" xr:uid="{00000000-0005-0000-0000-00000F210000}"/>
    <cellStyle name="style1452611806651" xfId="10205" xr:uid="{00000000-0005-0000-0000-000010210000}"/>
    <cellStyle name="style1452611806720" xfId="10206" xr:uid="{00000000-0005-0000-0000-000011210000}"/>
    <cellStyle name="style1452611806828" xfId="10207" xr:uid="{00000000-0005-0000-0000-000012210000}"/>
    <cellStyle name="style1452611806913" xfId="10208" xr:uid="{00000000-0005-0000-0000-000013210000}"/>
    <cellStyle name="style1452611806984" xfId="10209" xr:uid="{00000000-0005-0000-0000-000014210000}"/>
    <cellStyle name="style1452611807056" xfId="10210" xr:uid="{00000000-0005-0000-0000-000015210000}"/>
    <cellStyle name="style1452611807127" xfId="10211" xr:uid="{00000000-0005-0000-0000-000016210000}"/>
    <cellStyle name="style1487241207989" xfId="10117" xr:uid="{00000000-0005-0000-0000-000017210000}"/>
    <cellStyle name="style1487241208139" xfId="10118" xr:uid="{00000000-0005-0000-0000-000018210000}"/>
    <cellStyle name="style1487241208239" xfId="10119" xr:uid="{00000000-0005-0000-0000-000019210000}"/>
    <cellStyle name="style1487241208349" xfId="10120" xr:uid="{00000000-0005-0000-0000-00001A210000}"/>
    <cellStyle name="style1487241208452" xfId="10121" xr:uid="{00000000-0005-0000-0000-00001B210000}"/>
    <cellStyle name="style1487241208557" xfId="10122" xr:uid="{00000000-0005-0000-0000-00001C210000}"/>
    <cellStyle name="style1487241208653" xfId="10123" xr:uid="{00000000-0005-0000-0000-00001D210000}"/>
    <cellStyle name="style1487241208748" xfId="10124" xr:uid="{00000000-0005-0000-0000-00001E210000}"/>
    <cellStyle name="style1487241208839" xfId="10125" xr:uid="{00000000-0005-0000-0000-00001F210000}"/>
    <cellStyle name="style1487241208925" xfId="10126" xr:uid="{00000000-0005-0000-0000-000020210000}"/>
    <cellStyle name="style1487241209025" xfId="10127" xr:uid="{00000000-0005-0000-0000-000021210000}"/>
    <cellStyle name="style1487241209114" xfId="10128" xr:uid="{00000000-0005-0000-0000-000022210000}"/>
    <cellStyle name="style1487241209205" xfId="10129" xr:uid="{00000000-0005-0000-0000-000023210000}"/>
    <cellStyle name="style1487241209290" xfId="10130" xr:uid="{00000000-0005-0000-0000-000024210000}"/>
    <cellStyle name="style1487241209389" xfId="10131" xr:uid="{00000000-0005-0000-0000-000025210000}"/>
    <cellStyle name="style1487241209506" xfId="10132" xr:uid="{00000000-0005-0000-0000-000026210000}"/>
    <cellStyle name="style1487241209606" xfId="10133" xr:uid="{00000000-0005-0000-0000-000027210000}"/>
    <cellStyle name="style1487241209699" xfId="10134" xr:uid="{00000000-0005-0000-0000-000028210000}"/>
    <cellStyle name="style1487241209787" xfId="10135" xr:uid="{00000000-0005-0000-0000-000029210000}"/>
    <cellStyle name="style1487241209871" xfId="10136" xr:uid="{00000000-0005-0000-0000-00002A210000}"/>
    <cellStyle name="style1487241209970" xfId="10137" xr:uid="{00000000-0005-0000-0000-00002B210000}"/>
    <cellStyle name="style1487241210046" xfId="10138" xr:uid="{00000000-0005-0000-0000-00002C210000}"/>
    <cellStyle name="style1487241210160" xfId="10139" xr:uid="{00000000-0005-0000-0000-00002D210000}"/>
    <cellStyle name="style1487241210250" xfId="10140" xr:uid="{00000000-0005-0000-0000-00002E210000}"/>
    <cellStyle name="style1487241210341" xfId="10141" xr:uid="{00000000-0005-0000-0000-00002F210000}"/>
    <cellStyle name="style1487241210430" xfId="10142" xr:uid="{00000000-0005-0000-0000-000030210000}"/>
    <cellStyle name="style1487241210512" xfId="10143" xr:uid="{00000000-0005-0000-0000-000031210000}"/>
    <cellStyle name="style1487241210601" xfId="10144" xr:uid="{00000000-0005-0000-0000-000032210000}"/>
    <cellStyle name="style1487241210688" xfId="10145" xr:uid="{00000000-0005-0000-0000-000033210000}"/>
    <cellStyle name="style1487241210776" xfId="10146" xr:uid="{00000000-0005-0000-0000-000034210000}"/>
    <cellStyle name="style1487241210878" xfId="10147" xr:uid="{00000000-0005-0000-0000-000035210000}"/>
    <cellStyle name="style1487241210963" xfId="10148" xr:uid="{00000000-0005-0000-0000-000036210000}"/>
    <cellStyle name="style1487241211058" xfId="10149" xr:uid="{00000000-0005-0000-0000-000037210000}"/>
    <cellStyle name="style1487241211160" xfId="10150" xr:uid="{00000000-0005-0000-0000-000038210000}"/>
    <cellStyle name="style1487241211267" xfId="10151" xr:uid="{00000000-0005-0000-0000-000039210000}"/>
    <cellStyle name="style1487241211389" xfId="10152" xr:uid="{00000000-0005-0000-0000-00003A210000}"/>
    <cellStyle name="style1487241211475" xfId="10153" xr:uid="{00000000-0005-0000-0000-00003B210000}"/>
    <cellStyle name="style1487241211575" xfId="10154" xr:uid="{00000000-0005-0000-0000-00003C210000}"/>
    <cellStyle name="style1487241211682" xfId="10155" xr:uid="{00000000-0005-0000-0000-00003D210000}"/>
    <cellStyle name="style1487241211834" xfId="10156" xr:uid="{00000000-0005-0000-0000-00003E210000}"/>
    <cellStyle name="style1487241211936" xfId="10157" xr:uid="{00000000-0005-0000-0000-00003F210000}"/>
    <cellStyle name="style1487241212024" xfId="10158" xr:uid="{00000000-0005-0000-0000-000040210000}"/>
    <cellStyle name="style1487241212109" xfId="10159" xr:uid="{00000000-0005-0000-0000-000041210000}"/>
    <cellStyle name="style1487241212196" xfId="10160" xr:uid="{00000000-0005-0000-0000-000042210000}"/>
    <cellStyle name="style1487241212281" xfId="10161" xr:uid="{00000000-0005-0000-0000-000043210000}"/>
    <cellStyle name="style1487241212392" xfId="10162" xr:uid="{00000000-0005-0000-0000-000044210000}"/>
    <cellStyle name="style1487241212493" xfId="10163" xr:uid="{00000000-0005-0000-0000-000045210000}"/>
    <cellStyle name="style1487241212579" xfId="10164" xr:uid="{00000000-0005-0000-0000-000046210000}"/>
    <cellStyle name="style1487241212878" xfId="10165" xr:uid="{00000000-0005-0000-0000-000047210000}"/>
    <cellStyle name="style1487241212973" xfId="10166" xr:uid="{00000000-0005-0000-0000-000048210000}"/>
    <cellStyle name="style1487241213051" xfId="10167" xr:uid="{00000000-0005-0000-0000-000049210000}"/>
    <cellStyle name="style1487241213197" xfId="10168" xr:uid="{00000000-0005-0000-0000-00004A210000}"/>
    <cellStyle name="style1487241213262" xfId="10169" xr:uid="{00000000-0005-0000-0000-00004B210000}"/>
    <cellStyle name="style1487241213334" xfId="10170" xr:uid="{00000000-0005-0000-0000-00004C210000}"/>
    <cellStyle name="style1487241213471" xfId="10171" xr:uid="{00000000-0005-0000-0000-00004D210000}"/>
    <cellStyle name="style1487241213540" xfId="10172" xr:uid="{00000000-0005-0000-0000-00004E210000}"/>
    <cellStyle name="style1487241213602" xfId="10173" xr:uid="{00000000-0005-0000-0000-00004F210000}"/>
    <cellStyle name="style1492290804815" xfId="8929" xr:uid="{00000000-0005-0000-0000-000050210000}"/>
    <cellStyle name="style1492290804925" xfId="8928" xr:uid="{00000000-0005-0000-0000-000051210000}"/>
    <cellStyle name="style1492290804987" xfId="8927" xr:uid="{00000000-0005-0000-0000-000052210000}"/>
    <cellStyle name="style1492290805034" xfId="8919" xr:uid="{00000000-0005-0000-0000-000053210000}"/>
    <cellStyle name="style1492290805097" xfId="8918" xr:uid="{00000000-0005-0000-0000-000054210000}"/>
    <cellStyle name="style1492290805144" xfId="8911" xr:uid="{00000000-0005-0000-0000-000055210000}"/>
    <cellStyle name="style1492290805190" xfId="8909" xr:uid="{00000000-0005-0000-0000-000056210000}"/>
    <cellStyle name="style1492290805253" xfId="8925" xr:uid="{00000000-0005-0000-0000-000057210000}"/>
    <cellStyle name="style1492290805300" xfId="8924" xr:uid="{00000000-0005-0000-0000-000058210000}"/>
    <cellStyle name="style1492290805347" xfId="8922" xr:uid="{00000000-0005-0000-0000-000059210000}"/>
    <cellStyle name="style1492290805409" xfId="8916" xr:uid="{00000000-0005-0000-0000-00005A210000}"/>
    <cellStyle name="style1492290805456" xfId="8913" xr:uid="{00000000-0005-0000-0000-00005B210000}"/>
    <cellStyle name="style1492290805503" xfId="8906" xr:uid="{00000000-0005-0000-0000-00005C210000}"/>
    <cellStyle name="style1492290805566" xfId="8912" xr:uid="{00000000-0005-0000-0000-00005D210000}"/>
    <cellStyle name="style1492290805612" xfId="8903" xr:uid="{00000000-0005-0000-0000-00005E210000}"/>
    <cellStyle name="style1492290805659" xfId="8908" xr:uid="{00000000-0005-0000-0000-00005F210000}"/>
    <cellStyle name="style1492290805722" xfId="8894" xr:uid="{00000000-0005-0000-0000-000060210000}"/>
    <cellStyle name="style1492290805753" xfId="8884" xr:uid="{00000000-0005-0000-0000-000061210000}"/>
    <cellStyle name="style1492290805800" xfId="8873" xr:uid="{00000000-0005-0000-0000-000062210000}"/>
    <cellStyle name="style1492290805831" xfId="8891" xr:uid="{00000000-0005-0000-0000-000063210000}"/>
    <cellStyle name="style1492290805878" xfId="8881" xr:uid="{00000000-0005-0000-0000-000064210000}"/>
    <cellStyle name="style1492290805925" xfId="8871" xr:uid="{00000000-0005-0000-0000-000065210000}"/>
    <cellStyle name="style1492290805972" xfId="8890" xr:uid="{00000000-0005-0000-0000-000066210000}"/>
    <cellStyle name="style1492290806019" xfId="8889" xr:uid="{00000000-0005-0000-0000-000067210000}"/>
    <cellStyle name="style1492290806065" xfId="8887" xr:uid="{00000000-0005-0000-0000-000068210000}"/>
    <cellStyle name="style1492290806112" xfId="8886" xr:uid="{00000000-0005-0000-0000-000069210000}"/>
    <cellStyle name="style1492290806159" xfId="8880" xr:uid="{00000000-0005-0000-0000-00006A210000}"/>
    <cellStyle name="style1492290806206" xfId="8878" xr:uid="{00000000-0005-0000-0000-00006B210000}"/>
    <cellStyle name="style1492290806253" xfId="8875" xr:uid="{00000000-0005-0000-0000-00006C210000}"/>
    <cellStyle name="style1492290806284" xfId="8874" xr:uid="{00000000-0005-0000-0000-00006D210000}"/>
    <cellStyle name="style1492290806347" xfId="8870" xr:uid="{00000000-0005-0000-0000-00006E210000}"/>
    <cellStyle name="style1492290806394" xfId="8868" xr:uid="{00000000-0005-0000-0000-00006F210000}"/>
    <cellStyle name="style1492290806440" xfId="8865" xr:uid="{00000000-0005-0000-0000-000070210000}"/>
    <cellStyle name="style1492290806487" xfId="8864" xr:uid="{00000000-0005-0000-0000-000071210000}"/>
    <cellStyle name="style1492290806628" xfId="8856" xr:uid="{00000000-0005-0000-0000-000072210000}"/>
    <cellStyle name="style1492290806706" xfId="8846" xr:uid="{00000000-0005-0000-0000-000073210000}"/>
    <cellStyle name="style1492290806753" xfId="8843" xr:uid="{00000000-0005-0000-0000-000074210000}"/>
    <cellStyle name="style1492290806862" xfId="8842" xr:uid="{00000000-0005-0000-0000-000075210000}"/>
    <cellStyle name="style1492290807362" xfId="8840" xr:uid="{00000000-0005-0000-0000-000076210000}"/>
    <cellStyle name="style1492290807409" xfId="8837" xr:uid="{00000000-0005-0000-0000-000077210000}"/>
    <cellStyle name="style1492290807456" xfId="8836" xr:uid="{00000000-0005-0000-0000-000078210000}"/>
    <cellStyle name="style1492290807519" xfId="8834" xr:uid="{00000000-0005-0000-0000-000079210000}"/>
    <cellStyle name="style1492290807565" xfId="8823" xr:uid="{00000000-0005-0000-0000-00007A210000}"/>
    <cellStyle name="style1492290807612" xfId="9551" xr:uid="{00000000-0005-0000-0000-00007B210000}"/>
    <cellStyle name="style1492290807690" xfId="9550" xr:uid="{00000000-0005-0000-0000-00007C210000}"/>
    <cellStyle name="style1492290808097" xfId="9552" xr:uid="{00000000-0005-0000-0000-00007D210000}"/>
    <cellStyle name="style1492290808128" xfId="9553" xr:uid="{00000000-0005-0000-0000-00007E210000}"/>
    <cellStyle name="style1492290808190" xfId="9554" xr:uid="{00000000-0005-0000-0000-00007F210000}"/>
    <cellStyle name="style1492290809331" xfId="9555" xr:uid="{00000000-0005-0000-0000-000080210000}"/>
    <cellStyle name="style1492290809362" xfId="9556" xr:uid="{00000000-0005-0000-0000-000081210000}"/>
    <cellStyle name="style1492290809566" xfId="9557" xr:uid="{00000000-0005-0000-0000-000082210000}"/>
    <cellStyle name="style1493038779982" xfId="9558" xr:uid="{00000000-0005-0000-0000-000083210000}"/>
    <cellStyle name="style1493038780061" xfId="9559" xr:uid="{00000000-0005-0000-0000-000084210000}"/>
    <cellStyle name="style1493038780116" xfId="9560" xr:uid="{00000000-0005-0000-0000-000085210000}"/>
    <cellStyle name="style1493038780161" xfId="9564" xr:uid="{00000000-0005-0000-0000-000086210000}"/>
    <cellStyle name="style1493038780214" xfId="9565" xr:uid="{00000000-0005-0000-0000-000087210000}"/>
    <cellStyle name="style1493038780275" xfId="9570" xr:uid="{00000000-0005-0000-0000-000088210000}"/>
    <cellStyle name="style1493038780329" xfId="9571" xr:uid="{00000000-0005-0000-0000-000089210000}"/>
    <cellStyle name="style1493038780390" xfId="9561" xr:uid="{00000000-0005-0000-0000-00008A210000}"/>
    <cellStyle name="style1493038780451" xfId="9562" xr:uid="{00000000-0005-0000-0000-00008B210000}"/>
    <cellStyle name="style1493038780511" xfId="9563" xr:uid="{00000000-0005-0000-0000-00008C210000}"/>
    <cellStyle name="style1493038780568" xfId="9566" xr:uid="{00000000-0005-0000-0000-00008D210000}"/>
    <cellStyle name="style1493038780624" xfId="9568" xr:uid="{00000000-0005-0000-0000-00008E210000}"/>
    <cellStyle name="style1493038780682" xfId="9567" xr:uid="{00000000-0005-0000-0000-00008F210000}"/>
    <cellStyle name="style1493038780726" xfId="9573" xr:uid="{00000000-0005-0000-0000-000090210000}"/>
    <cellStyle name="style1493038780773" xfId="9569" xr:uid="{00000000-0005-0000-0000-000091210000}"/>
    <cellStyle name="style1493038780825" xfId="9574" xr:uid="{00000000-0005-0000-0000-000092210000}"/>
    <cellStyle name="style1493038780888" xfId="9572" xr:uid="{00000000-0005-0000-0000-000093210000}"/>
    <cellStyle name="style1493038780938" xfId="9575" xr:uid="{00000000-0005-0000-0000-000094210000}"/>
    <cellStyle name="style1493038780987" xfId="9586" xr:uid="{00000000-0005-0000-0000-000095210000}"/>
    <cellStyle name="style1493038781027" xfId="9593" xr:uid="{00000000-0005-0000-0000-000096210000}"/>
    <cellStyle name="style1493038781086" xfId="9576" xr:uid="{00000000-0005-0000-0000-000097210000}"/>
    <cellStyle name="style1493038781124" xfId="9587" xr:uid="{00000000-0005-0000-0000-000098210000}"/>
    <cellStyle name="style1493038781159" xfId="9594" xr:uid="{00000000-0005-0000-0000-000099210000}"/>
    <cellStyle name="style1493038781217" xfId="9582" xr:uid="{00000000-0005-0000-0000-00009A210000}"/>
    <cellStyle name="style1493038781276" xfId="9583" xr:uid="{00000000-0005-0000-0000-00009B210000}"/>
    <cellStyle name="style1493038781329" xfId="9584" xr:uid="{00000000-0005-0000-0000-00009C210000}"/>
    <cellStyle name="style1493038781382" xfId="9585" xr:uid="{00000000-0005-0000-0000-00009D210000}"/>
    <cellStyle name="style1493038781435" xfId="9588" xr:uid="{00000000-0005-0000-0000-00009E210000}"/>
    <cellStyle name="style1493038781492" xfId="9589" xr:uid="{00000000-0005-0000-0000-00009F210000}"/>
    <cellStyle name="style1493038781541" xfId="9590" xr:uid="{00000000-0005-0000-0000-0000A0210000}"/>
    <cellStyle name="style1493038781583" xfId="9591" xr:uid="{00000000-0005-0000-0000-0000A1210000}"/>
    <cellStyle name="style1493038781621" xfId="9592" xr:uid="{00000000-0005-0000-0000-0000A2210000}"/>
    <cellStyle name="style1493038781683" xfId="9595" xr:uid="{00000000-0005-0000-0000-0000A3210000}"/>
    <cellStyle name="style1493038781731" xfId="9596" xr:uid="{00000000-0005-0000-0000-0000A4210000}"/>
    <cellStyle name="style1493038781791" xfId="9597" xr:uid="{00000000-0005-0000-0000-0000A5210000}"/>
    <cellStyle name="style1493038781843" xfId="9598" xr:uid="{00000000-0005-0000-0000-0000A6210000}"/>
    <cellStyle name="style1493038782039" xfId="9599" xr:uid="{00000000-0005-0000-0000-0000A7210000}"/>
    <cellStyle name="style1493038782088" xfId="9600" xr:uid="{00000000-0005-0000-0000-0000A8210000}"/>
    <cellStyle name="style1493038782178" xfId="9601" xr:uid="{00000000-0005-0000-0000-0000A9210000}"/>
    <cellStyle name="style1493038782242" xfId="9602" xr:uid="{00000000-0005-0000-0000-0000AA210000}"/>
    <cellStyle name="style1493038782283" xfId="9603" xr:uid="{00000000-0005-0000-0000-0000AB210000}"/>
    <cellStyle name="style1493038782318" xfId="9604" xr:uid="{00000000-0005-0000-0000-0000AC210000}"/>
    <cellStyle name="style1493038782364" xfId="9605" xr:uid="{00000000-0005-0000-0000-0000AD210000}"/>
    <cellStyle name="style1493038782523" xfId="9606" xr:uid="{00000000-0005-0000-0000-0000AE210000}"/>
    <cellStyle name="style1493038782570" xfId="9607" xr:uid="{00000000-0005-0000-0000-0000AF210000}"/>
    <cellStyle name="style1493038782613" xfId="9608" xr:uid="{00000000-0005-0000-0000-0000B0210000}"/>
    <cellStyle name="style1493038782709" xfId="9609" xr:uid="{00000000-0005-0000-0000-0000B1210000}"/>
    <cellStyle name="style1493038782743" xfId="9610" xr:uid="{00000000-0005-0000-0000-0000B2210000}"/>
    <cellStyle name="style1493038782788" xfId="9613" xr:uid="{00000000-0005-0000-0000-0000B3210000}"/>
    <cellStyle name="style1493038782827" xfId="9611" xr:uid="{00000000-0005-0000-0000-0000B4210000}"/>
    <cellStyle name="style1493038782861" xfId="9612" xr:uid="{00000000-0005-0000-0000-0000B5210000}"/>
    <cellStyle name="style1493038783324" xfId="9614" xr:uid="{00000000-0005-0000-0000-0000B6210000}"/>
    <cellStyle name="style1493038783545" xfId="9615" xr:uid="{00000000-0005-0000-0000-0000B7210000}"/>
    <cellStyle name="style1493038783864" xfId="9616" xr:uid="{00000000-0005-0000-0000-0000B8210000}"/>
    <cellStyle name="style1493105752498" xfId="9617" xr:uid="{00000000-0005-0000-0000-0000B9210000}"/>
    <cellStyle name="style1493105752541" xfId="9618" xr:uid="{00000000-0005-0000-0000-0000BA210000}"/>
    <cellStyle name="style1493105752591" xfId="9619" xr:uid="{00000000-0005-0000-0000-0000BB210000}"/>
    <cellStyle name="style1493105752626" xfId="9623" xr:uid="{00000000-0005-0000-0000-0000BC210000}"/>
    <cellStyle name="style1493105752661" xfId="9624" xr:uid="{00000000-0005-0000-0000-0000BD210000}"/>
    <cellStyle name="style1493105752696" xfId="9629" xr:uid="{00000000-0005-0000-0000-0000BE210000}"/>
    <cellStyle name="style1493105752731" xfId="9630" xr:uid="{00000000-0005-0000-0000-0000BF210000}"/>
    <cellStyle name="style1493105752767" xfId="9620" xr:uid="{00000000-0005-0000-0000-0000C0210000}"/>
    <cellStyle name="style1493105752816" xfId="9621" xr:uid="{00000000-0005-0000-0000-0000C1210000}"/>
    <cellStyle name="style1493105752852" xfId="9622" xr:uid="{00000000-0005-0000-0000-0000C2210000}"/>
    <cellStyle name="style1493105752887" xfId="9625" xr:uid="{00000000-0005-0000-0000-0000C3210000}"/>
    <cellStyle name="style1493105752923" xfId="9627" xr:uid="{00000000-0005-0000-0000-0000C4210000}"/>
    <cellStyle name="style1493105752959" xfId="9626" xr:uid="{00000000-0005-0000-0000-0000C5210000}"/>
    <cellStyle name="style1493105752986" xfId="9632" xr:uid="{00000000-0005-0000-0000-0000C6210000}"/>
    <cellStyle name="style1493105753036" xfId="9628" xr:uid="{00000000-0005-0000-0000-0000C7210000}"/>
    <cellStyle name="style1493105753072" xfId="9633" xr:uid="{00000000-0005-0000-0000-0000C8210000}"/>
    <cellStyle name="style1493105753108" xfId="9631" xr:uid="{00000000-0005-0000-0000-0000C9210000}"/>
    <cellStyle name="style1493105753143" xfId="9634" xr:uid="{00000000-0005-0000-0000-0000CA210000}"/>
    <cellStyle name="style1493105753170" xfId="9640" xr:uid="{00000000-0005-0000-0000-0000CB210000}"/>
    <cellStyle name="style1493105753197" xfId="9647" xr:uid="{00000000-0005-0000-0000-0000CC210000}"/>
    <cellStyle name="style1493105753223" xfId="9635" xr:uid="{00000000-0005-0000-0000-0000CD210000}"/>
    <cellStyle name="style1493105753269" xfId="9641" xr:uid="{00000000-0005-0000-0000-0000CE210000}"/>
    <cellStyle name="style1493105753296" xfId="9648" xr:uid="{00000000-0005-0000-0000-0000CF210000}"/>
    <cellStyle name="style1493105753324" xfId="9636" xr:uid="{00000000-0005-0000-0000-0000D0210000}"/>
    <cellStyle name="style1493105753360" xfId="9637" xr:uid="{00000000-0005-0000-0000-0000D1210000}"/>
    <cellStyle name="style1493105753395" xfId="9638" xr:uid="{00000000-0005-0000-0000-0000D2210000}"/>
    <cellStyle name="style1493105753423" xfId="9639" xr:uid="{00000000-0005-0000-0000-0000D3210000}"/>
    <cellStyle name="style1493105753458" xfId="9642" xr:uid="{00000000-0005-0000-0000-0000D4210000}"/>
    <cellStyle name="style1493105753541" xfId="9643" xr:uid="{00000000-0005-0000-0000-0000D5210000}"/>
    <cellStyle name="style1493105753574" xfId="9644" xr:uid="{00000000-0005-0000-0000-0000D6210000}"/>
    <cellStyle name="style1493105753600" xfId="9645" xr:uid="{00000000-0005-0000-0000-0000D7210000}"/>
    <cellStyle name="style1493105753627" xfId="9646" xr:uid="{00000000-0005-0000-0000-0000D8210000}"/>
    <cellStyle name="style1493105753660" xfId="9649" xr:uid="{00000000-0005-0000-0000-0000D9210000}"/>
    <cellStyle name="style1493105753695" xfId="9650" xr:uid="{00000000-0005-0000-0000-0000DA210000}"/>
    <cellStyle name="style1493105753731" xfId="9651" xr:uid="{00000000-0005-0000-0000-0000DB210000}"/>
    <cellStyle name="style1493105753759" xfId="9652" xr:uid="{00000000-0005-0000-0000-0000DC210000}"/>
    <cellStyle name="style1493105753820" xfId="9653" xr:uid="{00000000-0005-0000-0000-0000DD210000}"/>
    <cellStyle name="style1493105753850" xfId="9654" xr:uid="{00000000-0005-0000-0000-0000DE210000}"/>
    <cellStyle name="style1493105753880" xfId="9655" xr:uid="{00000000-0005-0000-0000-0000DF210000}"/>
    <cellStyle name="style1493105753917" xfId="9656" xr:uid="{00000000-0005-0000-0000-0000E0210000}"/>
    <cellStyle name="style1493105753948" xfId="9657" xr:uid="{00000000-0005-0000-0000-0000E1210000}"/>
    <cellStyle name="style1493105753978" xfId="9658" xr:uid="{00000000-0005-0000-0000-0000E2210000}"/>
    <cellStyle name="style1493105754018" xfId="9659" xr:uid="{00000000-0005-0000-0000-0000E3210000}"/>
    <cellStyle name="style1493105754150" xfId="9660" xr:uid="{00000000-0005-0000-0000-0000E4210000}"/>
    <cellStyle name="style1493105754190" xfId="9661" xr:uid="{00000000-0005-0000-0000-0000E5210000}"/>
    <cellStyle name="style1493105754220" xfId="9663" xr:uid="{00000000-0005-0000-0000-0000E6210000}"/>
    <cellStyle name="style1493105754263" xfId="9664" xr:uid="{00000000-0005-0000-0000-0000E7210000}"/>
    <cellStyle name="style1493105754292" xfId="9665" xr:uid="{00000000-0005-0000-0000-0000E8210000}"/>
    <cellStyle name="style1493105754326" xfId="9669" xr:uid="{00000000-0005-0000-0000-0000E9210000}"/>
    <cellStyle name="style1493105754357" xfId="9666" xr:uid="{00000000-0005-0000-0000-0000EA210000}"/>
    <cellStyle name="style1493105754401" xfId="9668" xr:uid="{00000000-0005-0000-0000-0000EB210000}"/>
    <cellStyle name="style1493105754729" xfId="9670" xr:uid="{00000000-0005-0000-0000-0000EC210000}"/>
    <cellStyle name="style1493105755120" xfId="9671" xr:uid="{00000000-0005-0000-0000-0000ED210000}"/>
    <cellStyle name="style1503061466591" xfId="6441" xr:uid="{00000000-0005-0000-0000-0000EE210000}"/>
    <cellStyle name="style1503061466729" xfId="6440" xr:uid="{00000000-0005-0000-0000-0000EF210000}"/>
    <cellStyle name="style1503061466856" xfId="6439" xr:uid="{00000000-0005-0000-0000-0000F0210000}"/>
    <cellStyle name="style1503061466970" xfId="6438" xr:uid="{00000000-0005-0000-0000-0000F1210000}"/>
    <cellStyle name="style1503061467095" xfId="6437" xr:uid="{00000000-0005-0000-0000-0000F2210000}"/>
    <cellStyle name="style1503061467187" xfId="6436" xr:uid="{00000000-0005-0000-0000-0000F3210000}"/>
    <cellStyle name="style1503061467280" xfId="6435" xr:uid="{00000000-0005-0000-0000-0000F4210000}"/>
    <cellStyle name="style1503061467388" xfId="6434" xr:uid="{00000000-0005-0000-0000-0000F5210000}"/>
    <cellStyle name="style1503061467497" xfId="6433" xr:uid="{00000000-0005-0000-0000-0000F6210000}"/>
    <cellStyle name="style1503061467614" xfId="6432" xr:uid="{00000000-0005-0000-0000-0000F7210000}"/>
    <cellStyle name="style1503061467750" xfId="6431" xr:uid="{00000000-0005-0000-0000-0000F8210000}"/>
    <cellStyle name="style1503061467870" xfId="6430" xr:uid="{00000000-0005-0000-0000-0000F9210000}"/>
    <cellStyle name="style1503061467979" xfId="6429" xr:uid="{00000000-0005-0000-0000-0000FA210000}"/>
    <cellStyle name="style1503061468095" xfId="6428" xr:uid="{00000000-0005-0000-0000-0000FB210000}"/>
    <cellStyle name="style1503061468216" xfId="6427" xr:uid="{00000000-0005-0000-0000-0000FC210000}"/>
    <cellStyle name="style1503061468330" xfId="6426" xr:uid="{00000000-0005-0000-0000-0000FD210000}"/>
    <cellStyle name="style1503061468445" xfId="6425" xr:uid="{00000000-0005-0000-0000-0000FE210000}"/>
    <cellStyle name="style1503061468556" xfId="6424" xr:uid="{00000000-0005-0000-0000-0000FF210000}"/>
    <cellStyle name="style1503061468690" xfId="6423" xr:uid="{00000000-0005-0000-0000-000000220000}"/>
    <cellStyle name="style1503061468805" xfId="6422" xr:uid="{00000000-0005-0000-0000-000001220000}"/>
    <cellStyle name="style1503061468944" xfId="6421" xr:uid="{00000000-0005-0000-0000-000002220000}"/>
    <cellStyle name="style1503061469054" xfId="6420" xr:uid="{00000000-0005-0000-0000-000003220000}"/>
    <cellStyle name="style1503061469166" xfId="6419" xr:uid="{00000000-0005-0000-0000-000004220000}"/>
    <cellStyle name="style1503061469288" xfId="6418" xr:uid="{00000000-0005-0000-0000-000005220000}"/>
    <cellStyle name="style1503061469424" xfId="6417" xr:uid="{00000000-0005-0000-0000-000006220000}"/>
    <cellStyle name="style1503061469548" xfId="6416" xr:uid="{00000000-0005-0000-0000-000007220000}"/>
    <cellStyle name="style1503061469690" xfId="6415" xr:uid="{00000000-0005-0000-0000-000008220000}"/>
    <cellStyle name="style1503061469829" xfId="6414" xr:uid="{00000000-0005-0000-0000-000009220000}"/>
    <cellStyle name="style1503061469952" xfId="6413" xr:uid="{00000000-0005-0000-0000-00000A220000}"/>
    <cellStyle name="style1503061470058" xfId="6412" xr:uid="{00000000-0005-0000-0000-00000B220000}"/>
    <cellStyle name="style1503061470174" xfId="6411" xr:uid="{00000000-0005-0000-0000-00000C220000}"/>
    <cellStyle name="style1503061470294" xfId="6410" xr:uid="{00000000-0005-0000-0000-00000D220000}"/>
    <cellStyle name="style1503061470412" xfId="6409" xr:uid="{00000000-0005-0000-0000-00000E220000}"/>
    <cellStyle name="style1503061470519" xfId="6408" xr:uid="{00000000-0005-0000-0000-00000F220000}"/>
    <cellStyle name="style1512123069583" xfId="9672" xr:uid="{00000000-0005-0000-0000-000010220000}"/>
    <cellStyle name="style1512123069771" xfId="9673" xr:uid="{00000000-0005-0000-0000-000011220000}"/>
    <cellStyle name="style1512123069896" xfId="9674" xr:uid="{00000000-0005-0000-0000-000012220000}"/>
    <cellStyle name="style1512123070037" xfId="9678" xr:uid="{00000000-0005-0000-0000-000013220000}"/>
    <cellStyle name="style1512123070162" xfId="9679" xr:uid="{00000000-0005-0000-0000-000014220000}"/>
    <cellStyle name="style1512123070271" xfId="9684" xr:uid="{00000000-0005-0000-0000-000015220000}"/>
    <cellStyle name="style1512123070380" xfId="9685" xr:uid="{00000000-0005-0000-0000-000016220000}"/>
    <cellStyle name="style1512123070505" xfId="9675" xr:uid="{00000000-0005-0000-0000-000017220000}"/>
    <cellStyle name="style1512123070615" xfId="9676" xr:uid="{00000000-0005-0000-0000-000018220000}"/>
    <cellStyle name="style1512123070708" xfId="9677" xr:uid="{00000000-0005-0000-0000-000019220000}"/>
    <cellStyle name="style1512123070802" xfId="9680" xr:uid="{00000000-0005-0000-0000-00001A220000}"/>
    <cellStyle name="style1512123070880" xfId="9682" xr:uid="{00000000-0005-0000-0000-00001B220000}"/>
    <cellStyle name="style1512123070974" xfId="9681" xr:uid="{00000000-0005-0000-0000-00001C220000}"/>
    <cellStyle name="style1512123071037" xfId="9687" xr:uid="{00000000-0005-0000-0000-00001D220000}"/>
    <cellStyle name="style1512123071099" xfId="9683" xr:uid="{00000000-0005-0000-0000-00001E220000}"/>
    <cellStyle name="style1512123071146" xfId="9688" xr:uid="{00000000-0005-0000-0000-00001F220000}"/>
    <cellStyle name="style1512123071208" xfId="9686" xr:uid="{00000000-0005-0000-0000-000020220000}"/>
    <cellStyle name="style1512123071271" xfId="9689" xr:uid="{00000000-0005-0000-0000-000021220000}"/>
    <cellStyle name="style1512123071302" xfId="9695" xr:uid="{00000000-0005-0000-0000-000022220000}"/>
    <cellStyle name="style1512123071333" xfId="9704" xr:uid="{00000000-0005-0000-0000-000023220000}"/>
    <cellStyle name="style1512123071365" xfId="9690" xr:uid="{00000000-0005-0000-0000-000024220000}"/>
    <cellStyle name="style1512123071412" xfId="9696" xr:uid="{00000000-0005-0000-0000-000025220000}"/>
    <cellStyle name="style1512123071458" xfId="9705" xr:uid="{00000000-0005-0000-0000-000026220000}"/>
    <cellStyle name="style1512123071490" xfId="9691" xr:uid="{00000000-0005-0000-0000-000027220000}"/>
    <cellStyle name="style1512123071537" xfId="9692" xr:uid="{00000000-0005-0000-0000-000028220000}"/>
    <cellStyle name="style1512123071583" xfId="9693" xr:uid="{00000000-0005-0000-0000-000029220000}"/>
    <cellStyle name="style1512123071615" xfId="9694" xr:uid="{00000000-0005-0000-0000-00002A220000}"/>
    <cellStyle name="style1512123071662" xfId="9697" xr:uid="{00000000-0005-0000-0000-00002B220000}"/>
    <cellStyle name="style1512123071708" xfId="9698" xr:uid="{00000000-0005-0000-0000-00002C220000}"/>
    <cellStyle name="style1512123071755" xfId="9700" xr:uid="{00000000-0005-0000-0000-00002D220000}"/>
    <cellStyle name="style1512123071787" xfId="9701" xr:uid="{00000000-0005-0000-0000-00002E220000}"/>
    <cellStyle name="style1512123071818" xfId="9703" xr:uid="{00000000-0005-0000-0000-00002F220000}"/>
    <cellStyle name="style1512123071865" xfId="9706" xr:uid="{00000000-0005-0000-0000-000030220000}"/>
    <cellStyle name="style1512123071912" xfId="9707" xr:uid="{00000000-0005-0000-0000-000031220000}"/>
    <cellStyle name="style1512123071958" xfId="9708" xr:uid="{00000000-0005-0000-0000-000032220000}"/>
    <cellStyle name="style1512123071990" xfId="9709" xr:uid="{00000000-0005-0000-0000-000033220000}"/>
    <cellStyle name="style1512123072083" xfId="9710" xr:uid="{00000000-0005-0000-0000-000034220000}"/>
    <cellStyle name="style1512123072130" xfId="9711" xr:uid="{00000000-0005-0000-0000-000035220000}"/>
    <cellStyle name="style1512123072162" xfId="9712" xr:uid="{00000000-0005-0000-0000-000036220000}"/>
    <cellStyle name="style1512123072224" xfId="9713" xr:uid="{00000000-0005-0000-0000-000037220000}"/>
    <cellStyle name="style1512123072271" xfId="9714" xr:uid="{00000000-0005-0000-0000-000038220000}"/>
    <cellStyle name="style1512123072302" xfId="9715" xr:uid="{00000000-0005-0000-0000-000039220000}"/>
    <cellStyle name="style1512123072380" xfId="9716" xr:uid="{00000000-0005-0000-0000-00003A220000}"/>
    <cellStyle name="style1512123072615" xfId="9717" xr:uid="{00000000-0005-0000-0000-00003B220000}"/>
    <cellStyle name="style1512123072693" xfId="9718" xr:uid="{00000000-0005-0000-0000-00003C220000}"/>
    <cellStyle name="style1512123072740" xfId="9720" xr:uid="{00000000-0005-0000-0000-00003D220000}"/>
    <cellStyle name="style1512123072802" xfId="9721" xr:uid="{00000000-0005-0000-0000-00003E220000}"/>
    <cellStyle name="style1512123072833" xfId="9722" xr:uid="{00000000-0005-0000-0000-00003F220000}"/>
    <cellStyle name="style1512123072880" xfId="9724" xr:uid="{00000000-0005-0000-0000-000040220000}"/>
    <cellStyle name="style1512123072927" xfId="9723" xr:uid="{00000000-0005-0000-0000-000041220000}"/>
    <cellStyle name="style1512123073318" xfId="9725" xr:uid="{00000000-0005-0000-0000-000042220000}"/>
    <cellStyle name="style1512123073662" xfId="9726" xr:uid="{00000000-0005-0000-0000-000043220000}"/>
    <cellStyle name="style1512123074583" xfId="9727" xr:uid="{00000000-0005-0000-0000-000044220000}"/>
    <cellStyle name="style1512138547353" xfId="9728" xr:uid="{00000000-0005-0000-0000-000045220000}"/>
    <cellStyle name="style1512138547484" xfId="9729" xr:uid="{00000000-0005-0000-0000-000046220000}"/>
    <cellStyle name="style1512138547597" xfId="9730" xr:uid="{00000000-0005-0000-0000-000047220000}"/>
    <cellStyle name="style1512138547753" xfId="9734" xr:uid="{00000000-0005-0000-0000-000048220000}"/>
    <cellStyle name="style1512138547896" xfId="9735" xr:uid="{00000000-0005-0000-0000-000049220000}"/>
    <cellStyle name="style1512138548167" xfId="9740" xr:uid="{00000000-0005-0000-0000-00004A220000}"/>
    <cellStyle name="style1512138548454" xfId="9741" xr:uid="{00000000-0005-0000-0000-00004B220000}"/>
    <cellStyle name="style1512138548595" xfId="9731" xr:uid="{00000000-0005-0000-0000-00004C220000}"/>
    <cellStyle name="style1512138548710" xfId="9732" xr:uid="{00000000-0005-0000-0000-00004D220000}"/>
    <cellStyle name="style1512138548825" xfId="9733" xr:uid="{00000000-0005-0000-0000-00004E220000}"/>
    <cellStyle name="style1512138548959" xfId="9736" xr:uid="{00000000-0005-0000-0000-00004F220000}"/>
    <cellStyle name="style1512138549065" xfId="9738" xr:uid="{00000000-0005-0000-0000-000050220000}"/>
    <cellStyle name="style1512138549159" xfId="9737" xr:uid="{00000000-0005-0000-0000-000051220000}"/>
    <cellStyle name="style1512138549239" xfId="9743" xr:uid="{00000000-0005-0000-0000-000052220000}"/>
    <cellStyle name="style1512138549347" xfId="9739" xr:uid="{00000000-0005-0000-0000-000053220000}"/>
    <cellStyle name="style1512138549466" xfId="9744" xr:uid="{00000000-0005-0000-0000-000054220000}"/>
    <cellStyle name="style1512138549549" xfId="9742" xr:uid="{00000000-0005-0000-0000-000055220000}"/>
    <cellStyle name="style1512138549619" xfId="9745" xr:uid="{00000000-0005-0000-0000-000056220000}"/>
    <cellStyle name="style1512138549676" xfId="9756" xr:uid="{00000000-0005-0000-0000-000057220000}"/>
    <cellStyle name="style1512138549723" xfId="9763" xr:uid="{00000000-0005-0000-0000-000058220000}"/>
    <cellStyle name="style1512138549777" xfId="9746" xr:uid="{00000000-0005-0000-0000-000059220000}"/>
    <cellStyle name="style1512138549822" xfId="9757" xr:uid="{00000000-0005-0000-0000-00005A220000}"/>
    <cellStyle name="style1512138549869" xfId="9764" xr:uid="{00000000-0005-0000-0000-00005B220000}"/>
    <cellStyle name="style1512138549913" xfId="9747" xr:uid="{00000000-0005-0000-0000-00005C220000}"/>
    <cellStyle name="style1512138549972" xfId="9748" xr:uid="{00000000-0005-0000-0000-00005D220000}"/>
    <cellStyle name="style1512138550036" xfId="9754" xr:uid="{00000000-0005-0000-0000-00005E220000}"/>
    <cellStyle name="style1512138550079" xfId="9755" xr:uid="{00000000-0005-0000-0000-00005F220000}"/>
    <cellStyle name="style1512138550143" xfId="9758" xr:uid="{00000000-0005-0000-0000-000060220000}"/>
    <cellStyle name="style1512138550197" xfId="9759" xr:uid="{00000000-0005-0000-0000-000061220000}"/>
    <cellStyle name="style1512138550251" xfId="9760" xr:uid="{00000000-0005-0000-0000-000062220000}"/>
    <cellStyle name="style1512138550301" xfId="9761" xr:uid="{00000000-0005-0000-0000-000063220000}"/>
    <cellStyle name="style1512138550352" xfId="9762" xr:uid="{00000000-0005-0000-0000-000064220000}"/>
    <cellStyle name="style1512138550417" xfId="9765" xr:uid="{00000000-0005-0000-0000-000065220000}"/>
    <cellStyle name="style1512138550474" xfId="9766" xr:uid="{00000000-0005-0000-0000-000066220000}"/>
    <cellStyle name="style1512138550536" xfId="9767" xr:uid="{00000000-0005-0000-0000-000067220000}"/>
    <cellStyle name="style1512138550649" xfId="9542" xr:uid="{00000000-0005-0000-0000-000068220000}"/>
    <cellStyle name="style1512138550940" xfId="9768" xr:uid="{00000000-0005-0000-0000-000069220000}"/>
    <cellStyle name="style1512138551040" xfId="9769" xr:uid="{00000000-0005-0000-0000-00006A220000}"/>
    <cellStyle name="style1512138551129" xfId="9770" xr:uid="{00000000-0005-0000-0000-00006B220000}"/>
    <cellStyle name="style1512138551291" xfId="9771" xr:uid="{00000000-0005-0000-0000-00006C220000}"/>
    <cellStyle name="style1512138551391" xfId="9772" xr:uid="{00000000-0005-0000-0000-00006D220000}"/>
    <cellStyle name="style1512138551487" xfId="9773" xr:uid="{00000000-0005-0000-0000-00006E220000}"/>
    <cellStyle name="style1512138551613" xfId="9774" xr:uid="{00000000-0005-0000-0000-00006F220000}"/>
    <cellStyle name="style1512138552005" xfId="9775" xr:uid="{00000000-0005-0000-0000-000070220000}"/>
    <cellStyle name="style1512138552072" xfId="9776" xr:uid="{00000000-0005-0000-0000-000071220000}"/>
    <cellStyle name="style1512138552113" xfId="9777" xr:uid="{00000000-0005-0000-0000-000072220000}"/>
    <cellStyle name="style1512138552182" xfId="9778" xr:uid="{00000000-0005-0000-0000-000073220000}"/>
    <cellStyle name="style1512138552223" xfId="9779" xr:uid="{00000000-0005-0000-0000-000074220000}"/>
    <cellStyle name="style1512138552285" xfId="9781" xr:uid="{00000000-0005-0000-0000-000075220000}"/>
    <cellStyle name="style1512138552346" xfId="9922" xr:uid="{00000000-0005-0000-0000-000076220000}"/>
    <cellStyle name="style1512138552413" xfId="9780" xr:uid="{00000000-0005-0000-0000-000077220000}"/>
    <cellStyle name="style1512138553115" xfId="9782" xr:uid="{00000000-0005-0000-0000-000078220000}"/>
    <cellStyle name="style1512138554165" xfId="9783" xr:uid="{00000000-0005-0000-0000-000079220000}"/>
    <cellStyle name="style1522853517170" xfId="9784" xr:uid="{00000000-0005-0000-0000-00007A220000}"/>
    <cellStyle name="style1522853517275" xfId="9785" xr:uid="{00000000-0005-0000-0000-00007B220000}"/>
    <cellStyle name="style1522853517375" xfId="9786" xr:uid="{00000000-0005-0000-0000-00007C220000}"/>
    <cellStyle name="style1522853517504" xfId="9790" xr:uid="{00000000-0005-0000-0000-00007D220000}"/>
    <cellStyle name="style1522853517609" xfId="9791" xr:uid="{00000000-0005-0000-0000-00007E220000}"/>
    <cellStyle name="style1522853517717" xfId="9801" xr:uid="{00000000-0005-0000-0000-00007F220000}"/>
    <cellStyle name="style1522853517813" xfId="9802" xr:uid="{00000000-0005-0000-0000-000080220000}"/>
    <cellStyle name="style1522853517941" xfId="9787" xr:uid="{00000000-0005-0000-0000-000081220000}"/>
    <cellStyle name="style1522853518038" xfId="9788" xr:uid="{00000000-0005-0000-0000-000082220000}"/>
    <cellStyle name="style1522853518137" xfId="9789" xr:uid="{00000000-0005-0000-0000-000083220000}"/>
    <cellStyle name="style1522853518237" xfId="9792" xr:uid="{00000000-0005-0000-0000-000084220000}"/>
    <cellStyle name="style1522853518350" xfId="9799" xr:uid="{00000000-0005-0000-0000-000085220000}"/>
    <cellStyle name="style1522853518456" xfId="9793" xr:uid="{00000000-0005-0000-0000-000086220000}"/>
    <cellStyle name="style1522853518541" xfId="9804" xr:uid="{00000000-0005-0000-0000-000087220000}"/>
    <cellStyle name="style1522853518649" xfId="9800" xr:uid="{00000000-0005-0000-0000-000088220000}"/>
    <cellStyle name="style1522853518779" xfId="9805" xr:uid="{00000000-0005-0000-0000-000089220000}"/>
    <cellStyle name="style1522853518859" xfId="9803" xr:uid="{00000000-0005-0000-0000-00008A220000}"/>
    <cellStyle name="style1522853518943" xfId="9806" xr:uid="{00000000-0005-0000-0000-00008B220000}"/>
    <cellStyle name="style1522853519017" xfId="9812" xr:uid="{00000000-0005-0000-0000-00008C220000}"/>
    <cellStyle name="style1522853519111" xfId="9819" xr:uid="{00000000-0005-0000-0000-00008D220000}"/>
    <cellStyle name="style1522853519172" xfId="9807" xr:uid="{00000000-0005-0000-0000-00008E220000}"/>
    <cellStyle name="style1522853519234" xfId="9813" xr:uid="{00000000-0005-0000-0000-00008F220000}"/>
    <cellStyle name="style1522853519297" xfId="9820" xr:uid="{00000000-0005-0000-0000-000090220000}"/>
    <cellStyle name="style1522853519343" xfId="9808" xr:uid="{00000000-0005-0000-0000-000091220000}"/>
    <cellStyle name="style1522853519425" xfId="9809" xr:uid="{00000000-0005-0000-0000-000092220000}"/>
    <cellStyle name="style1522853519490" xfId="9810" xr:uid="{00000000-0005-0000-0000-000093220000}"/>
    <cellStyle name="style1522853519538" xfId="9811" xr:uid="{00000000-0005-0000-0000-000094220000}"/>
    <cellStyle name="style1522853519601" xfId="9814" xr:uid="{00000000-0005-0000-0000-000095220000}"/>
    <cellStyle name="style1522853519678" xfId="9815" xr:uid="{00000000-0005-0000-0000-000096220000}"/>
    <cellStyle name="style1522853519742" xfId="9816" xr:uid="{00000000-0005-0000-0000-000097220000}"/>
    <cellStyle name="style1522853519792" xfId="9817" xr:uid="{00000000-0005-0000-0000-000098220000}"/>
    <cellStyle name="style1522853519846" xfId="9818" xr:uid="{00000000-0005-0000-0000-000099220000}"/>
    <cellStyle name="style1522853519910" xfId="9821" xr:uid="{00000000-0005-0000-0000-00009A220000}"/>
    <cellStyle name="style1522853519992" xfId="9822" xr:uid="{00000000-0005-0000-0000-00009B220000}"/>
    <cellStyle name="style1522853520060" xfId="9823" xr:uid="{00000000-0005-0000-0000-00009C220000}"/>
    <cellStyle name="style1522853520112" xfId="9825" xr:uid="{00000000-0005-0000-0000-00009D220000}"/>
    <cellStyle name="style1522853520201" xfId="9826" xr:uid="{00000000-0005-0000-0000-00009E220000}"/>
    <cellStyle name="style1522853520268" xfId="9827" xr:uid="{00000000-0005-0000-0000-00009F220000}"/>
    <cellStyle name="style1522853520314" xfId="9828" xr:uid="{00000000-0005-0000-0000-0000A0220000}"/>
    <cellStyle name="style1522853520378" xfId="9829" xr:uid="{00000000-0005-0000-0000-0000A1220000}"/>
    <cellStyle name="style1522853520425" xfId="9830" xr:uid="{00000000-0005-0000-0000-0000A2220000}"/>
    <cellStyle name="style1522853520487" xfId="9831" xr:uid="{00000000-0005-0000-0000-0000A3220000}"/>
    <cellStyle name="style1522853520551" xfId="9832" xr:uid="{00000000-0005-0000-0000-0000A4220000}"/>
    <cellStyle name="style1522853520713" xfId="9833" xr:uid="{00000000-0005-0000-0000-0000A5220000}"/>
    <cellStyle name="style1522853520772" xfId="9834" xr:uid="{00000000-0005-0000-0000-0000A6220000}"/>
    <cellStyle name="style1522853520815" xfId="9835" xr:uid="{00000000-0005-0000-0000-0000A7220000}"/>
    <cellStyle name="style1522853520874" xfId="9836" xr:uid="{00000000-0005-0000-0000-0000A8220000}"/>
    <cellStyle name="style1522853520926" xfId="9837" xr:uid="{00000000-0005-0000-0000-0000A9220000}"/>
    <cellStyle name="style1522853520971" xfId="9838" xr:uid="{00000000-0005-0000-0000-0000AA220000}"/>
    <cellStyle name="style1522853521021" xfId="9842" xr:uid="{00000000-0005-0000-0000-0000AB220000}"/>
    <cellStyle name="style1522853521404" xfId="9839" xr:uid="{00000000-0005-0000-0000-0000AC220000}"/>
    <cellStyle name="style1522853521832" xfId="9843" xr:uid="{00000000-0005-0000-0000-0000AD220000}"/>
    <cellStyle name="style1522853522237" xfId="9845" xr:uid="{00000000-0005-0000-0000-0000AE220000}"/>
    <cellStyle name="style1522853522715" xfId="9840" xr:uid="{00000000-0005-0000-0000-0000AF220000}"/>
    <cellStyle name="style1523286026089" xfId="9893" xr:uid="{00000000-0005-0000-0000-0000B0220000}"/>
    <cellStyle name="style1523286026208" xfId="9892" xr:uid="{00000000-0005-0000-0000-0000B1220000}"/>
    <cellStyle name="style1523286026374" xfId="9890" xr:uid="{00000000-0005-0000-0000-0000B2220000}"/>
    <cellStyle name="style1523286026474" xfId="9886" xr:uid="{00000000-0005-0000-0000-0000B3220000}"/>
    <cellStyle name="style1523286026693" xfId="9884" xr:uid="{00000000-0005-0000-0000-0000B4220000}"/>
    <cellStyle name="style1523286026782" xfId="9878" xr:uid="{00000000-0005-0000-0000-0000B5220000}"/>
    <cellStyle name="style1523286026822" xfId="9875" xr:uid="{00000000-0005-0000-0000-0000B6220000}"/>
    <cellStyle name="style1523286026865" xfId="9889" xr:uid="{00000000-0005-0000-0000-0000B7220000}"/>
    <cellStyle name="style1523286026905" xfId="9888" xr:uid="{00000000-0005-0000-0000-0000B8220000}"/>
    <cellStyle name="style1523286026946" xfId="9887" xr:uid="{00000000-0005-0000-0000-0000B9220000}"/>
    <cellStyle name="style1523286026988" xfId="9898" xr:uid="{00000000-0005-0000-0000-0000BA220000}"/>
    <cellStyle name="style1523286027039" xfId="9880" xr:uid="{00000000-0005-0000-0000-0000BB220000}"/>
    <cellStyle name="style1523286027080" xfId="9882" xr:uid="{00000000-0005-0000-0000-0000BC220000}"/>
    <cellStyle name="style1523286027112" xfId="9873" xr:uid="{00000000-0005-0000-0000-0000BD220000}"/>
    <cellStyle name="style1523286027155" xfId="9879" xr:uid="{00000000-0005-0000-0000-0000BE220000}"/>
    <cellStyle name="style1523286027197" xfId="9872" xr:uid="{00000000-0005-0000-0000-0000BF220000}"/>
    <cellStyle name="style1523286027237" xfId="9874" xr:uid="{00000000-0005-0000-0000-0000C0220000}"/>
    <cellStyle name="style1523286027304" xfId="9871" xr:uid="{00000000-0005-0000-0000-0000C1220000}"/>
    <cellStyle name="style1523286027338" xfId="9861" xr:uid="{00000000-0005-0000-0000-0000C2220000}"/>
    <cellStyle name="style1523286027373" xfId="9853" xr:uid="{00000000-0005-0000-0000-0000C3220000}"/>
    <cellStyle name="style1523286027404" xfId="9869" xr:uid="{00000000-0005-0000-0000-0000C4220000}"/>
    <cellStyle name="style1523286027435" xfId="9859" xr:uid="{00000000-0005-0000-0000-0000C5220000}"/>
    <cellStyle name="style1523286027465" xfId="9851" xr:uid="{00000000-0005-0000-0000-0000C6220000}"/>
    <cellStyle name="style1523286027496" xfId="9868" xr:uid="{00000000-0005-0000-0000-0000C7220000}"/>
    <cellStyle name="style1523286027545" xfId="9901" xr:uid="{00000000-0005-0000-0000-0000C8220000}"/>
    <cellStyle name="style1523286027586" xfId="9865" xr:uid="{00000000-0005-0000-0000-0000C9220000}"/>
    <cellStyle name="style1523286027617" xfId="9867" xr:uid="{00000000-0005-0000-0000-0000CA220000}"/>
    <cellStyle name="style1523286027650" xfId="9864" xr:uid="{00000000-0005-0000-0000-0000CB220000}"/>
    <cellStyle name="style1523286027696" xfId="9858" xr:uid="{00000000-0005-0000-0000-0000CC220000}"/>
    <cellStyle name="style1523286027739" xfId="9900" xr:uid="{00000000-0005-0000-0000-0000CD220000}"/>
    <cellStyle name="style1523286027784" xfId="9863" xr:uid="{00000000-0005-0000-0000-0000CE220000}"/>
    <cellStyle name="style1523286027874" xfId="9857" xr:uid="{00000000-0005-0000-0000-0000CF220000}"/>
    <cellStyle name="style1523286027955" xfId="9854" xr:uid="{00000000-0005-0000-0000-0000D0220000}"/>
    <cellStyle name="style1523286028056" xfId="9850" xr:uid="{00000000-0005-0000-0000-0000D1220000}"/>
    <cellStyle name="style1523286028154" xfId="9899" xr:uid="{00000000-0005-0000-0000-0000D2220000}"/>
    <cellStyle name="style1523286028258" xfId="9847" xr:uid="{00000000-0005-0000-0000-0000D3220000}"/>
    <cellStyle name="style1523286028327" xfId="9849" xr:uid="{00000000-0005-0000-0000-0000D4220000}"/>
    <cellStyle name="style1523286028405" xfId="9846" xr:uid="{00000000-0005-0000-0000-0000D5220000}"/>
    <cellStyle name="style1523286028521" xfId="9866" xr:uid="{00000000-0005-0000-0000-0000D6220000}"/>
    <cellStyle name="style1523286028601" xfId="9856" xr:uid="{00000000-0005-0000-0000-0000D7220000}"/>
    <cellStyle name="style1523286028668" xfId="9848" xr:uid="{00000000-0005-0000-0000-0000D8220000}"/>
    <cellStyle name="style1523286028754" xfId="9897" xr:uid="{00000000-0005-0000-0000-0000D9220000}"/>
    <cellStyle name="style1523286028810" xfId="9896" xr:uid="{00000000-0005-0000-0000-0000DA220000}"/>
    <cellStyle name="style1523286028894" xfId="9895" xr:uid="{00000000-0005-0000-0000-0000DB220000}"/>
    <cellStyle name="style1523286028967" xfId="9883" xr:uid="{00000000-0005-0000-0000-0000DC220000}"/>
    <cellStyle name="style1523286029034" xfId="9855" xr:uid="{00000000-0005-0000-0000-0000DD220000}"/>
    <cellStyle name="style1523286029179" xfId="9891" xr:uid="{00000000-0005-0000-0000-0000DE220000}"/>
    <cellStyle name="style1523286029253" xfId="9885" xr:uid="{00000000-0005-0000-0000-0000DF220000}"/>
    <cellStyle name="style1523286029353" xfId="9877" xr:uid="{00000000-0005-0000-0000-0000E0220000}"/>
    <cellStyle name="style1523286029432" xfId="9870" xr:uid="{00000000-0005-0000-0000-0000E1220000}"/>
    <cellStyle name="style1523286029487" xfId="9860" xr:uid="{00000000-0005-0000-0000-0000E2220000}"/>
    <cellStyle name="style1523286029550" xfId="9852" xr:uid="{00000000-0005-0000-0000-0000E3220000}"/>
    <cellStyle name="style1523286029614" xfId="9894" xr:uid="{00000000-0005-0000-0000-0000E4220000}"/>
    <cellStyle name="style1523286031646" xfId="9862" xr:uid="{00000000-0005-0000-0000-0000E5220000}"/>
    <cellStyle name="Style3" xfId="9513" xr:uid="{00000000-0005-0000-0000-0000E6220000}"/>
    <cellStyle name="Style5" xfId="9514" xr:uid="{00000000-0005-0000-0000-0000E7220000}"/>
    <cellStyle name="styleDEnormalgray" xfId="9515" xr:uid="{00000000-0005-0000-0000-0000E8220000}"/>
    <cellStyle name="Syntax" xfId="9516" xr:uid="{00000000-0005-0000-0000-0000E9220000}"/>
    <cellStyle name="table" xfId="9517" xr:uid="{00000000-0005-0000-0000-0000EA220000}"/>
    <cellStyle name="Table Cells" xfId="9518" xr:uid="{00000000-0005-0000-0000-0000EB220000}"/>
    <cellStyle name="Table Column Headings" xfId="9519" xr:uid="{00000000-0005-0000-0000-0000EC220000}"/>
    <cellStyle name="Table Number" xfId="9520" xr:uid="{00000000-0005-0000-0000-0000ED220000}"/>
    <cellStyle name="Table Row Headings" xfId="9521" xr:uid="{00000000-0005-0000-0000-0000EE220000}"/>
    <cellStyle name="Table Title" xfId="9522" xr:uid="{00000000-0005-0000-0000-0000EF220000}"/>
    <cellStyle name="Table_Name" xfId="9523" xr:uid="{00000000-0005-0000-0000-0000F0220000}"/>
    <cellStyle name="Test" xfId="6626" xr:uid="{00000000-0005-0000-0000-0000F1220000}"/>
    <cellStyle name="Test 2" xfId="7817" xr:uid="{00000000-0005-0000-0000-0000F2220000}"/>
    <cellStyle name="Test 3" xfId="10174" xr:uid="{00000000-0005-0000-0000-0000F3220000}"/>
    <cellStyle name="Title" xfId="8774" builtinId="15" customBuiltin="1"/>
    <cellStyle name="Title 10" xfId="6704" xr:uid="{00000000-0005-0000-0000-0000F5220000}"/>
    <cellStyle name="Title 2" xfId="1112" xr:uid="{00000000-0005-0000-0000-0000F6220000}"/>
    <cellStyle name="Title 2 2" xfId="6323" xr:uid="{00000000-0005-0000-0000-0000F7220000}"/>
    <cellStyle name="Title 2 2 2" xfId="9525" xr:uid="{00000000-0005-0000-0000-0000F8220000}"/>
    <cellStyle name="Title 2 3" xfId="6324" xr:uid="{00000000-0005-0000-0000-0000F9220000}"/>
    <cellStyle name="Title 2 4" xfId="6627" xr:uid="{00000000-0005-0000-0000-0000FA220000}"/>
    <cellStyle name="Title 2 5" xfId="10236" xr:uid="{00000000-0005-0000-0000-0000FB220000}"/>
    <cellStyle name="Title 2_Data" xfId="6325" xr:uid="{00000000-0005-0000-0000-0000FC220000}"/>
    <cellStyle name="Title 3" xfId="70" xr:uid="{00000000-0005-0000-0000-0000FD220000}"/>
    <cellStyle name="Title 3 2" xfId="6628" xr:uid="{00000000-0005-0000-0000-0000FE220000}"/>
    <cellStyle name="Title 3 3" xfId="9526" xr:uid="{00000000-0005-0000-0000-0000FF220000}"/>
    <cellStyle name="Title 4" xfId="6326" xr:uid="{00000000-0005-0000-0000-000000230000}"/>
    <cellStyle name="Title 5" xfId="6327" xr:uid="{00000000-0005-0000-0000-000001230000}"/>
    <cellStyle name="Title 6" xfId="6446" xr:uid="{00000000-0005-0000-0000-000002230000}"/>
    <cellStyle name="Title 7" xfId="6633" xr:uid="{00000000-0005-0000-0000-000003230000}"/>
    <cellStyle name="Title 8" xfId="6689" xr:uid="{00000000-0005-0000-0000-000004230000}"/>
    <cellStyle name="Title 9" xfId="6697" xr:uid="{00000000-0005-0000-0000-000005230000}"/>
    <cellStyle name="Total" xfId="8790" builtinId="25" customBuiltin="1"/>
    <cellStyle name="Total 10" xfId="873" xr:uid="{00000000-0005-0000-0000-000007230000}"/>
    <cellStyle name="Total 10 10" xfId="874" xr:uid="{00000000-0005-0000-0000-000008230000}"/>
    <cellStyle name="Total 10 10 2" xfId="1356" xr:uid="{00000000-0005-0000-0000-000009230000}"/>
    <cellStyle name="Total 10 10 3" xfId="4734" xr:uid="{00000000-0005-0000-0000-00000A230000}"/>
    <cellStyle name="Total 10 10 4" xfId="4735" xr:uid="{00000000-0005-0000-0000-00000B230000}"/>
    <cellStyle name="Total 10 10 5" xfId="4736" xr:uid="{00000000-0005-0000-0000-00000C230000}"/>
    <cellStyle name="Total 10 10_GCSEs" xfId="7526" xr:uid="{00000000-0005-0000-0000-00000D230000}"/>
    <cellStyle name="Total 10 11" xfId="875" xr:uid="{00000000-0005-0000-0000-00000E230000}"/>
    <cellStyle name="Total 10 11 2" xfId="1355" xr:uid="{00000000-0005-0000-0000-00000F230000}"/>
    <cellStyle name="Total 10 11 3" xfId="4737" xr:uid="{00000000-0005-0000-0000-000010230000}"/>
    <cellStyle name="Total 10 11 4" xfId="4738" xr:uid="{00000000-0005-0000-0000-000011230000}"/>
    <cellStyle name="Total 10 11 5" xfId="4739" xr:uid="{00000000-0005-0000-0000-000012230000}"/>
    <cellStyle name="Total 10 11_GCSEs" xfId="7527" xr:uid="{00000000-0005-0000-0000-000013230000}"/>
    <cellStyle name="Total 10 12" xfId="1357" xr:uid="{00000000-0005-0000-0000-000014230000}"/>
    <cellStyle name="Total 10 12 2" xfId="4740" xr:uid="{00000000-0005-0000-0000-000015230000}"/>
    <cellStyle name="Total 10 12 3" xfId="4741" xr:uid="{00000000-0005-0000-0000-000016230000}"/>
    <cellStyle name="Total 10 12 4" xfId="4742" xr:uid="{00000000-0005-0000-0000-000017230000}"/>
    <cellStyle name="Total 10 12 5" xfId="4743" xr:uid="{00000000-0005-0000-0000-000018230000}"/>
    <cellStyle name="Total 10 12_GCSEs" xfId="7528" xr:uid="{00000000-0005-0000-0000-000019230000}"/>
    <cellStyle name="Total 10 13" xfId="4744" xr:uid="{00000000-0005-0000-0000-00001A230000}"/>
    <cellStyle name="Total 10 14" xfId="4745" xr:uid="{00000000-0005-0000-0000-00001B230000}"/>
    <cellStyle name="Total 10 15" xfId="4746" xr:uid="{00000000-0005-0000-0000-00001C230000}"/>
    <cellStyle name="Total 10 16" xfId="4747" xr:uid="{00000000-0005-0000-0000-00001D230000}"/>
    <cellStyle name="Total 10 2" xfId="876" xr:uid="{00000000-0005-0000-0000-00001E230000}"/>
    <cellStyle name="Total 10 2 2" xfId="877" xr:uid="{00000000-0005-0000-0000-00001F230000}"/>
    <cellStyle name="Total 10 2 2 2" xfId="1353" xr:uid="{00000000-0005-0000-0000-000020230000}"/>
    <cellStyle name="Total 10 2 2 3" xfId="4748" xr:uid="{00000000-0005-0000-0000-000021230000}"/>
    <cellStyle name="Total 10 2 2 4" xfId="4749" xr:uid="{00000000-0005-0000-0000-000022230000}"/>
    <cellStyle name="Total 10 2 2 5" xfId="4750" xr:uid="{00000000-0005-0000-0000-000023230000}"/>
    <cellStyle name="Total 10 2 2_GCSEs" xfId="7530" xr:uid="{00000000-0005-0000-0000-000024230000}"/>
    <cellStyle name="Total 10 2 3" xfId="1354" xr:uid="{00000000-0005-0000-0000-000025230000}"/>
    <cellStyle name="Total 10 2 4" xfId="4751" xr:uid="{00000000-0005-0000-0000-000026230000}"/>
    <cellStyle name="Total 10 2 5" xfId="4752" xr:uid="{00000000-0005-0000-0000-000027230000}"/>
    <cellStyle name="Total 10 2 6" xfId="4753" xr:uid="{00000000-0005-0000-0000-000028230000}"/>
    <cellStyle name="Total 10 2_GCSEs" xfId="7529" xr:uid="{00000000-0005-0000-0000-000029230000}"/>
    <cellStyle name="Total 10 3" xfId="878" xr:uid="{00000000-0005-0000-0000-00002A230000}"/>
    <cellStyle name="Total 10 3 2" xfId="879" xr:uid="{00000000-0005-0000-0000-00002B230000}"/>
    <cellStyle name="Total 10 3 2 2" xfId="1351" xr:uid="{00000000-0005-0000-0000-00002C230000}"/>
    <cellStyle name="Total 10 3 2 3" xfId="4754" xr:uid="{00000000-0005-0000-0000-00002D230000}"/>
    <cellStyle name="Total 10 3 2 4" xfId="4755" xr:uid="{00000000-0005-0000-0000-00002E230000}"/>
    <cellStyle name="Total 10 3 2 5" xfId="4756" xr:uid="{00000000-0005-0000-0000-00002F230000}"/>
    <cellStyle name="Total 10 3 2_GCSEs" xfId="7532" xr:uid="{00000000-0005-0000-0000-000030230000}"/>
    <cellStyle name="Total 10 3 3" xfId="1352" xr:uid="{00000000-0005-0000-0000-000031230000}"/>
    <cellStyle name="Total 10 3 4" xfId="4757" xr:uid="{00000000-0005-0000-0000-000032230000}"/>
    <cellStyle name="Total 10 3 5" xfId="4758" xr:uid="{00000000-0005-0000-0000-000033230000}"/>
    <cellStyle name="Total 10 3 6" xfId="4759" xr:uid="{00000000-0005-0000-0000-000034230000}"/>
    <cellStyle name="Total 10 3_GCSEs" xfId="7531" xr:uid="{00000000-0005-0000-0000-000035230000}"/>
    <cellStyle name="Total 10 4" xfId="880" xr:uid="{00000000-0005-0000-0000-000036230000}"/>
    <cellStyle name="Total 10 4 2" xfId="881" xr:uid="{00000000-0005-0000-0000-000037230000}"/>
    <cellStyle name="Total 10 4 2 2" xfId="1349" xr:uid="{00000000-0005-0000-0000-000038230000}"/>
    <cellStyle name="Total 10 4 2 3" xfId="4760" xr:uid="{00000000-0005-0000-0000-000039230000}"/>
    <cellStyle name="Total 10 4 2 4" xfId="4761" xr:uid="{00000000-0005-0000-0000-00003A230000}"/>
    <cellStyle name="Total 10 4 2 5" xfId="4762" xr:uid="{00000000-0005-0000-0000-00003B230000}"/>
    <cellStyle name="Total 10 4 2_GCSEs" xfId="7534" xr:uid="{00000000-0005-0000-0000-00003C230000}"/>
    <cellStyle name="Total 10 4 3" xfId="1350" xr:uid="{00000000-0005-0000-0000-00003D230000}"/>
    <cellStyle name="Total 10 4 4" xfId="4763" xr:uid="{00000000-0005-0000-0000-00003E230000}"/>
    <cellStyle name="Total 10 4 5" xfId="4764" xr:uid="{00000000-0005-0000-0000-00003F230000}"/>
    <cellStyle name="Total 10 4 6" xfId="4765" xr:uid="{00000000-0005-0000-0000-000040230000}"/>
    <cellStyle name="Total 10 4_GCSEs" xfId="7533" xr:uid="{00000000-0005-0000-0000-000041230000}"/>
    <cellStyle name="Total 10 5" xfId="882" xr:uid="{00000000-0005-0000-0000-000042230000}"/>
    <cellStyle name="Total 10 5 2" xfId="883" xr:uid="{00000000-0005-0000-0000-000043230000}"/>
    <cellStyle name="Total 10 5 2 2" xfId="1347" xr:uid="{00000000-0005-0000-0000-000044230000}"/>
    <cellStyle name="Total 10 5 2 3" xfId="4766" xr:uid="{00000000-0005-0000-0000-000045230000}"/>
    <cellStyle name="Total 10 5 2 4" xfId="4767" xr:uid="{00000000-0005-0000-0000-000046230000}"/>
    <cellStyle name="Total 10 5 2 5" xfId="4768" xr:uid="{00000000-0005-0000-0000-000047230000}"/>
    <cellStyle name="Total 10 5 2_GCSEs" xfId="7536" xr:uid="{00000000-0005-0000-0000-000048230000}"/>
    <cellStyle name="Total 10 5 3" xfId="1348" xr:uid="{00000000-0005-0000-0000-000049230000}"/>
    <cellStyle name="Total 10 5 4" xfId="4769" xr:uid="{00000000-0005-0000-0000-00004A230000}"/>
    <cellStyle name="Total 10 5 5" xfId="4770" xr:uid="{00000000-0005-0000-0000-00004B230000}"/>
    <cellStyle name="Total 10 5 6" xfId="4771" xr:uid="{00000000-0005-0000-0000-00004C230000}"/>
    <cellStyle name="Total 10 5_GCSEs" xfId="7535" xr:uid="{00000000-0005-0000-0000-00004D230000}"/>
    <cellStyle name="Total 10 6" xfId="884" xr:uid="{00000000-0005-0000-0000-00004E230000}"/>
    <cellStyle name="Total 10 6 2" xfId="885" xr:uid="{00000000-0005-0000-0000-00004F230000}"/>
    <cellStyle name="Total 10 6 2 2" xfId="1345" xr:uid="{00000000-0005-0000-0000-000050230000}"/>
    <cellStyle name="Total 10 6 2 3" xfId="4772" xr:uid="{00000000-0005-0000-0000-000051230000}"/>
    <cellStyle name="Total 10 6 2 4" xfId="4773" xr:uid="{00000000-0005-0000-0000-000052230000}"/>
    <cellStyle name="Total 10 6 2 5" xfId="4774" xr:uid="{00000000-0005-0000-0000-000053230000}"/>
    <cellStyle name="Total 10 6 2_GCSEs" xfId="7538" xr:uid="{00000000-0005-0000-0000-000054230000}"/>
    <cellStyle name="Total 10 6 3" xfId="1346" xr:uid="{00000000-0005-0000-0000-000055230000}"/>
    <cellStyle name="Total 10 6 4" xfId="4775" xr:uid="{00000000-0005-0000-0000-000056230000}"/>
    <cellStyle name="Total 10 6 5" xfId="4776" xr:uid="{00000000-0005-0000-0000-000057230000}"/>
    <cellStyle name="Total 10 6 6" xfId="4777" xr:uid="{00000000-0005-0000-0000-000058230000}"/>
    <cellStyle name="Total 10 6_GCSEs" xfId="7537" xr:uid="{00000000-0005-0000-0000-000059230000}"/>
    <cellStyle name="Total 10 7" xfId="886" xr:uid="{00000000-0005-0000-0000-00005A230000}"/>
    <cellStyle name="Total 10 7 2" xfId="887" xr:uid="{00000000-0005-0000-0000-00005B230000}"/>
    <cellStyle name="Total 10 7 2 2" xfId="1343" xr:uid="{00000000-0005-0000-0000-00005C230000}"/>
    <cellStyle name="Total 10 7 2 3" xfId="4778" xr:uid="{00000000-0005-0000-0000-00005D230000}"/>
    <cellStyle name="Total 10 7 2 4" xfId="4779" xr:uid="{00000000-0005-0000-0000-00005E230000}"/>
    <cellStyle name="Total 10 7 2 5" xfId="4780" xr:uid="{00000000-0005-0000-0000-00005F230000}"/>
    <cellStyle name="Total 10 7 2_GCSEs" xfId="7540" xr:uid="{00000000-0005-0000-0000-000060230000}"/>
    <cellStyle name="Total 10 7 3" xfId="1344" xr:uid="{00000000-0005-0000-0000-000061230000}"/>
    <cellStyle name="Total 10 7 4" xfId="4781" xr:uid="{00000000-0005-0000-0000-000062230000}"/>
    <cellStyle name="Total 10 7 5" xfId="4782" xr:uid="{00000000-0005-0000-0000-000063230000}"/>
    <cellStyle name="Total 10 7 6" xfId="4783" xr:uid="{00000000-0005-0000-0000-000064230000}"/>
    <cellStyle name="Total 10 7_GCSEs" xfId="7539" xr:uid="{00000000-0005-0000-0000-000065230000}"/>
    <cellStyle name="Total 10 8" xfId="888" xr:uid="{00000000-0005-0000-0000-000066230000}"/>
    <cellStyle name="Total 10 8 2" xfId="889" xr:uid="{00000000-0005-0000-0000-000067230000}"/>
    <cellStyle name="Total 10 8 2 2" xfId="1341" xr:uid="{00000000-0005-0000-0000-000068230000}"/>
    <cellStyle name="Total 10 8 2 3" xfId="4784" xr:uid="{00000000-0005-0000-0000-000069230000}"/>
    <cellStyle name="Total 10 8 2 4" xfId="4785" xr:uid="{00000000-0005-0000-0000-00006A230000}"/>
    <cellStyle name="Total 10 8 2 5" xfId="4786" xr:uid="{00000000-0005-0000-0000-00006B230000}"/>
    <cellStyle name="Total 10 8 2_GCSEs" xfId="7542" xr:uid="{00000000-0005-0000-0000-00006C230000}"/>
    <cellStyle name="Total 10 8 3" xfId="1342" xr:uid="{00000000-0005-0000-0000-00006D230000}"/>
    <cellStyle name="Total 10 8 4" xfId="4787" xr:uid="{00000000-0005-0000-0000-00006E230000}"/>
    <cellStyle name="Total 10 8 5" xfId="4788" xr:uid="{00000000-0005-0000-0000-00006F230000}"/>
    <cellStyle name="Total 10 8 6" xfId="4789" xr:uid="{00000000-0005-0000-0000-000070230000}"/>
    <cellStyle name="Total 10 8_GCSEs" xfId="7541" xr:uid="{00000000-0005-0000-0000-000071230000}"/>
    <cellStyle name="Total 10 9" xfId="890" xr:uid="{00000000-0005-0000-0000-000072230000}"/>
    <cellStyle name="Total 10 9 2" xfId="891" xr:uid="{00000000-0005-0000-0000-000073230000}"/>
    <cellStyle name="Total 10 9 2 2" xfId="1339" xr:uid="{00000000-0005-0000-0000-000074230000}"/>
    <cellStyle name="Total 10 9 2 3" xfId="4790" xr:uid="{00000000-0005-0000-0000-000075230000}"/>
    <cellStyle name="Total 10 9 2 4" xfId="4791" xr:uid="{00000000-0005-0000-0000-000076230000}"/>
    <cellStyle name="Total 10 9 2 5" xfId="4792" xr:uid="{00000000-0005-0000-0000-000077230000}"/>
    <cellStyle name="Total 10 9 2_GCSEs" xfId="7544" xr:uid="{00000000-0005-0000-0000-000078230000}"/>
    <cellStyle name="Total 10 9 3" xfId="1340" xr:uid="{00000000-0005-0000-0000-000079230000}"/>
    <cellStyle name="Total 10 9 4" xfId="4793" xr:uid="{00000000-0005-0000-0000-00007A230000}"/>
    <cellStyle name="Total 10 9 5" xfId="4794" xr:uid="{00000000-0005-0000-0000-00007B230000}"/>
    <cellStyle name="Total 10 9 6" xfId="4795" xr:uid="{00000000-0005-0000-0000-00007C230000}"/>
    <cellStyle name="Total 10 9_GCSEs" xfId="7543" xr:uid="{00000000-0005-0000-0000-00007D230000}"/>
    <cellStyle name="Total 10_GCSEs" xfId="7525" xr:uid="{00000000-0005-0000-0000-00007E230000}"/>
    <cellStyle name="Total 11" xfId="892" xr:uid="{00000000-0005-0000-0000-00007F230000}"/>
    <cellStyle name="Total 11 10" xfId="893" xr:uid="{00000000-0005-0000-0000-000080230000}"/>
    <cellStyle name="Total 11 10 2" xfId="1337" xr:uid="{00000000-0005-0000-0000-000081230000}"/>
    <cellStyle name="Total 11 10 3" xfId="4796" xr:uid="{00000000-0005-0000-0000-000082230000}"/>
    <cellStyle name="Total 11 10 4" xfId="4797" xr:uid="{00000000-0005-0000-0000-000083230000}"/>
    <cellStyle name="Total 11 10 5" xfId="4798" xr:uid="{00000000-0005-0000-0000-000084230000}"/>
    <cellStyle name="Total 11 10_GCSEs" xfId="7546" xr:uid="{00000000-0005-0000-0000-000085230000}"/>
    <cellStyle name="Total 11 11" xfId="1338" xr:uid="{00000000-0005-0000-0000-000086230000}"/>
    <cellStyle name="Total 11 11 2" xfId="4799" xr:uid="{00000000-0005-0000-0000-000087230000}"/>
    <cellStyle name="Total 11 11 3" xfId="4800" xr:uid="{00000000-0005-0000-0000-000088230000}"/>
    <cellStyle name="Total 11 11 4" xfId="4801" xr:uid="{00000000-0005-0000-0000-000089230000}"/>
    <cellStyle name="Total 11 11 5" xfId="4802" xr:uid="{00000000-0005-0000-0000-00008A230000}"/>
    <cellStyle name="Total 11 11_GCSEs" xfId="7547" xr:uid="{00000000-0005-0000-0000-00008B230000}"/>
    <cellStyle name="Total 11 12" xfId="4803" xr:uid="{00000000-0005-0000-0000-00008C230000}"/>
    <cellStyle name="Total 11 13" xfId="4804" xr:uid="{00000000-0005-0000-0000-00008D230000}"/>
    <cellStyle name="Total 11 14" xfId="4805" xr:uid="{00000000-0005-0000-0000-00008E230000}"/>
    <cellStyle name="Total 11 15" xfId="4806" xr:uid="{00000000-0005-0000-0000-00008F230000}"/>
    <cellStyle name="Total 11 2" xfId="894" xr:uid="{00000000-0005-0000-0000-000090230000}"/>
    <cellStyle name="Total 11 2 2" xfId="895" xr:uid="{00000000-0005-0000-0000-000091230000}"/>
    <cellStyle name="Total 11 2 2 2" xfId="1335" xr:uid="{00000000-0005-0000-0000-000092230000}"/>
    <cellStyle name="Total 11 2 2 3" xfId="4807" xr:uid="{00000000-0005-0000-0000-000093230000}"/>
    <cellStyle name="Total 11 2 2 4" xfId="4808" xr:uid="{00000000-0005-0000-0000-000094230000}"/>
    <cellStyle name="Total 11 2 2 5" xfId="4809" xr:uid="{00000000-0005-0000-0000-000095230000}"/>
    <cellStyle name="Total 11 2 2_GCSEs" xfId="7549" xr:uid="{00000000-0005-0000-0000-000096230000}"/>
    <cellStyle name="Total 11 2 3" xfId="1336" xr:uid="{00000000-0005-0000-0000-000097230000}"/>
    <cellStyle name="Total 11 2 4" xfId="4810" xr:uid="{00000000-0005-0000-0000-000098230000}"/>
    <cellStyle name="Total 11 2 5" xfId="4811" xr:uid="{00000000-0005-0000-0000-000099230000}"/>
    <cellStyle name="Total 11 2 6" xfId="4812" xr:uid="{00000000-0005-0000-0000-00009A230000}"/>
    <cellStyle name="Total 11 2_GCSEs" xfId="7548" xr:uid="{00000000-0005-0000-0000-00009B230000}"/>
    <cellStyle name="Total 11 3" xfId="896" xr:uid="{00000000-0005-0000-0000-00009C230000}"/>
    <cellStyle name="Total 11 3 2" xfId="897" xr:uid="{00000000-0005-0000-0000-00009D230000}"/>
    <cellStyle name="Total 11 3 2 2" xfId="1333" xr:uid="{00000000-0005-0000-0000-00009E230000}"/>
    <cellStyle name="Total 11 3 2 3" xfId="4813" xr:uid="{00000000-0005-0000-0000-00009F230000}"/>
    <cellStyle name="Total 11 3 2 4" xfId="4814" xr:uid="{00000000-0005-0000-0000-0000A0230000}"/>
    <cellStyle name="Total 11 3 2 5" xfId="4815" xr:uid="{00000000-0005-0000-0000-0000A1230000}"/>
    <cellStyle name="Total 11 3 2_GCSEs" xfId="7551" xr:uid="{00000000-0005-0000-0000-0000A2230000}"/>
    <cellStyle name="Total 11 3 3" xfId="1334" xr:uid="{00000000-0005-0000-0000-0000A3230000}"/>
    <cellStyle name="Total 11 3 4" xfId="4816" xr:uid="{00000000-0005-0000-0000-0000A4230000}"/>
    <cellStyle name="Total 11 3 5" xfId="4817" xr:uid="{00000000-0005-0000-0000-0000A5230000}"/>
    <cellStyle name="Total 11 3 6" xfId="4818" xr:uid="{00000000-0005-0000-0000-0000A6230000}"/>
    <cellStyle name="Total 11 3_GCSEs" xfId="7550" xr:uid="{00000000-0005-0000-0000-0000A7230000}"/>
    <cellStyle name="Total 11 4" xfId="898" xr:uid="{00000000-0005-0000-0000-0000A8230000}"/>
    <cellStyle name="Total 11 4 2" xfId="899" xr:uid="{00000000-0005-0000-0000-0000A9230000}"/>
    <cellStyle name="Total 11 4 2 2" xfId="1331" xr:uid="{00000000-0005-0000-0000-0000AA230000}"/>
    <cellStyle name="Total 11 4 2 3" xfId="4819" xr:uid="{00000000-0005-0000-0000-0000AB230000}"/>
    <cellStyle name="Total 11 4 2 4" xfId="4820" xr:uid="{00000000-0005-0000-0000-0000AC230000}"/>
    <cellStyle name="Total 11 4 2 5" xfId="4821" xr:uid="{00000000-0005-0000-0000-0000AD230000}"/>
    <cellStyle name="Total 11 4 2_GCSEs" xfId="7553" xr:uid="{00000000-0005-0000-0000-0000AE230000}"/>
    <cellStyle name="Total 11 4 3" xfId="1332" xr:uid="{00000000-0005-0000-0000-0000AF230000}"/>
    <cellStyle name="Total 11 4 4" xfId="4822" xr:uid="{00000000-0005-0000-0000-0000B0230000}"/>
    <cellStyle name="Total 11 4 5" xfId="4823" xr:uid="{00000000-0005-0000-0000-0000B1230000}"/>
    <cellStyle name="Total 11 4 6" xfId="4824" xr:uid="{00000000-0005-0000-0000-0000B2230000}"/>
    <cellStyle name="Total 11 4_GCSEs" xfId="7552" xr:uid="{00000000-0005-0000-0000-0000B3230000}"/>
    <cellStyle name="Total 11 5" xfId="900" xr:uid="{00000000-0005-0000-0000-0000B4230000}"/>
    <cellStyle name="Total 11 5 2" xfId="901" xr:uid="{00000000-0005-0000-0000-0000B5230000}"/>
    <cellStyle name="Total 11 5 2 2" xfId="1329" xr:uid="{00000000-0005-0000-0000-0000B6230000}"/>
    <cellStyle name="Total 11 5 2 3" xfId="4825" xr:uid="{00000000-0005-0000-0000-0000B7230000}"/>
    <cellStyle name="Total 11 5 2 4" xfId="4826" xr:uid="{00000000-0005-0000-0000-0000B8230000}"/>
    <cellStyle name="Total 11 5 2 5" xfId="4827" xr:uid="{00000000-0005-0000-0000-0000B9230000}"/>
    <cellStyle name="Total 11 5 2_GCSEs" xfId="7555" xr:uid="{00000000-0005-0000-0000-0000BA230000}"/>
    <cellStyle name="Total 11 5 3" xfId="1330" xr:uid="{00000000-0005-0000-0000-0000BB230000}"/>
    <cellStyle name="Total 11 5 4" xfId="4828" xr:uid="{00000000-0005-0000-0000-0000BC230000}"/>
    <cellStyle name="Total 11 5 5" xfId="4829" xr:uid="{00000000-0005-0000-0000-0000BD230000}"/>
    <cellStyle name="Total 11 5 6" xfId="4830" xr:uid="{00000000-0005-0000-0000-0000BE230000}"/>
    <cellStyle name="Total 11 5_GCSEs" xfId="7554" xr:uid="{00000000-0005-0000-0000-0000BF230000}"/>
    <cellStyle name="Total 11 6" xfId="902" xr:uid="{00000000-0005-0000-0000-0000C0230000}"/>
    <cellStyle name="Total 11 6 2" xfId="903" xr:uid="{00000000-0005-0000-0000-0000C1230000}"/>
    <cellStyle name="Total 11 6 2 2" xfId="1327" xr:uid="{00000000-0005-0000-0000-0000C2230000}"/>
    <cellStyle name="Total 11 6 2 3" xfId="4831" xr:uid="{00000000-0005-0000-0000-0000C3230000}"/>
    <cellStyle name="Total 11 6 2 4" xfId="4832" xr:uid="{00000000-0005-0000-0000-0000C4230000}"/>
    <cellStyle name="Total 11 6 2 5" xfId="4833" xr:uid="{00000000-0005-0000-0000-0000C5230000}"/>
    <cellStyle name="Total 11 6 2_GCSEs" xfId="7557" xr:uid="{00000000-0005-0000-0000-0000C6230000}"/>
    <cellStyle name="Total 11 6 3" xfId="1328" xr:uid="{00000000-0005-0000-0000-0000C7230000}"/>
    <cellStyle name="Total 11 6 4" xfId="4834" xr:uid="{00000000-0005-0000-0000-0000C8230000}"/>
    <cellStyle name="Total 11 6 5" xfId="4835" xr:uid="{00000000-0005-0000-0000-0000C9230000}"/>
    <cellStyle name="Total 11 6 6" xfId="4836" xr:uid="{00000000-0005-0000-0000-0000CA230000}"/>
    <cellStyle name="Total 11 6_GCSEs" xfId="7556" xr:uid="{00000000-0005-0000-0000-0000CB230000}"/>
    <cellStyle name="Total 11 7" xfId="904" xr:uid="{00000000-0005-0000-0000-0000CC230000}"/>
    <cellStyle name="Total 11 7 2" xfId="905" xr:uid="{00000000-0005-0000-0000-0000CD230000}"/>
    <cellStyle name="Total 11 7 2 2" xfId="1325" xr:uid="{00000000-0005-0000-0000-0000CE230000}"/>
    <cellStyle name="Total 11 7 2 3" xfId="4837" xr:uid="{00000000-0005-0000-0000-0000CF230000}"/>
    <cellStyle name="Total 11 7 2 4" xfId="4838" xr:uid="{00000000-0005-0000-0000-0000D0230000}"/>
    <cellStyle name="Total 11 7 2 5" xfId="4839" xr:uid="{00000000-0005-0000-0000-0000D1230000}"/>
    <cellStyle name="Total 11 7 2_GCSEs" xfId="7559" xr:uid="{00000000-0005-0000-0000-0000D2230000}"/>
    <cellStyle name="Total 11 7 3" xfId="1326" xr:uid="{00000000-0005-0000-0000-0000D3230000}"/>
    <cellStyle name="Total 11 7 4" xfId="4840" xr:uid="{00000000-0005-0000-0000-0000D4230000}"/>
    <cellStyle name="Total 11 7 5" xfId="4841" xr:uid="{00000000-0005-0000-0000-0000D5230000}"/>
    <cellStyle name="Total 11 7 6" xfId="4842" xr:uid="{00000000-0005-0000-0000-0000D6230000}"/>
    <cellStyle name="Total 11 7_GCSEs" xfId="7558" xr:uid="{00000000-0005-0000-0000-0000D7230000}"/>
    <cellStyle name="Total 11 8" xfId="906" xr:uid="{00000000-0005-0000-0000-0000D8230000}"/>
    <cellStyle name="Total 11 8 2" xfId="907" xr:uid="{00000000-0005-0000-0000-0000D9230000}"/>
    <cellStyle name="Total 11 8 2 2" xfId="1323" xr:uid="{00000000-0005-0000-0000-0000DA230000}"/>
    <cellStyle name="Total 11 8 2 3" xfId="4843" xr:uid="{00000000-0005-0000-0000-0000DB230000}"/>
    <cellStyle name="Total 11 8 2 4" xfId="4844" xr:uid="{00000000-0005-0000-0000-0000DC230000}"/>
    <cellStyle name="Total 11 8 2 5" xfId="4845" xr:uid="{00000000-0005-0000-0000-0000DD230000}"/>
    <cellStyle name="Total 11 8 2_GCSEs" xfId="7561" xr:uid="{00000000-0005-0000-0000-0000DE230000}"/>
    <cellStyle name="Total 11 8 3" xfId="1324" xr:uid="{00000000-0005-0000-0000-0000DF230000}"/>
    <cellStyle name="Total 11 8 4" xfId="4846" xr:uid="{00000000-0005-0000-0000-0000E0230000}"/>
    <cellStyle name="Total 11 8 5" xfId="4847" xr:uid="{00000000-0005-0000-0000-0000E1230000}"/>
    <cellStyle name="Total 11 8 6" xfId="4848" xr:uid="{00000000-0005-0000-0000-0000E2230000}"/>
    <cellStyle name="Total 11 8_GCSEs" xfId="7560" xr:uid="{00000000-0005-0000-0000-0000E3230000}"/>
    <cellStyle name="Total 11 9" xfId="908" xr:uid="{00000000-0005-0000-0000-0000E4230000}"/>
    <cellStyle name="Total 11 9 2" xfId="1322" xr:uid="{00000000-0005-0000-0000-0000E5230000}"/>
    <cellStyle name="Total 11 9 3" xfId="4849" xr:uid="{00000000-0005-0000-0000-0000E6230000}"/>
    <cellStyle name="Total 11 9 4" xfId="4850" xr:uid="{00000000-0005-0000-0000-0000E7230000}"/>
    <cellStyle name="Total 11 9 5" xfId="4851" xr:uid="{00000000-0005-0000-0000-0000E8230000}"/>
    <cellStyle name="Total 11 9_GCSEs" xfId="7562" xr:uid="{00000000-0005-0000-0000-0000E9230000}"/>
    <cellStyle name="Total 11_GCSEs" xfId="7545" xr:uid="{00000000-0005-0000-0000-0000EA230000}"/>
    <cellStyle name="Total 12" xfId="909" xr:uid="{00000000-0005-0000-0000-0000EB230000}"/>
    <cellStyle name="Total 12 2" xfId="910" xr:uid="{00000000-0005-0000-0000-0000EC230000}"/>
    <cellStyle name="Total 12 2 2" xfId="1320" xr:uid="{00000000-0005-0000-0000-0000ED230000}"/>
    <cellStyle name="Total 12 2 3" xfId="4852" xr:uid="{00000000-0005-0000-0000-0000EE230000}"/>
    <cellStyle name="Total 12 2 4" xfId="4853" xr:uid="{00000000-0005-0000-0000-0000EF230000}"/>
    <cellStyle name="Total 12 2 5" xfId="4854" xr:uid="{00000000-0005-0000-0000-0000F0230000}"/>
    <cellStyle name="Total 12 2_GCSEs" xfId="7564" xr:uid="{00000000-0005-0000-0000-0000F1230000}"/>
    <cellStyle name="Total 12 3" xfId="1321" xr:uid="{00000000-0005-0000-0000-0000F2230000}"/>
    <cellStyle name="Total 12 4" xfId="4855" xr:uid="{00000000-0005-0000-0000-0000F3230000}"/>
    <cellStyle name="Total 12 5" xfId="4856" xr:uid="{00000000-0005-0000-0000-0000F4230000}"/>
    <cellStyle name="Total 12 6" xfId="4857" xr:uid="{00000000-0005-0000-0000-0000F5230000}"/>
    <cellStyle name="Total 12_GCSEs" xfId="7563" xr:uid="{00000000-0005-0000-0000-0000F6230000}"/>
    <cellStyle name="Total 13" xfId="2105" xr:uid="{00000000-0005-0000-0000-0000F7230000}"/>
    <cellStyle name="Total 14" xfId="71" xr:uid="{00000000-0005-0000-0000-0000F8230000}"/>
    <cellStyle name="Total 15" xfId="6461" xr:uid="{00000000-0005-0000-0000-0000F9230000}"/>
    <cellStyle name="Total 2" xfId="911" xr:uid="{00000000-0005-0000-0000-0000FA230000}"/>
    <cellStyle name="Total 2 10" xfId="912" xr:uid="{00000000-0005-0000-0000-0000FB230000}"/>
    <cellStyle name="Total 2 10 2" xfId="1318" xr:uid="{00000000-0005-0000-0000-0000FC230000}"/>
    <cellStyle name="Total 2 10 3" xfId="4858" xr:uid="{00000000-0005-0000-0000-0000FD230000}"/>
    <cellStyle name="Total 2 10 4" xfId="4859" xr:uid="{00000000-0005-0000-0000-0000FE230000}"/>
    <cellStyle name="Total 2 10 5" xfId="4860" xr:uid="{00000000-0005-0000-0000-0000FF230000}"/>
    <cellStyle name="Total 2 10_GCSEs" xfId="7565" xr:uid="{00000000-0005-0000-0000-000000240000}"/>
    <cellStyle name="Total 2 11" xfId="913" xr:uid="{00000000-0005-0000-0000-000001240000}"/>
    <cellStyle name="Total 2 11 2" xfId="1317" xr:uid="{00000000-0005-0000-0000-000002240000}"/>
    <cellStyle name="Total 2 11 3" xfId="4861" xr:uid="{00000000-0005-0000-0000-000003240000}"/>
    <cellStyle name="Total 2 11 4" xfId="4862" xr:uid="{00000000-0005-0000-0000-000004240000}"/>
    <cellStyle name="Total 2 11 5" xfId="4863" xr:uid="{00000000-0005-0000-0000-000005240000}"/>
    <cellStyle name="Total 2 11_GCSEs" xfId="7566" xr:uid="{00000000-0005-0000-0000-000006240000}"/>
    <cellStyle name="Total 2 12" xfId="1319" xr:uid="{00000000-0005-0000-0000-000007240000}"/>
    <cellStyle name="Total 2 12 2" xfId="4864" xr:uid="{00000000-0005-0000-0000-000008240000}"/>
    <cellStyle name="Total 2 12 3" xfId="4865" xr:uid="{00000000-0005-0000-0000-000009240000}"/>
    <cellStyle name="Total 2 12 4" xfId="4866" xr:uid="{00000000-0005-0000-0000-00000A240000}"/>
    <cellStyle name="Total 2 12 5" xfId="4867" xr:uid="{00000000-0005-0000-0000-00000B240000}"/>
    <cellStyle name="Total 2 12_GCSEs" xfId="7567" xr:uid="{00000000-0005-0000-0000-00000C240000}"/>
    <cellStyle name="Total 2 13" xfId="4868" xr:uid="{00000000-0005-0000-0000-00000D240000}"/>
    <cellStyle name="Total 2 14" xfId="4869" xr:uid="{00000000-0005-0000-0000-00000E240000}"/>
    <cellStyle name="Total 2 15" xfId="4870" xr:uid="{00000000-0005-0000-0000-00000F240000}"/>
    <cellStyle name="Total 2 16" xfId="4871" xr:uid="{00000000-0005-0000-0000-000010240000}"/>
    <cellStyle name="Total 2 17" xfId="6328" xr:uid="{00000000-0005-0000-0000-000011240000}"/>
    <cellStyle name="Total 2 18" xfId="6629" xr:uid="{00000000-0005-0000-0000-000012240000}"/>
    <cellStyle name="Total 2 19" xfId="7818" xr:uid="{00000000-0005-0000-0000-000013240000}"/>
    <cellStyle name="Total 2 2" xfId="914" xr:uid="{00000000-0005-0000-0000-000014240000}"/>
    <cellStyle name="Total 2 2 10" xfId="9927" xr:uid="{00000000-0005-0000-0000-000015240000}"/>
    <cellStyle name="Total 2 2 2" xfId="915" xr:uid="{00000000-0005-0000-0000-000016240000}"/>
    <cellStyle name="Total 2 2 2 2" xfId="1315" xr:uid="{00000000-0005-0000-0000-000017240000}"/>
    <cellStyle name="Total 2 2 2 3" xfId="4872" xr:uid="{00000000-0005-0000-0000-000018240000}"/>
    <cellStyle name="Total 2 2 2 4" xfId="4873" xr:uid="{00000000-0005-0000-0000-000019240000}"/>
    <cellStyle name="Total 2 2 2 5" xfId="4874" xr:uid="{00000000-0005-0000-0000-00001A240000}"/>
    <cellStyle name="Total 2 2 2_GCSEs" xfId="7569" xr:uid="{00000000-0005-0000-0000-00001B240000}"/>
    <cellStyle name="Total 2 2 3" xfId="1316" xr:uid="{00000000-0005-0000-0000-00001C240000}"/>
    <cellStyle name="Total 2 2 4" xfId="4875" xr:uid="{00000000-0005-0000-0000-00001D240000}"/>
    <cellStyle name="Total 2 2 5" xfId="4876" xr:uid="{00000000-0005-0000-0000-00001E240000}"/>
    <cellStyle name="Total 2 2 6" xfId="4877" xr:uid="{00000000-0005-0000-0000-00001F240000}"/>
    <cellStyle name="Total 2 2 7" xfId="6329" xr:uid="{00000000-0005-0000-0000-000020240000}"/>
    <cellStyle name="Total 2 2 8" xfId="9528" xr:uid="{00000000-0005-0000-0000-000021240000}"/>
    <cellStyle name="Total 2 2 9" xfId="9918" xr:uid="{00000000-0005-0000-0000-000022240000}"/>
    <cellStyle name="Total 2 2_GCSEs" xfId="7568" xr:uid="{00000000-0005-0000-0000-000023240000}"/>
    <cellStyle name="Total 2 20" xfId="9527" xr:uid="{00000000-0005-0000-0000-000024240000}"/>
    <cellStyle name="Total 2 21" xfId="9917" xr:uid="{00000000-0005-0000-0000-000025240000}"/>
    <cellStyle name="Total 2 22" xfId="9926" xr:uid="{00000000-0005-0000-0000-000026240000}"/>
    <cellStyle name="Total 2 23" xfId="8940" xr:uid="{00000000-0005-0000-0000-000027240000}"/>
    <cellStyle name="Total 2 3" xfId="916" xr:uid="{00000000-0005-0000-0000-000028240000}"/>
    <cellStyle name="Total 2 3 10" xfId="9928" xr:uid="{00000000-0005-0000-0000-000029240000}"/>
    <cellStyle name="Total 2 3 2" xfId="917" xr:uid="{00000000-0005-0000-0000-00002A240000}"/>
    <cellStyle name="Total 2 3 2 2" xfId="1313" xr:uid="{00000000-0005-0000-0000-00002B240000}"/>
    <cellStyle name="Total 2 3 2 3" xfId="4878" xr:uid="{00000000-0005-0000-0000-00002C240000}"/>
    <cellStyle name="Total 2 3 2 4" xfId="4879" xr:uid="{00000000-0005-0000-0000-00002D240000}"/>
    <cellStyle name="Total 2 3 2 5" xfId="4880" xr:uid="{00000000-0005-0000-0000-00002E240000}"/>
    <cellStyle name="Total 2 3 2_GCSEs" xfId="7571" xr:uid="{00000000-0005-0000-0000-00002F240000}"/>
    <cellStyle name="Total 2 3 3" xfId="1314" xr:uid="{00000000-0005-0000-0000-000030240000}"/>
    <cellStyle name="Total 2 3 4" xfId="4881" xr:uid="{00000000-0005-0000-0000-000031240000}"/>
    <cellStyle name="Total 2 3 5" xfId="4882" xr:uid="{00000000-0005-0000-0000-000032240000}"/>
    <cellStyle name="Total 2 3 6" xfId="4883" xr:uid="{00000000-0005-0000-0000-000033240000}"/>
    <cellStyle name="Total 2 3 7" xfId="6330" xr:uid="{00000000-0005-0000-0000-000034240000}"/>
    <cellStyle name="Total 2 3 8" xfId="9529" xr:uid="{00000000-0005-0000-0000-000035240000}"/>
    <cellStyle name="Total 2 3 9" xfId="9919" xr:uid="{00000000-0005-0000-0000-000036240000}"/>
    <cellStyle name="Total 2 3_GCSEs" xfId="7570" xr:uid="{00000000-0005-0000-0000-000037240000}"/>
    <cellStyle name="Total 2 4" xfId="918" xr:uid="{00000000-0005-0000-0000-000038240000}"/>
    <cellStyle name="Total 2 4 2" xfId="919" xr:uid="{00000000-0005-0000-0000-000039240000}"/>
    <cellStyle name="Total 2 4 2 2" xfId="1311" xr:uid="{00000000-0005-0000-0000-00003A240000}"/>
    <cellStyle name="Total 2 4 2 3" xfId="4884" xr:uid="{00000000-0005-0000-0000-00003B240000}"/>
    <cellStyle name="Total 2 4 2 4" xfId="4885" xr:uid="{00000000-0005-0000-0000-00003C240000}"/>
    <cellStyle name="Total 2 4 2 5" xfId="4886" xr:uid="{00000000-0005-0000-0000-00003D240000}"/>
    <cellStyle name="Total 2 4 2_GCSEs" xfId="7573" xr:uid="{00000000-0005-0000-0000-00003E240000}"/>
    <cellStyle name="Total 2 4 3" xfId="1312" xr:uid="{00000000-0005-0000-0000-00003F240000}"/>
    <cellStyle name="Total 2 4 4" xfId="4887" xr:uid="{00000000-0005-0000-0000-000040240000}"/>
    <cellStyle name="Total 2 4 5" xfId="4888" xr:uid="{00000000-0005-0000-0000-000041240000}"/>
    <cellStyle name="Total 2 4 6" xfId="4889" xr:uid="{00000000-0005-0000-0000-000042240000}"/>
    <cellStyle name="Total 2 4_GCSEs" xfId="7572" xr:uid="{00000000-0005-0000-0000-000043240000}"/>
    <cellStyle name="Total 2 5" xfId="920" xr:uid="{00000000-0005-0000-0000-000044240000}"/>
    <cellStyle name="Total 2 5 2" xfId="921" xr:uid="{00000000-0005-0000-0000-000045240000}"/>
    <cellStyle name="Total 2 5 2 2" xfId="1309" xr:uid="{00000000-0005-0000-0000-000046240000}"/>
    <cellStyle name="Total 2 5 2 3" xfId="4890" xr:uid="{00000000-0005-0000-0000-000047240000}"/>
    <cellStyle name="Total 2 5 2 4" xfId="4891" xr:uid="{00000000-0005-0000-0000-000048240000}"/>
    <cellStyle name="Total 2 5 2 5" xfId="4892" xr:uid="{00000000-0005-0000-0000-000049240000}"/>
    <cellStyle name="Total 2 5 2_GCSEs" xfId="7575" xr:uid="{00000000-0005-0000-0000-00004A240000}"/>
    <cellStyle name="Total 2 5 3" xfId="1310" xr:uid="{00000000-0005-0000-0000-00004B240000}"/>
    <cellStyle name="Total 2 5 4" xfId="4893" xr:uid="{00000000-0005-0000-0000-00004C240000}"/>
    <cellStyle name="Total 2 5 5" xfId="4894" xr:uid="{00000000-0005-0000-0000-00004D240000}"/>
    <cellStyle name="Total 2 5 6" xfId="4895" xr:uid="{00000000-0005-0000-0000-00004E240000}"/>
    <cellStyle name="Total 2 5_GCSEs" xfId="7574" xr:uid="{00000000-0005-0000-0000-00004F240000}"/>
    <cellStyle name="Total 2 6" xfId="922" xr:uid="{00000000-0005-0000-0000-000050240000}"/>
    <cellStyle name="Total 2 6 2" xfId="923" xr:uid="{00000000-0005-0000-0000-000051240000}"/>
    <cellStyle name="Total 2 6 2 2" xfId="1307" xr:uid="{00000000-0005-0000-0000-000052240000}"/>
    <cellStyle name="Total 2 6 2 3" xfId="4896" xr:uid="{00000000-0005-0000-0000-000053240000}"/>
    <cellStyle name="Total 2 6 2 4" xfId="4897" xr:uid="{00000000-0005-0000-0000-000054240000}"/>
    <cellStyle name="Total 2 6 2 5" xfId="4898" xr:uid="{00000000-0005-0000-0000-000055240000}"/>
    <cellStyle name="Total 2 6 2_GCSEs" xfId="7577" xr:uid="{00000000-0005-0000-0000-000056240000}"/>
    <cellStyle name="Total 2 6 3" xfId="1308" xr:uid="{00000000-0005-0000-0000-000057240000}"/>
    <cellStyle name="Total 2 6 4" xfId="4899" xr:uid="{00000000-0005-0000-0000-000058240000}"/>
    <cellStyle name="Total 2 6 5" xfId="4900" xr:uid="{00000000-0005-0000-0000-000059240000}"/>
    <cellStyle name="Total 2 6 6" xfId="4901" xr:uid="{00000000-0005-0000-0000-00005A240000}"/>
    <cellStyle name="Total 2 6_GCSEs" xfId="7576" xr:uid="{00000000-0005-0000-0000-00005B240000}"/>
    <cellStyle name="Total 2 7" xfId="924" xr:uid="{00000000-0005-0000-0000-00005C240000}"/>
    <cellStyle name="Total 2 7 2" xfId="925" xr:uid="{00000000-0005-0000-0000-00005D240000}"/>
    <cellStyle name="Total 2 7 2 2" xfId="1305" xr:uid="{00000000-0005-0000-0000-00005E240000}"/>
    <cellStyle name="Total 2 7 2 3" xfId="4902" xr:uid="{00000000-0005-0000-0000-00005F240000}"/>
    <cellStyle name="Total 2 7 2 4" xfId="4903" xr:uid="{00000000-0005-0000-0000-000060240000}"/>
    <cellStyle name="Total 2 7 2 5" xfId="4904" xr:uid="{00000000-0005-0000-0000-000061240000}"/>
    <cellStyle name="Total 2 7 2_GCSEs" xfId="7579" xr:uid="{00000000-0005-0000-0000-000062240000}"/>
    <cellStyle name="Total 2 7 3" xfId="1306" xr:uid="{00000000-0005-0000-0000-000063240000}"/>
    <cellStyle name="Total 2 7 4" xfId="4905" xr:uid="{00000000-0005-0000-0000-000064240000}"/>
    <cellStyle name="Total 2 7 5" xfId="4906" xr:uid="{00000000-0005-0000-0000-000065240000}"/>
    <cellStyle name="Total 2 7 6" xfId="4907" xr:uid="{00000000-0005-0000-0000-000066240000}"/>
    <cellStyle name="Total 2 7_GCSEs" xfId="7578" xr:uid="{00000000-0005-0000-0000-000067240000}"/>
    <cellStyle name="Total 2 8" xfId="926" xr:uid="{00000000-0005-0000-0000-000068240000}"/>
    <cellStyle name="Total 2 8 2" xfId="927" xr:uid="{00000000-0005-0000-0000-000069240000}"/>
    <cellStyle name="Total 2 8 2 2" xfId="1303" xr:uid="{00000000-0005-0000-0000-00006A240000}"/>
    <cellStyle name="Total 2 8 2 3" xfId="4908" xr:uid="{00000000-0005-0000-0000-00006B240000}"/>
    <cellStyle name="Total 2 8 2 4" xfId="4909" xr:uid="{00000000-0005-0000-0000-00006C240000}"/>
    <cellStyle name="Total 2 8 2 5" xfId="4910" xr:uid="{00000000-0005-0000-0000-00006D240000}"/>
    <cellStyle name="Total 2 8 2_GCSEs" xfId="7581" xr:uid="{00000000-0005-0000-0000-00006E240000}"/>
    <cellStyle name="Total 2 8 3" xfId="1304" xr:uid="{00000000-0005-0000-0000-00006F240000}"/>
    <cellStyle name="Total 2 8 4" xfId="4911" xr:uid="{00000000-0005-0000-0000-000070240000}"/>
    <cellStyle name="Total 2 8 5" xfId="4912" xr:uid="{00000000-0005-0000-0000-000071240000}"/>
    <cellStyle name="Total 2 8 6" xfId="4913" xr:uid="{00000000-0005-0000-0000-000072240000}"/>
    <cellStyle name="Total 2 8_GCSEs" xfId="7580" xr:uid="{00000000-0005-0000-0000-000073240000}"/>
    <cellStyle name="Total 2 9" xfId="928" xr:uid="{00000000-0005-0000-0000-000074240000}"/>
    <cellStyle name="Total 2 9 2" xfId="929" xr:uid="{00000000-0005-0000-0000-000075240000}"/>
    <cellStyle name="Total 2 9 2 2" xfId="1301" xr:uid="{00000000-0005-0000-0000-000076240000}"/>
    <cellStyle name="Total 2 9 2 3" xfId="4914" xr:uid="{00000000-0005-0000-0000-000077240000}"/>
    <cellStyle name="Total 2 9 2 4" xfId="4915" xr:uid="{00000000-0005-0000-0000-000078240000}"/>
    <cellStyle name="Total 2 9 2 5" xfId="4916" xr:uid="{00000000-0005-0000-0000-000079240000}"/>
    <cellStyle name="Total 2 9 2_GCSEs" xfId="7583" xr:uid="{00000000-0005-0000-0000-00007A240000}"/>
    <cellStyle name="Total 2 9 3" xfId="1302" xr:uid="{00000000-0005-0000-0000-00007B240000}"/>
    <cellStyle name="Total 2 9 4" xfId="4917" xr:uid="{00000000-0005-0000-0000-00007C240000}"/>
    <cellStyle name="Total 2 9 5" xfId="4918" xr:uid="{00000000-0005-0000-0000-00007D240000}"/>
    <cellStyle name="Total 2 9 6" xfId="4919" xr:uid="{00000000-0005-0000-0000-00007E240000}"/>
    <cellStyle name="Total 2 9_GCSEs" xfId="7582" xr:uid="{00000000-0005-0000-0000-00007F240000}"/>
    <cellStyle name="Total 2_Analysis File Template" xfId="6331" xr:uid="{00000000-0005-0000-0000-000080240000}"/>
    <cellStyle name="Total 3" xfId="930" xr:uid="{00000000-0005-0000-0000-000081240000}"/>
    <cellStyle name="Total 3 10" xfId="931" xr:uid="{00000000-0005-0000-0000-000082240000}"/>
    <cellStyle name="Total 3 10 2" xfId="1299" xr:uid="{00000000-0005-0000-0000-000083240000}"/>
    <cellStyle name="Total 3 10 3" xfId="4920" xr:uid="{00000000-0005-0000-0000-000084240000}"/>
    <cellStyle name="Total 3 10 4" xfId="4921" xr:uid="{00000000-0005-0000-0000-000085240000}"/>
    <cellStyle name="Total 3 10 5" xfId="4922" xr:uid="{00000000-0005-0000-0000-000086240000}"/>
    <cellStyle name="Total 3 10_GCSEs" xfId="7585" xr:uid="{00000000-0005-0000-0000-000087240000}"/>
    <cellStyle name="Total 3 11" xfId="932" xr:uid="{00000000-0005-0000-0000-000088240000}"/>
    <cellStyle name="Total 3 11 2" xfId="1298" xr:uid="{00000000-0005-0000-0000-000089240000}"/>
    <cellStyle name="Total 3 11 3" xfId="4923" xr:uid="{00000000-0005-0000-0000-00008A240000}"/>
    <cellStyle name="Total 3 11 4" xfId="4924" xr:uid="{00000000-0005-0000-0000-00008B240000}"/>
    <cellStyle name="Total 3 11 5" xfId="4925" xr:uid="{00000000-0005-0000-0000-00008C240000}"/>
    <cellStyle name="Total 3 11_GCSEs" xfId="7586" xr:uid="{00000000-0005-0000-0000-00008D240000}"/>
    <cellStyle name="Total 3 12" xfId="1300" xr:uid="{00000000-0005-0000-0000-00008E240000}"/>
    <cellStyle name="Total 3 12 2" xfId="4926" xr:uid="{00000000-0005-0000-0000-00008F240000}"/>
    <cellStyle name="Total 3 12 3" xfId="4927" xr:uid="{00000000-0005-0000-0000-000090240000}"/>
    <cellStyle name="Total 3 12 4" xfId="4928" xr:uid="{00000000-0005-0000-0000-000091240000}"/>
    <cellStyle name="Total 3 12 5" xfId="4929" xr:uid="{00000000-0005-0000-0000-000092240000}"/>
    <cellStyle name="Total 3 12_GCSEs" xfId="7587" xr:uid="{00000000-0005-0000-0000-000093240000}"/>
    <cellStyle name="Total 3 13" xfId="4930" xr:uid="{00000000-0005-0000-0000-000094240000}"/>
    <cellStyle name="Total 3 14" xfId="4931" xr:uid="{00000000-0005-0000-0000-000095240000}"/>
    <cellStyle name="Total 3 15" xfId="4932" xr:uid="{00000000-0005-0000-0000-000096240000}"/>
    <cellStyle name="Total 3 16" xfId="4933" xr:uid="{00000000-0005-0000-0000-000097240000}"/>
    <cellStyle name="Total 3 17" xfId="6332" xr:uid="{00000000-0005-0000-0000-000098240000}"/>
    <cellStyle name="Total 3 18" xfId="6630" xr:uid="{00000000-0005-0000-0000-000099240000}"/>
    <cellStyle name="Total 3 19" xfId="7819" xr:uid="{00000000-0005-0000-0000-00009A240000}"/>
    <cellStyle name="Total 3 2" xfId="933" xr:uid="{00000000-0005-0000-0000-00009B240000}"/>
    <cellStyle name="Total 3 2 2" xfId="934" xr:uid="{00000000-0005-0000-0000-00009C240000}"/>
    <cellStyle name="Total 3 2 2 2" xfId="1296" xr:uid="{00000000-0005-0000-0000-00009D240000}"/>
    <cellStyle name="Total 3 2 2 3" xfId="4934" xr:uid="{00000000-0005-0000-0000-00009E240000}"/>
    <cellStyle name="Total 3 2 2 4" xfId="4935" xr:uid="{00000000-0005-0000-0000-00009F240000}"/>
    <cellStyle name="Total 3 2 2 5" xfId="4936" xr:uid="{00000000-0005-0000-0000-0000A0240000}"/>
    <cellStyle name="Total 3 2 2_GCSEs" xfId="7589" xr:uid="{00000000-0005-0000-0000-0000A1240000}"/>
    <cellStyle name="Total 3 2 3" xfId="1297" xr:uid="{00000000-0005-0000-0000-0000A2240000}"/>
    <cellStyle name="Total 3 2 4" xfId="4937" xr:uid="{00000000-0005-0000-0000-0000A3240000}"/>
    <cellStyle name="Total 3 2 5" xfId="4938" xr:uid="{00000000-0005-0000-0000-0000A4240000}"/>
    <cellStyle name="Total 3 2 6" xfId="4939" xr:uid="{00000000-0005-0000-0000-0000A5240000}"/>
    <cellStyle name="Total 3 2_GCSEs" xfId="7588" xr:uid="{00000000-0005-0000-0000-0000A6240000}"/>
    <cellStyle name="Total 3 20" xfId="9530" xr:uid="{00000000-0005-0000-0000-0000A7240000}"/>
    <cellStyle name="Total 3 21" xfId="9920" xr:uid="{00000000-0005-0000-0000-0000A8240000}"/>
    <cellStyle name="Total 3 22" xfId="9929" xr:uid="{00000000-0005-0000-0000-0000A9240000}"/>
    <cellStyle name="Total 3 3" xfId="935" xr:uid="{00000000-0005-0000-0000-0000AA240000}"/>
    <cellStyle name="Total 3 3 2" xfId="936" xr:uid="{00000000-0005-0000-0000-0000AB240000}"/>
    <cellStyle name="Total 3 3 2 2" xfId="1294" xr:uid="{00000000-0005-0000-0000-0000AC240000}"/>
    <cellStyle name="Total 3 3 2 3" xfId="4940" xr:uid="{00000000-0005-0000-0000-0000AD240000}"/>
    <cellStyle name="Total 3 3 2 4" xfId="4941" xr:uid="{00000000-0005-0000-0000-0000AE240000}"/>
    <cellStyle name="Total 3 3 2 5" xfId="4942" xr:uid="{00000000-0005-0000-0000-0000AF240000}"/>
    <cellStyle name="Total 3 3 2_GCSEs" xfId="7591" xr:uid="{00000000-0005-0000-0000-0000B0240000}"/>
    <cellStyle name="Total 3 3 3" xfId="1295" xr:uid="{00000000-0005-0000-0000-0000B1240000}"/>
    <cellStyle name="Total 3 3 4" xfId="4943" xr:uid="{00000000-0005-0000-0000-0000B2240000}"/>
    <cellStyle name="Total 3 3 5" xfId="4944" xr:uid="{00000000-0005-0000-0000-0000B3240000}"/>
    <cellStyle name="Total 3 3 6" xfId="4945" xr:uid="{00000000-0005-0000-0000-0000B4240000}"/>
    <cellStyle name="Total 3 3_GCSEs" xfId="7590" xr:uid="{00000000-0005-0000-0000-0000B5240000}"/>
    <cellStyle name="Total 3 4" xfId="937" xr:uid="{00000000-0005-0000-0000-0000B6240000}"/>
    <cellStyle name="Total 3 4 2" xfId="938" xr:uid="{00000000-0005-0000-0000-0000B7240000}"/>
    <cellStyle name="Total 3 4 2 2" xfId="1292" xr:uid="{00000000-0005-0000-0000-0000B8240000}"/>
    <cellStyle name="Total 3 4 2 3" xfId="4946" xr:uid="{00000000-0005-0000-0000-0000B9240000}"/>
    <cellStyle name="Total 3 4 2 4" xfId="4947" xr:uid="{00000000-0005-0000-0000-0000BA240000}"/>
    <cellStyle name="Total 3 4 2 5" xfId="4948" xr:uid="{00000000-0005-0000-0000-0000BB240000}"/>
    <cellStyle name="Total 3 4 2_GCSEs" xfId="7593" xr:uid="{00000000-0005-0000-0000-0000BC240000}"/>
    <cellStyle name="Total 3 4 3" xfId="1293" xr:uid="{00000000-0005-0000-0000-0000BD240000}"/>
    <cellStyle name="Total 3 4 4" xfId="4949" xr:uid="{00000000-0005-0000-0000-0000BE240000}"/>
    <cellStyle name="Total 3 4 5" xfId="4950" xr:uid="{00000000-0005-0000-0000-0000BF240000}"/>
    <cellStyle name="Total 3 4 6" xfId="4951" xr:uid="{00000000-0005-0000-0000-0000C0240000}"/>
    <cellStyle name="Total 3 4_GCSEs" xfId="7592" xr:uid="{00000000-0005-0000-0000-0000C1240000}"/>
    <cellStyle name="Total 3 5" xfId="939" xr:uid="{00000000-0005-0000-0000-0000C2240000}"/>
    <cellStyle name="Total 3 5 2" xfId="940" xr:uid="{00000000-0005-0000-0000-0000C3240000}"/>
    <cellStyle name="Total 3 5 2 2" xfId="1290" xr:uid="{00000000-0005-0000-0000-0000C4240000}"/>
    <cellStyle name="Total 3 5 2 3" xfId="4952" xr:uid="{00000000-0005-0000-0000-0000C5240000}"/>
    <cellStyle name="Total 3 5 2 4" xfId="4953" xr:uid="{00000000-0005-0000-0000-0000C6240000}"/>
    <cellStyle name="Total 3 5 2 5" xfId="4954" xr:uid="{00000000-0005-0000-0000-0000C7240000}"/>
    <cellStyle name="Total 3 5 2_GCSEs" xfId="7595" xr:uid="{00000000-0005-0000-0000-0000C8240000}"/>
    <cellStyle name="Total 3 5 3" xfId="1291" xr:uid="{00000000-0005-0000-0000-0000C9240000}"/>
    <cellStyle name="Total 3 5 4" xfId="4955" xr:uid="{00000000-0005-0000-0000-0000CA240000}"/>
    <cellStyle name="Total 3 5 5" xfId="4956" xr:uid="{00000000-0005-0000-0000-0000CB240000}"/>
    <cellStyle name="Total 3 5 6" xfId="4957" xr:uid="{00000000-0005-0000-0000-0000CC240000}"/>
    <cellStyle name="Total 3 5_GCSEs" xfId="7594" xr:uid="{00000000-0005-0000-0000-0000CD240000}"/>
    <cellStyle name="Total 3 6" xfId="941" xr:uid="{00000000-0005-0000-0000-0000CE240000}"/>
    <cellStyle name="Total 3 6 2" xfId="942" xr:uid="{00000000-0005-0000-0000-0000CF240000}"/>
    <cellStyle name="Total 3 6 2 2" xfId="1288" xr:uid="{00000000-0005-0000-0000-0000D0240000}"/>
    <cellStyle name="Total 3 6 2 3" xfId="4958" xr:uid="{00000000-0005-0000-0000-0000D1240000}"/>
    <cellStyle name="Total 3 6 2 4" xfId="4959" xr:uid="{00000000-0005-0000-0000-0000D2240000}"/>
    <cellStyle name="Total 3 6 2 5" xfId="4960" xr:uid="{00000000-0005-0000-0000-0000D3240000}"/>
    <cellStyle name="Total 3 6 2_GCSEs" xfId="7597" xr:uid="{00000000-0005-0000-0000-0000D4240000}"/>
    <cellStyle name="Total 3 6 3" xfId="1289" xr:uid="{00000000-0005-0000-0000-0000D5240000}"/>
    <cellStyle name="Total 3 6 4" xfId="4961" xr:uid="{00000000-0005-0000-0000-0000D6240000}"/>
    <cellStyle name="Total 3 6 5" xfId="4962" xr:uid="{00000000-0005-0000-0000-0000D7240000}"/>
    <cellStyle name="Total 3 6 6" xfId="4963" xr:uid="{00000000-0005-0000-0000-0000D8240000}"/>
    <cellStyle name="Total 3 6_GCSEs" xfId="7596" xr:uid="{00000000-0005-0000-0000-0000D9240000}"/>
    <cellStyle name="Total 3 7" xfId="943" xr:uid="{00000000-0005-0000-0000-0000DA240000}"/>
    <cellStyle name="Total 3 7 2" xfId="944" xr:uid="{00000000-0005-0000-0000-0000DB240000}"/>
    <cellStyle name="Total 3 7 2 2" xfId="1286" xr:uid="{00000000-0005-0000-0000-0000DC240000}"/>
    <cellStyle name="Total 3 7 2 3" xfId="4964" xr:uid="{00000000-0005-0000-0000-0000DD240000}"/>
    <cellStyle name="Total 3 7 2 4" xfId="4965" xr:uid="{00000000-0005-0000-0000-0000DE240000}"/>
    <cellStyle name="Total 3 7 2 5" xfId="4966" xr:uid="{00000000-0005-0000-0000-0000DF240000}"/>
    <cellStyle name="Total 3 7 2_GCSEs" xfId="7599" xr:uid="{00000000-0005-0000-0000-0000E0240000}"/>
    <cellStyle name="Total 3 7 3" xfId="1287" xr:uid="{00000000-0005-0000-0000-0000E1240000}"/>
    <cellStyle name="Total 3 7 4" xfId="4967" xr:uid="{00000000-0005-0000-0000-0000E2240000}"/>
    <cellStyle name="Total 3 7 5" xfId="4968" xr:uid="{00000000-0005-0000-0000-0000E3240000}"/>
    <cellStyle name="Total 3 7 6" xfId="4969" xr:uid="{00000000-0005-0000-0000-0000E4240000}"/>
    <cellStyle name="Total 3 7_GCSEs" xfId="7598" xr:uid="{00000000-0005-0000-0000-0000E5240000}"/>
    <cellStyle name="Total 3 8" xfId="945" xr:uid="{00000000-0005-0000-0000-0000E6240000}"/>
    <cellStyle name="Total 3 8 2" xfId="946" xr:uid="{00000000-0005-0000-0000-0000E7240000}"/>
    <cellStyle name="Total 3 8 2 2" xfId="1284" xr:uid="{00000000-0005-0000-0000-0000E8240000}"/>
    <cellStyle name="Total 3 8 2 3" xfId="4970" xr:uid="{00000000-0005-0000-0000-0000E9240000}"/>
    <cellStyle name="Total 3 8 2 4" xfId="4971" xr:uid="{00000000-0005-0000-0000-0000EA240000}"/>
    <cellStyle name="Total 3 8 2 5" xfId="4972" xr:uid="{00000000-0005-0000-0000-0000EB240000}"/>
    <cellStyle name="Total 3 8 2_GCSEs" xfId="7601" xr:uid="{00000000-0005-0000-0000-0000EC240000}"/>
    <cellStyle name="Total 3 8 3" xfId="1285" xr:uid="{00000000-0005-0000-0000-0000ED240000}"/>
    <cellStyle name="Total 3 8 4" xfId="4973" xr:uid="{00000000-0005-0000-0000-0000EE240000}"/>
    <cellStyle name="Total 3 8 5" xfId="4974" xr:uid="{00000000-0005-0000-0000-0000EF240000}"/>
    <cellStyle name="Total 3 8 6" xfId="4975" xr:uid="{00000000-0005-0000-0000-0000F0240000}"/>
    <cellStyle name="Total 3 8_GCSEs" xfId="7600" xr:uid="{00000000-0005-0000-0000-0000F1240000}"/>
    <cellStyle name="Total 3 9" xfId="947" xr:uid="{00000000-0005-0000-0000-0000F2240000}"/>
    <cellStyle name="Total 3 9 2" xfId="948" xr:uid="{00000000-0005-0000-0000-0000F3240000}"/>
    <cellStyle name="Total 3 9 2 2" xfId="1282" xr:uid="{00000000-0005-0000-0000-0000F4240000}"/>
    <cellStyle name="Total 3 9 2 3" xfId="4976" xr:uid="{00000000-0005-0000-0000-0000F5240000}"/>
    <cellStyle name="Total 3 9 2 4" xfId="4977" xr:uid="{00000000-0005-0000-0000-0000F6240000}"/>
    <cellStyle name="Total 3 9 2 5" xfId="4978" xr:uid="{00000000-0005-0000-0000-0000F7240000}"/>
    <cellStyle name="Total 3 9 2_GCSEs" xfId="7603" xr:uid="{00000000-0005-0000-0000-0000F8240000}"/>
    <cellStyle name="Total 3 9 3" xfId="1283" xr:uid="{00000000-0005-0000-0000-0000F9240000}"/>
    <cellStyle name="Total 3 9 4" xfId="4979" xr:uid="{00000000-0005-0000-0000-0000FA240000}"/>
    <cellStyle name="Total 3 9 5" xfId="4980" xr:uid="{00000000-0005-0000-0000-0000FB240000}"/>
    <cellStyle name="Total 3 9 6" xfId="4981" xr:uid="{00000000-0005-0000-0000-0000FC240000}"/>
    <cellStyle name="Total 3 9_GCSEs" xfId="7602" xr:uid="{00000000-0005-0000-0000-0000FD240000}"/>
    <cellStyle name="Total 3_GCSEs" xfId="7584" xr:uid="{00000000-0005-0000-0000-0000FE240000}"/>
    <cellStyle name="Total 4" xfId="949" xr:uid="{00000000-0005-0000-0000-0000FF240000}"/>
    <cellStyle name="Total 4 10" xfId="950" xr:uid="{00000000-0005-0000-0000-000000250000}"/>
    <cellStyle name="Total 4 10 2" xfId="1280" xr:uid="{00000000-0005-0000-0000-000001250000}"/>
    <cellStyle name="Total 4 10 3" xfId="4982" xr:uid="{00000000-0005-0000-0000-000002250000}"/>
    <cellStyle name="Total 4 10 4" xfId="4983" xr:uid="{00000000-0005-0000-0000-000003250000}"/>
    <cellStyle name="Total 4 10 5" xfId="4984" xr:uid="{00000000-0005-0000-0000-000004250000}"/>
    <cellStyle name="Total 4 10_GCSEs" xfId="7605" xr:uid="{00000000-0005-0000-0000-000005250000}"/>
    <cellStyle name="Total 4 11" xfId="951" xr:uid="{00000000-0005-0000-0000-000006250000}"/>
    <cellStyle name="Total 4 11 2" xfId="1279" xr:uid="{00000000-0005-0000-0000-000007250000}"/>
    <cellStyle name="Total 4 11 3" xfId="4985" xr:uid="{00000000-0005-0000-0000-000008250000}"/>
    <cellStyle name="Total 4 11 4" xfId="4986" xr:uid="{00000000-0005-0000-0000-000009250000}"/>
    <cellStyle name="Total 4 11 5" xfId="4987" xr:uid="{00000000-0005-0000-0000-00000A250000}"/>
    <cellStyle name="Total 4 11_GCSEs" xfId="7606" xr:uid="{00000000-0005-0000-0000-00000B250000}"/>
    <cellStyle name="Total 4 12" xfId="1281" xr:uid="{00000000-0005-0000-0000-00000C250000}"/>
    <cellStyle name="Total 4 12 2" xfId="4988" xr:uid="{00000000-0005-0000-0000-00000D250000}"/>
    <cellStyle name="Total 4 12 3" xfId="4989" xr:uid="{00000000-0005-0000-0000-00000E250000}"/>
    <cellStyle name="Total 4 12 4" xfId="4990" xr:uid="{00000000-0005-0000-0000-00000F250000}"/>
    <cellStyle name="Total 4 12 5" xfId="4991" xr:uid="{00000000-0005-0000-0000-000010250000}"/>
    <cellStyle name="Total 4 12_GCSEs" xfId="7607" xr:uid="{00000000-0005-0000-0000-000011250000}"/>
    <cellStyle name="Total 4 13" xfId="4992" xr:uid="{00000000-0005-0000-0000-000012250000}"/>
    <cellStyle name="Total 4 14" xfId="4993" xr:uid="{00000000-0005-0000-0000-000013250000}"/>
    <cellStyle name="Total 4 15" xfId="4994" xr:uid="{00000000-0005-0000-0000-000014250000}"/>
    <cellStyle name="Total 4 16" xfId="4995" xr:uid="{00000000-0005-0000-0000-000015250000}"/>
    <cellStyle name="Total 4 17" xfId="6333" xr:uid="{00000000-0005-0000-0000-000016250000}"/>
    <cellStyle name="Total 4 18" xfId="9531" xr:uid="{00000000-0005-0000-0000-000017250000}"/>
    <cellStyle name="Total 4 19" xfId="9921" xr:uid="{00000000-0005-0000-0000-000018250000}"/>
    <cellStyle name="Total 4 2" xfId="952" xr:uid="{00000000-0005-0000-0000-000019250000}"/>
    <cellStyle name="Total 4 2 2" xfId="953" xr:uid="{00000000-0005-0000-0000-00001A250000}"/>
    <cellStyle name="Total 4 2 2 2" xfId="1277" xr:uid="{00000000-0005-0000-0000-00001B250000}"/>
    <cellStyle name="Total 4 2 2 3" xfId="4996" xr:uid="{00000000-0005-0000-0000-00001C250000}"/>
    <cellStyle name="Total 4 2 2 4" xfId="4997" xr:uid="{00000000-0005-0000-0000-00001D250000}"/>
    <cellStyle name="Total 4 2 2 5" xfId="4998" xr:uid="{00000000-0005-0000-0000-00001E250000}"/>
    <cellStyle name="Total 4 2 2_GCSEs" xfId="7609" xr:uid="{00000000-0005-0000-0000-00001F250000}"/>
    <cellStyle name="Total 4 2 3" xfId="1278" xr:uid="{00000000-0005-0000-0000-000020250000}"/>
    <cellStyle name="Total 4 2 4" xfId="4999" xr:uid="{00000000-0005-0000-0000-000021250000}"/>
    <cellStyle name="Total 4 2 5" xfId="5000" xr:uid="{00000000-0005-0000-0000-000022250000}"/>
    <cellStyle name="Total 4 2 6" xfId="5001" xr:uid="{00000000-0005-0000-0000-000023250000}"/>
    <cellStyle name="Total 4 2_GCSEs" xfId="7608" xr:uid="{00000000-0005-0000-0000-000024250000}"/>
    <cellStyle name="Total 4 20" xfId="9930" xr:uid="{00000000-0005-0000-0000-000025250000}"/>
    <cellStyle name="Total 4 3" xfId="954" xr:uid="{00000000-0005-0000-0000-000026250000}"/>
    <cellStyle name="Total 4 3 2" xfId="955" xr:uid="{00000000-0005-0000-0000-000027250000}"/>
    <cellStyle name="Total 4 3 2 2" xfId="1275" xr:uid="{00000000-0005-0000-0000-000028250000}"/>
    <cellStyle name="Total 4 3 2 3" xfId="5002" xr:uid="{00000000-0005-0000-0000-000029250000}"/>
    <cellStyle name="Total 4 3 2 4" xfId="5003" xr:uid="{00000000-0005-0000-0000-00002A250000}"/>
    <cellStyle name="Total 4 3 2 5" xfId="5004" xr:uid="{00000000-0005-0000-0000-00002B250000}"/>
    <cellStyle name="Total 4 3 2_GCSEs" xfId="7611" xr:uid="{00000000-0005-0000-0000-00002C250000}"/>
    <cellStyle name="Total 4 3 3" xfId="1276" xr:uid="{00000000-0005-0000-0000-00002D250000}"/>
    <cellStyle name="Total 4 3 4" xfId="5005" xr:uid="{00000000-0005-0000-0000-00002E250000}"/>
    <cellStyle name="Total 4 3 5" xfId="5006" xr:uid="{00000000-0005-0000-0000-00002F250000}"/>
    <cellStyle name="Total 4 3 6" xfId="5007" xr:uid="{00000000-0005-0000-0000-000030250000}"/>
    <cellStyle name="Total 4 3_GCSEs" xfId="7610" xr:uid="{00000000-0005-0000-0000-000031250000}"/>
    <cellStyle name="Total 4 4" xfId="956" xr:uid="{00000000-0005-0000-0000-000032250000}"/>
    <cellStyle name="Total 4 4 2" xfId="957" xr:uid="{00000000-0005-0000-0000-000033250000}"/>
    <cellStyle name="Total 4 4 2 2" xfId="1273" xr:uid="{00000000-0005-0000-0000-000034250000}"/>
    <cellStyle name="Total 4 4 2 3" xfId="5008" xr:uid="{00000000-0005-0000-0000-000035250000}"/>
    <cellStyle name="Total 4 4 2 4" xfId="5009" xr:uid="{00000000-0005-0000-0000-000036250000}"/>
    <cellStyle name="Total 4 4 2 5" xfId="5010" xr:uid="{00000000-0005-0000-0000-000037250000}"/>
    <cellStyle name="Total 4 4 2_GCSEs" xfId="7613" xr:uid="{00000000-0005-0000-0000-000038250000}"/>
    <cellStyle name="Total 4 4 3" xfId="1274" xr:uid="{00000000-0005-0000-0000-000039250000}"/>
    <cellStyle name="Total 4 4 4" xfId="5011" xr:uid="{00000000-0005-0000-0000-00003A250000}"/>
    <cellStyle name="Total 4 4 5" xfId="5012" xr:uid="{00000000-0005-0000-0000-00003B250000}"/>
    <cellStyle name="Total 4 4 6" xfId="5013" xr:uid="{00000000-0005-0000-0000-00003C250000}"/>
    <cellStyle name="Total 4 4_GCSEs" xfId="7612" xr:uid="{00000000-0005-0000-0000-00003D250000}"/>
    <cellStyle name="Total 4 5" xfId="958" xr:uid="{00000000-0005-0000-0000-00003E250000}"/>
    <cellStyle name="Total 4 5 2" xfId="959" xr:uid="{00000000-0005-0000-0000-00003F250000}"/>
    <cellStyle name="Total 4 5 2 2" xfId="1271" xr:uid="{00000000-0005-0000-0000-000040250000}"/>
    <cellStyle name="Total 4 5 2 3" xfId="5014" xr:uid="{00000000-0005-0000-0000-000041250000}"/>
    <cellStyle name="Total 4 5 2 4" xfId="5015" xr:uid="{00000000-0005-0000-0000-000042250000}"/>
    <cellStyle name="Total 4 5 2 5" xfId="5016" xr:uid="{00000000-0005-0000-0000-000043250000}"/>
    <cellStyle name="Total 4 5 2_GCSEs" xfId="7615" xr:uid="{00000000-0005-0000-0000-000044250000}"/>
    <cellStyle name="Total 4 5 3" xfId="1272" xr:uid="{00000000-0005-0000-0000-000045250000}"/>
    <cellStyle name="Total 4 5 4" xfId="5017" xr:uid="{00000000-0005-0000-0000-000046250000}"/>
    <cellStyle name="Total 4 5 5" xfId="5018" xr:uid="{00000000-0005-0000-0000-000047250000}"/>
    <cellStyle name="Total 4 5 6" xfId="5019" xr:uid="{00000000-0005-0000-0000-000048250000}"/>
    <cellStyle name="Total 4 5_GCSEs" xfId="7614" xr:uid="{00000000-0005-0000-0000-000049250000}"/>
    <cellStyle name="Total 4 6" xfId="960" xr:uid="{00000000-0005-0000-0000-00004A250000}"/>
    <cellStyle name="Total 4 6 2" xfId="961" xr:uid="{00000000-0005-0000-0000-00004B250000}"/>
    <cellStyle name="Total 4 6 2 2" xfId="1269" xr:uid="{00000000-0005-0000-0000-00004C250000}"/>
    <cellStyle name="Total 4 6 2 3" xfId="5020" xr:uid="{00000000-0005-0000-0000-00004D250000}"/>
    <cellStyle name="Total 4 6 2 4" xfId="5021" xr:uid="{00000000-0005-0000-0000-00004E250000}"/>
    <cellStyle name="Total 4 6 2 5" xfId="5022" xr:uid="{00000000-0005-0000-0000-00004F250000}"/>
    <cellStyle name="Total 4 6 2_GCSEs" xfId="7617" xr:uid="{00000000-0005-0000-0000-000050250000}"/>
    <cellStyle name="Total 4 6 3" xfId="1270" xr:uid="{00000000-0005-0000-0000-000051250000}"/>
    <cellStyle name="Total 4 6 4" xfId="5023" xr:uid="{00000000-0005-0000-0000-000052250000}"/>
    <cellStyle name="Total 4 6 5" xfId="5024" xr:uid="{00000000-0005-0000-0000-000053250000}"/>
    <cellStyle name="Total 4 6 6" xfId="5025" xr:uid="{00000000-0005-0000-0000-000054250000}"/>
    <cellStyle name="Total 4 6_GCSEs" xfId="7616" xr:uid="{00000000-0005-0000-0000-000055250000}"/>
    <cellStyle name="Total 4 7" xfId="962" xr:uid="{00000000-0005-0000-0000-000056250000}"/>
    <cellStyle name="Total 4 7 2" xfId="963" xr:uid="{00000000-0005-0000-0000-000057250000}"/>
    <cellStyle name="Total 4 7 2 2" xfId="1267" xr:uid="{00000000-0005-0000-0000-000058250000}"/>
    <cellStyle name="Total 4 7 2 3" xfId="5026" xr:uid="{00000000-0005-0000-0000-000059250000}"/>
    <cellStyle name="Total 4 7 2 4" xfId="5027" xr:uid="{00000000-0005-0000-0000-00005A250000}"/>
    <cellStyle name="Total 4 7 2 5" xfId="5028" xr:uid="{00000000-0005-0000-0000-00005B250000}"/>
    <cellStyle name="Total 4 7 2_GCSEs" xfId="7619" xr:uid="{00000000-0005-0000-0000-00005C250000}"/>
    <cellStyle name="Total 4 7 3" xfId="1268" xr:uid="{00000000-0005-0000-0000-00005D250000}"/>
    <cellStyle name="Total 4 7 4" xfId="5029" xr:uid="{00000000-0005-0000-0000-00005E250000}"/>
    <cellStyle name="Total 4 7 5" xfId="5030" xr:uid="{00000000-0005-0000-0000-00005F250000}"/>
    <cellStyle name="Total 4 7 6" xfId="5031" xr:uid="{00000000-0005-0000-0000-000060250000}"/>
    <cellStyle name="Total 4 7_GCSEs" xfId="7618" xr:uid="{00000000-0005-0000-0000-000061250000}"/>
    <cellStyle name="Total 4 8" xfId="964" xr:uid="{00000000-0005-0000-0000-000062250000}"/>
    <cellStyle name="Total 4 8 2" xfId="965" xr:uid="{00000000-0005-0000-0000-000063250000}"/>
    <cellStyle name="Total 4 8 2 2" xfId="1265" xr:uid="{00000000-0005-0000-0000-000064250000}"/>
    <cellStyle name="Total 4 8 2 3" xfId="5032" xr:uid="{00000000-0005-0000-0000-000065250000}"/>
    <cellStyle name="Total 4 8 2 4" xfId="5033" xr:uid="{00000000-0005-0000-0000-000066250000}"/>
    <cellStyle name="Total 4 8 2 5" xfId="5034" xr:uid="{00000000-0005-0000-0000-000067250000}"/>
    <cellStyle name="Total 4 8 2_GCSEs" xfId="7621" xr:uid="{00000000-0005-0000-0000-000068250000}"/>
    <cellStyle name="Total 4 8 3" xfId="1266" xr:uid="{00000000-0005-0000-0000-000069250000}"/>
    <cellStyle name="Total 4 8 4" xfId="5035" xr:uid="{00000000-0005-0000-0000-00006A250000}"/>
    <cellStyle name="Total 4 8 5" xfId="5036" xr:uid="{00000000-0005-0000-0000-00006B250000}"/>
    <cellStyle name="Total 4 8 6" xfId="5037" xr:uid="{00000000-0005-0000-0000-00006C250000}"/>
    <cellStyle name="Total 4 8_GCSEs" xfId="7620" xr:uid="{00000000-0005-0000-0000-00006D250000}"/>
    <cellStyle name="Total 4 9" xfId="966" xr:uid="{00000000-0005-0000-0000-00006E250000}"/>
    <cellStyle name="Total 4 9 2" xfId="967" xr:uid="{00000000-0005-0000-0000-00006F250000}"/>
    <cellStyle name="Total 4 9 2 2" xfId="1263" xr:uid="{00000000-0005-0000-0000-000070250000}"/>
    <cellStyle name="Total 4 9 2 3" xfId="5038" xr:uid="{00000000-0005-0000-0000-000071250000}"/>
    <cellStyle name="Total 4 9 2 4" xfId="5039" xr:uid="{00000000-0005-0000-0000-000072250000}"/>
    <cellStyle name="Total 4 9 2 5" xfId="5040" xr:uid="{00000000-0005-0000-0000-000073250000}"/>
    <cellStyle name="Total 4 9 2_GCSEs" xfId="7623" xr:uid="{00000000-0005-0000-0000-000074250000}"/>
    <cellStyle name="Total 4 9 3" xfId="1264" xr:uid="{00000000-0005-0000-0000-000075250000}"/>
    <cellStyle name="Total 4 9 4" xfId="5041" xr:uid="{00000000-0005-0000-0000-000076250000}"/>
    <cellStyle name="Total 4 9 5" xfId="5042" xr:uid="{00000000-0005-0000-0000-000077250000}"/>
    <cellStyle name="Total 4 9 6" xfId="5043" xr:uid="{00000000-0005-0000-0000-000078250000}"/>
    <cellStyle name="Total 4 9_GCSEs" xfId="7622" xr:uid="{00000000-0005-0000-0000-000079250000}"/>
    <cellStyle name="Total 4_GCSEs" xfId="7604" xr:uid="{00000000-0005-0000-0000-00007A250000}"/>
    <cellStyle name="Total 5" xfId="968" xr:uid="{00000000-0005-0000-0000-00007B250000}"/>
    <cellStyle name="Total 5 10" xfId="969" xr:uid="{00000000-0005-0000-0000-00007C250000}"/>
    <cellStyle name="Total 5 10 2" xfId="1261" xr:uid="{00000000-0005-0000-0000-00007D250000}"/>
    <cellStyle name="Total 5 10 3" xfId="5044" xr:uid="{00000000-0005-0000-0000-00007E250000}"/>
    <cellStyle name="Total 5 10 4" xfId="5045" xr:uid="{00000000-0005-0000-0000-00007F250000}"/>
    <cellStyle name="Total 5 10 5" xfId="5046" xr:uid="{00000000-0005-0000-0000-000080250000}"/>
    <cellStyle name="Total 5 10_GCSEs" xfId="7625" xr:uid="{00000000-0005-0000-0000-000081250000}"/>
    <cellStyle name="Total 5 11" xfId="970" xr:uid="{00000000-0005-0000-0000-000082250000}"/>
    <cellStyle name="Total 5 11 2" xfId="1260" xr:uid="{00000000-0005-0000-0000-000083250000}"/>
    <cellStyle name="Total 5 11 3" xfId="5047" xr:uid="{00000000-0005-0000-0000-000084250000}"/>
    <cellStyle name="Total 5 11 4" xfId="5048" xr:uid="{00000000-0005-0000-0000-000085250000}"/>
    <cellStyle name="Total 5 11 5" xfId="5049" xr:uid="{00000000-0005-0000-0000-000086250000}"/>
    <cellStyle name="Total 5 11_GCSEs" xfId="7626" xr:uid="{00000000-0005-0000-0000-000087250000}"/>
    <cellStyle name="Total 5 12" xfId="1262" xr:uid="{00000000-0005-0000-0000-000088250000}"/>
    <cellStyle name="Total 5 12 2" xfId="5050" xr:uid="{00000000-0005-0000-0000-000089250000}"/>
    <cellStyle name="Total 5 12 3" xfId="5051" xr:uid="{00000000-0005-0000-0000-00008A250000}"/>
    <cellStyle name="Total 5 12 4" xfId="5052" xr:uid="{00000000-0005-0000-0000-00008B250000}"/>
    <cellStyle name="Total 5 12 5" xfId="5053" xr:uid="{00000000-0005-0000-0000-00008C250000}"/>
    <cellStyle name="Total 5 12_GCSEs" xfId="7627" xr:uid="{00000000-0005-0000-0000-00008D250000}"/>
    <cellStyle name="Total 5 13" xfId="5054" xr:uid="{00000000-0005-0000-0000-00008E250000}"/>
    <cellStyle name="Total 5 14" xfId="5055" xr:uid="{00000000-0005-0000-0000-00008F250000}"/>
    <cellStyle name="Total 5 15" xfId="5056" xr:uid="{00000000-0005-0000-0000-000090250000}"/>
    <cellStyle name="Total 5 16" xfId="5057" xr:uid="{00000000-0005-0000-0000-000091250000}"/>
    <cellStyle name="Total 5 17" xfId="6334" xr:uid="{00000000-0005-0000-0000-000092250000}"/>
    <cellStyle name="Total 5 2" xfId="971" xr:uid="{00000000-0005-0000-0000-000093250000}"/>
    <cellStyle name="Total 5 2 2" xfId="972" xr:uid="{00000000-0005-0000-0000-000094250000}"/>
    <cellStyle name="Total 5 2 2 2" xfId="1258" xr:uid="{00000000-0005-0000-0000-000095250000}"/>
    <cellStyle name="Total 5 2 2 3" xfId="5058" xr:uid="{00000000-0005-0000-0000-000096250000}"/>
    <cellStyle name="Total 5 2 2 4" xfId="5059" xr:uid="{00000000-0005-0000-0000-000097250000}"/>
    <cellStyle name="Total 5 2 2 5" xfId="5060" xr:uid="{00000000-0005-0000-0000-000098250000}"/>
    <cellStyle name="Total 5 2 2_GCSEs" xfId="7629" xr:uid="{00000000-0005-0000-0000-000099250000}"/>
    <cellStyle name="Total 5 2 3" xfId="1259" xr:uid="{00000000-0005-0000-0000-00009A250000}"/>
    <cellStyle name="Total 5 2 4" xfId="5061" xr:uid="{00000000-0005-0000-0000-00009B250000}"/>
    <cellStyle name="Total 5 2 5" xfId="5062" xr:uid="{00000000-0005-0000-0000-00009C250000}"/>
    <cellStyle name="Total 5 2 6" xfId="5063" xr:uid="{00000000-0005-0000-0000-00009D250000}"/>
    <cellStyle name="Total 5 2_GCSEs" xfId="7628" xr:uid="{00000000-0005-0000-0000-00009E250000}"/>
    <cellStyle name="Total 5 3" xfId="973" xr:uid="{00000000-0005-0000-0000-00009F250000}"/>
    <cellStyle name="Total 5 3 2" xfId="974" xr:uid="{00000000-0005-0000-0000-0000A0250000}"/>
    <cellStyle name="Total 5 3 2 2" xfId="1256" xr:uid="{00000000-0005-0000-0000-0000A1250000}"/>
    <cellStyle name="Total 5 3 2 3" xfId="5064" xr:uid="{00000000-0005-0000-0000-0000A2250000}"/>
    <cellStyle name="Total 5 3 2 4" xfId="5065" xr:uid="{00000000-0005-0000-0000-0000A3250000}"/>
    <cellStyle name="Total 5 3 2 5" xfId="5066" xr:uid="{00000000-0005-0000-0000-0000A4250000}"/>
    <cellStyle name="Total 5 3 2_GCSEs" xfId="7631" xr:uid="{00000000-0005-0000-0000-0000A5250000}"/>
    <cellStyle name="Total 5 3 3" xfId="1257" xr:uid="{00000000-0005-0000-0000-0000A6250000}"/>
    <cellStyle name="Total 5 3 4" xfId="5067" xr:uid="{00000000-0005-0000-0000-0000A7250000}"/>
    <cellStyle name="Total 5 3 5" xfId="5068" xr:uid="{00000000-0005-0000-0000-0000A8250000}"/>
    <cellStyle name="Total 5 3 6" xfId="5069" xr:uid="{00000000-0005-0000-0000-0000A9250000}"/>
    <cellStyle name="Total 5 3_GCSEs" xfId="7630" xr:uid="{00000000-0005-0000-0000-0000AA250000}"/>
    <cellStyle name="Total 5 4" xfId="975" xr:uid="{00000000-0005-0000-0000-0000AB250000}"/>
    <cellStyle name="Total 5 4 2" xfId="976" xr:uid="{00000000-0005-0000-0000-0000AC250000}"/>
    <cellStyle name="Total 5 4 2 2" xfId="1254" xr:uid="{00000000-0005-0000-0000-0000AD250000}"/>
    <cellStyle name="Total 5 4 2 3" xfId="5070" xr:uid="{00000000-0005-0000-0000-0000AE250000}"/>
    <cellStyle name="Total 5 4 2 4" xfId="5071" xr:uid="{00000000-0005-0000-0000-0000AF250000}"/>
    <cellStyle name="Total 5 4 2 5" xfId="5072" xr:uid="{00000000-0005-0000-0000-0000B0250000}"/>
    <cellStyle name="Total 5 4 2_GCSEs" xfId="7633" xr:uid="{00000000-0005-0000-0000-0000B1250000}"/>
    <cellStyle name="Total 5 4 3" xfId="1255" xr:uid="{00000000-0005-0000-0000-0000B2250000}"/>
    <cellStyle name="Total 5 4 4" xfId="5073" xr:uid="{00000000-0005-0000-0000-0000B3250000}"/>
    <cellStyle name="Total 5 4 5" xfId="5074" xr:uid="{00000000-0005-0000-0000-0000B4250000}"/>
    <cellStyle name="Total 5 4 6" xfId="5075" xr:uid="{00000000-0005-0000-0000-0000B5250000}"/>
    <cellStyle name="Total 5 4_GCSEs" xfId="7632" xr:uid="{00000000-0005-0000-0000-0000B6250000}"/>
    <cellStyle name="Total 5 5" xfId="977" xr:uid="{00000000-0005-0000-0000-0000B7250000}"/>
    <cellStyle name="Total 5 5 2" xfId="978" xr:uid="{00000000-0005-0000-0000-0000B8250000}"/>
    <cellStyle name="Total 5 5 2 2" xfId="1252" xr:uid="{00000000-0005-0000-0000-0000B9250000}"/>
    <cellStyle name="Total 5 5 2 3" xfId="5076" xr:uid="{00000000-0005-0000-0000-0000BA250000}"/>
    <cellStyle name="Total 5 5 2 4" xfId="5077" xr:uid="{00000000-0005-0000-0000-0000BB250000}"/>
    <cellStyle name="Total 5 5 2 5" xfId="5078" xr:uid="{00000000-0005-0000-0000-0000BC250000}"/>
    <cellStyle name="Total 5 5 2_GCSEs" xfId="7635" xr:uid="{00000000-0005-0000-0000-0000BD250000}"/>
    <cellStyle name="Total 5 5 3" xfId="1253" xr:uid="{00000000-0005-0000-0000-0000BE250000}"/>
    <cellStyle name="Total 5 5 4" xfId="5079" xr:uid="{00000000-0005-0000-0000-0000BF250000}"/>
    <cellStyle name="Total 5 5 5" xfId="5080" xr:uid="{00000000-0005-0000-0000-0000C0250000}"/>
    <cellStyle name="Total 5 5 6" xfId="5081" xr:uid="{00000000-0005-0000-0000-0000C1250000}"/>
    <cellStyle name="Total 5 5_GCSEs" xfId="7634" xr:uid="{00000000-0005-0000-0000-0000C2250000}"/>
    <cellStyle name="Total 5 6" xfId="979" xr:uid="{00000000-0005-0000-0000-0000C3250000}"/>
    <cellStyle name="Total 5 6 2" xfId="980" xr:uid="{00000000-0005-0000-0000-0000C4250000}"/>
    <cellStyle name="Total 5 6 2 2" xfId="1250" xr:uid="{00000000-0005-0000-0000-0000C5250000}"/>
    <cellStyle name="Total 5 6 2 3" xfId="5082" xr:uid="{00000000-0005-0000-0000-0000C6250000}"/>
    <cellStyle name="Total 5 6 2 4" xfId="5083" xr:uid="{00000000-0005-0000-0000-0000C7250000}"/>
    <cellStyle name="Total 5 6 2 5" xfId="5084" xr:uid="{00000000-0005-0000-0000-0000C8250000}"/>
    <cellStyle name="Total 5 6 2_GCSEs" xfId="7637" xr:uid="{00000000-0005-0000-0000-0000C9250000}"/>
    <cellStyle name="Total 5 6 3" xfId="1251" xr:uid="{00000000-0005-0000-0000-0000CA250000}"/>
    <cellStyle name="Total 5 6 4" xfId="5085" xr:uid="{00000000-0005-0000-0000-0000CB250000}"/>
    <cellStyle name="Total 5 6 5" xfId="5086" xr:uid="{00000000-0005-0000-0000-0000CC250000}"/>
    <cellStyle name="Total 5 6 6" xfId="5087" xr:uid="{00000000-0005-0000-0000-0000CD250000}"/>
    <cellStyle name="Total 5 6_GCSEs" xfId="7636" xr:uid="{00000000-0005-0000-0000-0000CE250000}"/>
    <cellStyle name="Total 5 7" xfId="981" xr:uid="{00000000-0005-0000-0000-0000CF250000}"/>
    <cellStyle name="Total 5 7 2" xfId="982" xr:uid="{00000000-0005-0000-0000-0000D0250000}"/>
    <cellStyle name="Total 5 7 2 2" xfId="1248" xr:uid="{00000000-0005-0000-0000-0000D1250000}"/>
    <cellStyle name="Total 5 7 2 3" xfId="5088" xr:uid="{00000000-0005-0000-0000-0000D2250000}"/>
    <cellStyle name="Total 5 7 2 4" xfId="5089" xr:uid="{00000000-0005-0000-0000-0000D3250000}"/>
    <cellStyle name="Total 5 7 2 5" xfId="5090" xr:uid="{00000000-0005-0000-0000-0000D4250000}"/>
    <cellStyle name="Total 5 7 2_GCSEs" xfId="7639" xr:uid="{00000000-0005-0000-0000-0000D5250000}"/>
    <cellStyle name="Total 5 7 3" xfId="1249" xr:uid="{00000000-0005-0000-0000-0000D6250000}"/>
    <cellStyle name="Total 5 7 4" xfId="5091" xr:uid="{00000000-0005-0000-0000-0000D7250000}"/>
    <cellStyle name="Total 5 7 5" xfId="5092" xr:uid="{00000000-0005-0000-0000-0000D8250000}"/>
    <cellStyle name="Total 5 7 6" xfId="5093" xr:uid="{00000000-0005-0000-0000-0000D9250000}"/>
    <cellStyle name="Total 5 7_GCSEs" xfId="7638" xr:uid="{00000000-0005-0000-0000-0000DA250000}"/>
    <cellStyle name="Total 5 8" xfId="983" xr:uid="{00000000-0005-0000-0000-0000DB250000}"/>
    <cellStyle name="Total 5 8 2" xfId="984" xr:uid="{00000000-0005-0000-0000-0000DC250000}"/>
    <cellStyle name="Total 5 8 2 2" xfId="1246" xr:uid="{00000000-0005-0000-0000-0000DD250000}"/>
    <cellStyle name="Total 5 8 2 3" xfId="5094" xr:uid="{00000000-0005-0000-0000-0000DE250000}"/>
    <cellStyle name="Total 5 8 2 4" xfId="5095" xr:uid="{00000000-0005-0000-0000-0000DF250000}"/>
    <cellStyle name="Total 5 8 2 5" xfId="5096" xr:uid="{00000000-0005-0000-0000-0000E0250000}"/>
    <cellStyle name="Total 5 8 2_GCSEs" xfId="7641" xr:uid="{00000000-0005-0000-0000-0000E1250000}"/>
    <cellStyle name="Total 5 8 3" xfId="1247" xr:uid="{00000000-0005-0000-0000-0000E2250000}"/>
    <cellStyle name="Total 5 8 4" xfId="5097" xr:uid="{00000000-0005-0000-0000-0000E3250000}"/>
    <cellStyle name="Total 5 8 5" xfId="5098" xr:uid="{00000000-0005-0000-0000-0000E4250000}"/>
    <cellStyle name="Total 5 8 6" xfId="5099" xr:uid="{00000000-0005-0000-0000-0000E5250000}"/>
    <cellStyle name="Total 5 8_GCSEs" xfId="7640" xr:uid="{00000000-0005-0000-0000-0000E6250000}"/>
    <cellStyle name="Total 5 9" xfId="985" xr:uid="{00000000-0005-0000-0000-0000E7250000}"/>
    <cellStyle name="Total 5 9 2" xfId="986" xr:uid="{00000000-0005-0000-0000-0000E8250000}"/>
    <cellStyle name="Total 5 9 2 2" xfId="1244" xr:uid="{00000000-0005-0000-0000-0000E9250000}"/>
    <cellStyle name="Total 5 9 2 3" xfId="5100" xr:uid="{00000000-0005-0000-0000-0000EA250000}"/>
    <cellStyle name="Total 5 9 2 4" xfId="5101" xr:uid="{00000000-0005-0000-0000-0000EB250000}"/>
    <cellStyle name="Total 5 9 2 5" xfId="5102" xr:uid="{00000000-0005-0000-0000-0000EC250000}"/>
    <cellStyle name="Total 5 9 2_GCSEs" xfId="7643" xr:uid="{00000000-0005-0000-0000-0000ED250000}"/>
    <cellStyle name="Total 5 9 3" xfId="1245" xr:uid="{00000000-0005-0000-0000-0000EE250000}"/>
    <cellStyle name="Total 5 9 4" xfId="5103" xr:uid="{00000000-0005-0000-0000-0000EF250000}"/>
    <cellStyle name="Total 5 9 5" xfId="5104" xr:uid="{00000000-0005-0000-0000-0000F0250000}"/>
    <cellStyle name="Total 5 9 6" xfId="5105" xr:uid="{00000000-0005-0000-0000-0000F1250000}"/>
    <cellStyle name="Total 5 9_GCSEs" xfId="7642" xr:uid="{00000000-0005-0000-0000-0000F2250000}"/>
    <cellStyle name="Total 5_GCSEs" xfId="7624" xr:uid="{00000000-0005-0000-0000-0000F3250000}"/>
    <cellStyle name="Total 6" xfId="987" xr:uid="{00000000-0005-0000-0000-0000F4250000}"/>
    <cellStyle name="Total 6 10" xfId="988" xr:uid="{00000000-0005-0000-0000-0000F5250000}"/>
    <cellStyle name="Total 6 10 2" xfId="1242" xr:uid="{00000000-0005-0000-0000-0000F6250000}"/>
    <cellStyle name="Total 6 10 3" xfId="5106" xr:uid="{00000000-0005-0000-0000-0000F7250000}"/>
    <cellStyle name="Total 6 10 4" xfId="5107" xr:uid="{00000000-0005-0000-0000-0000F8250000}"/>
    <cellStyle name="Total 6 10 5" xfId="5108" xr:uid="{00000000-0005-0000-0000-0000F9250000}"/>
    <cellStyle name="Total 6 10_GCSEs" xfId="7645" xr:uid="{00000000-0005-0000-0000-0000FA250000}"/>
    <cellStyle name="Total 6 11" xfId="989" xr:uid="{00000000-0005-0000-0000-0000FB250000}"/>
    <cellStyle name="Total 6 11 2" xfId="1241" xr:uid="{00000000-0005-0000-0000-0000FC250000}"/>
    <cellStyle name="Total 6 11 3" xfId="5109" xr:uid="{00000000-0005-0000-0000-0000FD250000}"/>
    <cellStyle name="Total 6 11 4" xfId="5110" xr:uid="{00000000-0005-0000-0000-0000FE250000}"/>
    <cellStyle name="Total 6 11 5" xfId="5111" xr:uid="{00000000-0005-0000-0000-0000FF250000}"/>
    <cellStyle name="Total 6 11_GCSEs" xfId="7646" xr:uid="{00000000-0005-0000-0000-000000260000}"/>
    <cellStyle name="Total 6 12" xfId="1243" xr:uid="{00000000-0005-0000-0000-000001260000}"/>
    <cellStyle name="Total 6 12 2" xfId="5112" xr:uid="{00000000-0005-0000-0000-000002260000}"/>
    <cellStyle name="Total 6 12 3" xfId="5113" xr:uid="{00000000-0005-0000-0000-000003260000}"/>
    <cellStyle name="Total 6 12 4" xfId="5114" xr:uid="{00000000-0005-0000-0000-000004260000}"/>
    <cellStyle name="Total 6 12 5" xfId="5115" xr:uid="{00000000-0005-0000-0000-000005260000}"/>
    <cellStyle name="Total 6 12_GCSEs" xfId="7647" xr:uid="{00000000-0005-0000-0000-000006260000}"/>
    <cellStyle name="Total 6 13" xfId="5116" xr:uid="{00000000-0005-0000-0000-000007260000}"/>
    <cellStyle name="Total 6 14" xfId="5117" xr:uid="{00000000-0005-0000-0000-000008260000}"/>
    <cellStyle name="Total 6 15" xfId="5118" xr:uid="{00000000-0005-0000-0000-000009260000}"/>
    <cellStyle name="Total 6 16" xfId="5119" xr:uid="{00000000-0005-0000-0000-00000A260000}"/>
    <cellStyle name="Total 6 2" xfId="990" xr:uid="{00000000-0005-0000-0000-00000B260000}"/>
    <cellStyle name="Total 6 2 2" xfId="991" xr:uid="{00000000-0005-0000-0000-00000C260000}"/>
    <cellStyle name="Total 6 2 2 2" xfId="1239" xr:uid="{00000000-0005-0000-0000-00000D260000}"/>
    <cellStyle name="Total 6 2 2 3" xfId="5120" xr:uid="{00000000-0005-0000-0000-00000E260000}"/>
    <cellStyle name="Total 6 2 2 4" xfId="5121" xr:uid="{00000000-0005-0000-0000-00000F260000}"/>
    <cellStyle name="Total 6 2 2 5" xfId="5122" xr:uid="{00000000-0005-0000-0000-000010260000}"/>
    <cellStyle name="Total 6 2 2_GCSEs" xfId="7649" xr:uid="{00000000-0005-0000-0000-000011260000}"/>
    <cellStyle name="Total 6 2 3" xfId="1240" xr:uid="{00000000-0005-0000-0000-000012260000}"/>
    <cellStyle name="Total 6 2 4" xfId="5123" xr:uid="{00000000-0005-0000-0000-000013260000}"/>
    <cellStyle name="Total 6 2 5" xfId="5124" xr:uid="{00000000-0005-0000-0000-000014260000}"/>
    <cellStyle name="Total 6 2 6" xfId="5125" xr:uid="{00000000-0005-0000-0000-000015260000}"/>
    <cellStyle name="Total 6 2_GCSEs" xfId="7648" xr:uid="{00000000-0005-0000-0000-000016260000}"/>
    <cellStyle name="Total 6 3" xfId="992" xr:uid="{00000000-0005-0000-0000-000017260000}"/>
    <cellStyle name="Total 6 3 2" xfId="993" xr:uid="{00000000-0005-0000-0000-000018260000}"/>
    <cellStyle name="Total 6 3 2 2" xfId="1237" xr:uid="{00000000-0005-0000-0000-000019260000}"/>
    <cellStyle name="Total 6 3 2 3" xfId="5126" xr:uid="{00000000-0005-0000-0000-00001A260000}"/>
    <cellStyle name="Total 6 3 2 4" xfId="5127" xr:uid="{00000000-0005-0000-0000-00001B260000}"/>
    <cellStyle name="Total 6 3 2 5" xfId="5128" xr:uid="{00000000-0005-0000-0000-00001C260000}"/>
    <cellStyle name="Total 6 3 2_GCSEs" xfId="7651" xr:uid="{00000000-0005-0000-0000-00001D260000}"/>
    <cellStyle name="Total 6 3 3" xfId="1238" xr:uid="{00000000-0005-0000-0000-00001E260000}"/>
    <cellStyle name="Total 6 3 4" xfId="5129" xr:uid="{00000000-0005-0000-0000-00001F260000}"/>
    <cellStyle name="Total 6 3 5" xfId="5130" xr:uid="{00000000-0005-0000-0000-000020260000}"/>
    <cellStyle name="Total 6 3 6" xfId="5131" xr:uid="{00000000-0005-0000-0000-000021260000}"/>
    <cellStyle name="Total 6 3_GCSEs" xfId="7650" xr:uid="{00000000-0005-0000-0000-000022260000}"/>
    <cellStyle name="Total 6 4" xfId="994" xr:uid="{00000000-0005-0000-0000-000023260000}"/>
    <cellStyle name="Total 6 4 2" xfId="995" xr:uid="{00000000-0005-0000-0000-000024260000}"/>
    <cellStyle name="Total 6 4 2 2" xfId="1235" xr:uid="{00000000-0005-0000-0000-000025260000}"/>
    <cellStyle name="Total 6 4 2 3" xfId="5132" xr:uid="{00000000-0005-0000-0000-000026260000}"/>
    <cellStyle name="Total 6 4 2 4" xfId="5133" xr:uid="{00000000-0005-0000-0000-000027260000}"/>
    <cellStyle name="Total 6 4 2 5" xfId="5134" xr:uid="{00000000-0005-0000-0000-000028260000}"/>
    <cellStyle name="Total 6 4 2_GCSEs" xfId="7653" xr:uid="{00000000-0005-0000-0000-000029260000}"/>
    <cellStyle name="Total 6 4 3" xfId="1236" xr:uid="{00000000-0005-0000-0000-00002A260000}"/>
    <cellStyle name="Total 6 4 4" xfId="5135" xr:uid="{00000000-0005-0000-0000-00002B260000}"/>
    <cellStyle name="Total 6 4 5" xfId="5136" xr:uid="{00000000-0005-0000-0000-00002C260000}"/>
    <cellStyle name="Total 6 4 6" xfId="5137" xr:uid="{00000000-0005-0000-0000-00002D260000}"/>
    <cellStyle name="Total 6 4_GCSEs" xfId="7652" xr:uid="{00000000-0005-0000-0000-00002E260000}"/>
    <cellStyle name="Total 6 5" xfId="996" xr:uid="{00000000-0005-0000-0000-00002F260000}"/>
    <cellStyle name="Total 6 5 2" xfId="997" xr:uid="{00000000-0005-0000-0000-000030260000}"/>
    <cellStyle name="Total 6 5 2 2" xfId="1233" xr:uid="{00000000-0005-0000-0000-000031260000}"/>
    <cellStyle name="Total 6 5 2 3" xfId="5138" xr:uid="{00000000-0005-0000-0000-000032260000}"/>
    <cellStyle name="Total 6 5 2 4" xfId="5139" xr:uid="{00000000-0005-0000-0000-000033260000}"/>
    <cellStyle name="Total 6 5 2 5" xfId="5140" xr:uid="{00000000-0005-0000-0000-000034260000}"/>
    <cellStyle name="Total 6 5 2_GCSEs" xfId="7655" xr:uid="{00000000-0005-0000-0000-000035260000}"/>
    <cellStyle name="Total 6 5 3" xfId="1234" xr:uid="{00000000-0005-0000-0000-000036260000}"/>
    <cellStyle name="Total 6 5 4" xfId="5141" xr:uid="{00000000-0005-0000-0000-000037260000}"/>
    <cellStyle name="Total 6 5 5" xfId="5142" xr:uid="{00000000-0005-0000-0000-000038260000}"/>
    <cellStyle name="Total 6 5 6" xfId="5143" xr:uid="{00000000-0005-0000-0000-000039260000}"/>
    <cellStyle name="Total 6 5_GCSEs" xfId="7654" xr:uid="{00000000-0005-0000-0000-00003A260000}"/>
    <cellStyle name="Total 6 6" xfId="998" xr:uid="{00000000-0005-0000-0000-00003B260000}"/>
    <cellStyle name="Total 6 6 2" xfId="999" xr:uid="{00000000-0005-0000-0000-00003C260000}"/>
    <cellStyle name="Total 6 6 2 2" xfId="1231" xr:uid="{00000000-0005-0000-0000-00003D260000}"/>
    <cellStyle name="Total 6 6 2 3" xfId="5144" xr:uid="{00000000-0005-0000-0000-00003E260000}"/>
    <cellStyle name="Total 6 6 2 4" xfId="5145" xr:uid="{00000000-0005-0000-0000-00003F260000}"/>
    <cellStyle name="Total 6 6 2 5" xfId="5146" xr:uid="{00000000-0005-0000-0000-000040260000}"/>
    <cellStyle name="Total 6 6 2_GCSEs" xfId="7657" xr:uid="{00000000-0005-0000-0000-000041260000}"/>
    <cellStyle name="Total 6 6 3" xfId="1232" xr:uid="{00000000-0005-0000-0000-000042260000}"/>
    <cellStyle name="Total 6 6 4" xfId="5147" xr:uid="{00000000-0005-0000-0000-000043260000}"/>
    <cellStyle name="Total 6 6 5" xfId="5148" xr:uid="{00000000-0005-0000-0000-000044260000}"/>
    <cellStyle name="Total 6 6 6" xfId="5149" xr:uid="{00000000-0005-0000-0000-000045260000}"/>
    <cellStyle name="Total 6 6_GCSEs" xfId="7656" xr:uid="{00000000-0005-0000-0000-000046260000}"/>
    <cellStyle name="Total 6 7" xfId="1000" xr:uid="{00000000-0005-0000-0000-000047260000}"/>
    <cellStyle name="Total 6 7 2" xfId="1001" xr:uid="{00000000-0005-0000-0000-000048260000}"/>
    <cellStyle name="Total 6 7 2 2" xfId="1229" xr:uid="{00000000-0005-0000-0000-000049260000}"/>
    <cellStyle name="Total 6 7 2 3" xfId="5150" xr:uid="{00000000-0005-0000-0000-00004A260000}"/>
    <cellStyle name="Total 6 7 2 4" xfId="5151" xr:uid="{00000000-0005-0000-0000-00004B260000}"/>
    <cellStyle name="Total 6 7 2 5" xfId="5152" xr:uid="{00000000-0005-0000-0000-00004C260000}"/>
    <cellStyle name="Total 6 7 2_GCSEs" xfId="7659" xr:uid="{00000000-0005-0000-0000-00004D260000}"/>
    <cellStyle name="Total 6 7 3" xfId="1230" xr:uid="{00000000-0005-0000-0000-00004E260000}"/>
    <cellStyle name="Total 6 7 4" xfId="5153" xr:uid="{00000000-0005-0000-0000-00004F260000}"/>
    <cellStyle name="Total 6 7 5" xfId="5154" xr:uid="{00000000-0005-0000-0000-000050260000}"/>
    <cellStyle name="Total 6 7 6" xfId="5155" xr:uid="{00000000-0005-0000-0000-000051260000}"/>
    <cellStyle name="Total 6 7_GCSEs" xfId="7658" xr:uid="{00000000-0005-0000-0000-000052260000}"/>
    <cellStyle name="Total 6 8" xfId="1002" xr:uid="{00000000-0005-0000-0000-000053260000}"/>
    <cellStyle name="Total 6 8 2" xfId="1003" xr:uid="{00000000-0005-0000-0000-000054260000}"/>
    <cellStyle name="Total 6 8 2 2" xfId="1227" xr:uid="{00000000-0005-0000-0000-000055260000}"/>
    <cellStyle name="Total 6 8 2 3" xfId="5156" xr:uid="{00000000-0005-0000-0000-000056260000}"/>
    <cellStyle name="Total 6 8 2 4" xfId="5157" xr:uid="{00000000-0005-0000-0000-000057260000}"/>
    <cellStyle name="Total 6 8 2 5" xfId="5158" xr:uid="{00000000-0005-0000-0000-000058260000}"/>
    <cellStyle name="Total 6 8 2_GCSEs" xfId="7661" xr:uid="{00000000-0005-0000-0000-000059260000}"/>
    <cellStyle name="Total 6 8 3" xfId="1228" xr:uid="{00000000-0005-0000-0000-00005A260000}"/>
    <cellStyle name="Total 6 8 4" xfId="5159" xr:uid="{00000000-0005-0000-0000-00005B260000}"/>
    <cellStyle name="Total 6 8 5" xfId="5160" xr:uid="{00000000-0005-0000-0000-00005C260000}"/>
    <cellStyle name="Total 6 8 6" xfId="5161" xr:uid="{00000000-0005-0000-0000-00005D260000}"/>
    <cellStyle name="Total 6 8_GCSEs" xfId="7660" xr:uid="{00000000-0005-0000-0000-00005E260000}"/>
    <cellStyle name="Total 6 9" xfId="1004" xr:uid="{00000000-0005-0000-0000-00005F260000}"/>
    <cellStyle name="Total 6 9 2" xfId="1005" xr:uid="{00000000-0005-0000-0000-000060260000}"/>
    <cellStyle name="Total 6 9 2 2" xfId="1225" xr:uid="{00000000-0005-0000-0000-000061260000}"/>
    <cellStyle name="Total 6 9 2 3" xfId="5162" xr:uid="{00000000-0005-0000-0000-000062260000}"/>
    <cellStyle name="Total 6 9 2 4" xfId="5163" xr:uid="{00000000-0005-0000-0000-000063260000}"/>
    <cellStyle name="Total 6 9 2 5" xfId="5164" xr:uid="{00000000-0005-0000-0000-000064260000}"/>
    <cellStyle name="Total 6 9 2_GCSEs" xfId="7663" xr:uid="{00000000-0005-0000-0000-000065260000}"/>
    <cellStyle name="Total 6 9 3" xfId="1226" xr:uid="{00000000-0005-0000-0000-000066260000}"/>
    <cellStyle name="Total 6 9 4" xfId="5165" xr:uid="{00000000-0005-0000-0000-000067260000}"/>
    <cellStyle name="Total 6 9 5" xfId="5166" xr:uid="{00000000-0005-0000-0000-000068260000}"/>
    <cellStyle name="Total 6 9 6" xfId="5167" xr:uid="{00000000-0005-0000-0000-000069260000}"/>
    <cellStyle name="Total 6 9_GCSEs" xfId="7662" xr:uid="{00000000-0005-0000-0000-00006A260000}"/>
    <cellStyle name="Total 6_GCSEs" xfId="7644" xr:uid="{00000000-0005-0000-0000-00006B260000}"/>
    <cellStyle name="Total 7" xfId="1006" xr:uid="{00000000-0005-0000-0000-00006C260000}"/>
    <cellStyle name="Total 7 10" xfId="1007" xr:uid="{00000000-0005-0000-0000-00006D260000}"/>
    <cellStyle name="Total 7 10 2" xfId="1223" xr:uid="{00000000-0005-0000-0000-00006E260000}"/>
    <cellStyle name="Total 7 10 3" xfId="5168" xr:uid="{00000000-0005-0000-0000-00006F260000}"/>
    <cellStyle name="Total 7 10 4" xfId="5169" xr:uid="{00000000-0005-0000-0000-000070260000}"/>
    <cellStyle name="Total 7 10 5" xfId="5170" xr:uid="{00000000-0005-0000-0000-000071260000}"/>
    <cellStyle name="Total 7 10_GCSEs" xfId="7665" xr:uid="{00000000-0005-0000-0000-000072260000}"/>
    <cellStyle name="Total 7 11" xfId="1008" xr:uid="{00000000-0005-0000-0000-000073260000}"/>
    <cellStyle name="Total 7 11 2" xfId="1222" xr:uid="{00000000-0005-0000-0000-000074260000}"/>
    <cellStyle name="Total 7 11 3" xfId="5171" xr:uid="{00000000-0005-0000-0000-000075260000}"/>
    <cellStyle name="Total 7 11 4" xfId="5172" xr:uid="{00000000-0005-0000-0000-000076260000}"/>
    <cellStyle name="Total 7 11 5" xfId="5173" xr:uid="{00000000-0005-0000-0000-000077260000}"/>
    <cellStyle name="Total 7 11_GCSEs" xfId="7666" xr:uid="{00000000-0005-0000-0000-000078260000}"/>
    <cellStyle name="Total 7 12" xfId="1224" xr:uid="{00000000-0005-0000-0000-000079260000}"/>
    <cellStyle name="Total 7 12 2" xfId="5174" xr:uid="{00000000-0005-0000-0000-00007A260000}"/>
    <cellStyle name="Total 7 12 3" xfId="5175" xr:uid="{00000000-0005-0000-0000-00007B260000}"/>
    <cellStyle name="Total 7 12 4" xfId="5176" xr:uid="{00000000-0005-0000-0000-00007C260000}"/>
    <cellStyle name="Total 7 12 5" xfId="5177" xr:uid="{00000000-0005-0000-0000-00007D260000}"/>
    <cellStyle name="Total 7 12_GCSEs" xfId="7667" xr:uid="{00000000-0005-0000-0000-00007E260000}"/>
    <cellStyle name="Total 7 13" xfId="5178" xr:uid="{00000000-0005-0000-0000-00007F260000}"/>
    <cellStyle name="Total 7 14" xfId="5179" xr:uid="{00000000-0005-0000-0000-000080260000}"/>
    <cellStyle name="Total 7 15" xfId="5180" xr:uid="{00000000-0005-0000-0000-000081260000}"/>
    <cellStyle name="Total 7 16" xfId="5181" xr:uid="{00000000-0005-0000-0000-000082260000}"/>
    <cellStyle name="Total 7 2" xfId="1009" xr:uid="{00000000-0005-0000-0000-000083260000}"/>
    <cellStyle name="Total 7 2 2" xfId="1010" xr:uid="{00000000-0005-0000-0000-000084260000}"/>
    <cellStyle name="Total 7 2 2 2" xfId="1220" xr:uid="{00000000-0005-0000-0000-000085260000}"/>
    <cellStyle name="Total 7 2 2 3" xfId="5182" xr:uid="{00000000-0005-0000-0000-000086260000}"/>
    <cellStyle name="Total 7 2 2 4" xfId="5183" xr:uid="{00000000-0005-0000-0000-000087260000}"/>
    <cellStyle name="Total 7 2 2 5" xfId="5184" xr:uid="{00000000-0005-0000-0000-000088260000}"/>
    <cellStyle name="Total 7 2 2_GCSEs" xfId="7669" xr:uid="{00000000-0005-0000-0000-000089260000}"/>
    <cellStyle name="Total 7 2 3" xfId="1221" xr:uid="{00000000-0005-0000-0000-00008A260000}"/>
    <cellStyle name="Total 7 2 4" xfId="5185" xr:uid="{00000000-0005-0000-0000-00008B260000}"/>
    <cellStyle name="Total 7 2 5" xfId="5186" xr:uid="{00000000-0005-0000-0000-00008C260000}"/>
    <cellStyle name="Total 7 2 6" xfId="5187" xr:uid="{00000000-0005-0000-0000-00008D260000}"/>
    <cellStyle name="Total 7 2_GCSEs" xfId="7668" xr:uid="{00000000-0005-0000-0000-00008E260000}"/>
    <cellStyle name="Total 7 3" xfId="1011" xr:uid="{00000000-0005-0000-0000-00008F260000}"/>
    <cellStyle name="Total 7 3 2" xfId="1012" xr:uid="{00000000-0005-0000-0000-000090260000}"/>
    <cellStyle name="Total 7 3 2 2" xfId="1218" xr:uid="{00000000-0005-0000-0000-000091260000}"/>
    <cellStyle name="Total 7 3 2 3" xfId="5188" xr:uid="{00000000-0005-0000-0000-000092260000}"/>
    <cellStyle name="Total 7 3 2 4" xfId="5189" xr:uid="{00000000-0005-0000-0000-000093260000}"/>
    <cellStyle name="Total 7 3 2 5" xfId="5190" xr:uid="{00000000-0005-0000-0000-000094260000}"/>
    <cellStyle name="Total 7 3 2_GCSEs" xfId="7671" xr:uid="{00000000-0005-0000-0000-000095260000}"/>
    <cellStyle name="Total 7 3 3" xfId="1219" xr:uid="{00000000-0005-0000-0000-000096260000}"/>
    <cellStyle name="Total 7 3 4" xfId="5191" xr:uid="{00000000-0005-0000-0000-000097260000}"/>
    <cellStyle name="Total 7 3 5" xfId="5192" xr:uid="{00000000-0005-0000-0000-000098260000}"/>
    <cellStyle name="Total 7 3 6" xfId="5193" xr:uid="{00000000-0005-0000-0000-000099260000}"/>
    <cellStyle name="Total 7 3_GCSEs" xfId="7670" xr:uid="{00000000-0005-0000-0000-00009A260000}"/>
    <cellStyle name="Total 7 4" xfId="1013" xr:uid="{00000000-0005-0000-0000-00009B260000}"/>
    <cellStyle name="Total 7 4 2" xfId="1014" xr:uid="{00000000-0005-0000-0000-00009C260000}"/>
    <cellStyle name="Total 7 4 2 2" xfId="1182" xr:uid="{00000000-0005-0000-0000-00009D260000}"/>
    <cellStyle name="Total 7 4 2 3" xfId="5194" xr:uid="{00000000-0005-0000-0000-00009E260000}"/>
    <cellStyle name="Total 7 4 2 4" xfId="5195" xr:uid="{00000000-0005-0000-0000-00009F260000}"/>
    <cellStyle name="Total 7 4 2 5" xfId="5196" xr:uid="{00000000-0005-0000-0000-0000A0260000}"/>
    <cellStyle name="Total 7 4 2_GCSEs" xfId="7673" xr:uid="{00000000-0005-0000-0000-0000A1260000}"/>
    <cellStyle name="Total 7 4 3" xfId="1217" xr:uid="{00000000-0005-0000-0000-0000A2260000}"/>
    <cellStyle name="Total 7 4 4" xfId="5197" xr:uid="{00000000-0005-0000-0000-0000A3260000}"/>
    <cellStyle name="Total 7 4 5" xfId="5198" xr:uid="{00000000-0005-0000-0000-0000A4260000}"/>
    <cellStyle name="Total 7 4 6" xfId="5199" xr:uid="{00000000-0005-0000-0000-0000A5260000}"/>
    <cellStyle name="Total 7 4_GCSEs" xfId="7672" xr:uid="{00000000-0005-0000-0000-0000A6260000}"/>
    <cellStyle name="Total 7 5" xfId="1015" xr:uid="{00000000-0005-0000-0000-0000A7260000}"/>
    <cellStyle name="Total 7 5 2" xfId="1016" xr:uid="{00000000-0005-0000-0000-0000A8260000}"/>
    <cellStyle name="Total 7 5 2 2" xfId="1181" xr:uid="{00000000-0005-0000-0000-0000A9260000}"/>
    <cellStyle name="Total 7 5 2 3" xfId="5200" xr:uid="{00000000-0005-0000-0000-0000AA260000}"/>
    <cellStyle name="Total 7 5 2 4" xfId="5201" xr:uid="{00000000-0005-0000-0000-0000AB260000}"/>
    <cellStyle name="Total 7 5 2 5" xfId="5202" xr:uid="{00000000-0005-0000-0000-0000AC260000}"/>
    <cellStyle name="Total 7 5 2_GCSEs" xfId="7675" xr:uid="{00000000-0005-0000-0000-0000AD260000}"/>
    <cellStyle name="Total 7 5 3" xfId="2145" xr:uid="{00000000-0005-0000-0000-0000AE260000}"/>
    <cellStyle name="Total 7 5 4" xfId="5203" xr:uid="{00000000-0005-0000-0000-0000AF260000}"/>
    <cellStyle name="Total 7 5 5" xfId="5204" xr:uid="{00000000-0005-0000-0000-0000B0260000}"/>
    <cellStyle name="Total 7 5 6" xfId="5205" xr:uid="{00000000-0005-0000-0000-0000B1260000}"/>
    <cellStyle name="Total 7 5_GCSEs" xfId="7674" xr:uid="{00000000-0005-0000-0000-0000B2260000}"/>
    <cellStyle name="Total 7 6" xfId="1017" xr:uid="{00000000-0005-0000-0000-0000B3260000}"/>
    <cellStyle name="Total 7 6 2" xfId="1018" xr:uid="{00000000-0005-0000-0000-0000B4260000}"/>
    <cellStyle name="Total 7 6 2 2" xfId="1180" xr:uid="{00000000-0005-0000-0000-0000B5260000}"/>
    <cellStyle name="Total 7 6 2 3" xfId="5206" xr:uid="{00000000-0005-0000-0000-0000B6260000}"/>
    <cellStyle name="Total 7 6 2 4" xfId="5207" xr:uid="{00000000-0005-0000-0000-0000B7260000}"/>
    <cellStyle name="Total 7 6 2 5" xfId="5208" xr:uid="{00000000-0005-0000-0000-0000B8260000}"/>
    <cellStyle name="Total 7 6 2_GCSEs" xfId="7677" xr:uid="{00000000-0005-0000-0000-0000B9260000}"/>
    <cellStyle name="Total 7 6 3" xfId="2144" xr:uid="{00000000-0005-0000-0000-0000BA260000}"/>
    <cellStyle name="Total 7 6 4" xfId="5209" xr:uid="{00000000-0005-0000-0000-0000BB260000}"/>
    <cellStyle name="Total 7 6 5" xfId="5210" xr:uid="{00000000-0005-0000-0000-0000BC260000}"/>
    <cellStyle name="Total 7 6 6" xfId="5211" xr:uid="{00000000-0005-0000-0000-0000BD260000}"/>
    <cellStyle name="Total 7 6_GCSEs" xfId="7676" xr:uid="{00000000-0005-0000-0000-0000BE260000}"/>
    <cellStyle name="Total 7 7" xfId="1019" xr:uid="{00000000-0005-0000-0000-0000BF260000}"/>
    <cellStyle name="Total 7 7 2" xfId="1020" xr:uid="{00000000-0005-0000-0000-0000C0260000}"/>
    <cellStyle name="Total 7 7 2 2" xfId="1179" xr:uid="{00000000-0005-0000-0000-0000C1260000}"/>
    <cellStyle name="Total 7 7 2 3" xfId="5212" xr:uid="{00000000-0005-0000-0000-0000C2260000}"/>
    <cellStyle name="Total 7 7 2 4" xfId="5213" xr:uid="{00000000-0005-0000-0000-0000C3260000}"/>
    <cellStyle name="Total 7 7 2 5" xfId="5214" xr:uid="{00000000-0005-0000-0000-0000C4260000}"/>
    <cellStyle name="Total 7 7 2_GCSEs" xfId="7679" xr:uid="{00000000-0005-0000-0000-0000C5260000}"/>
    <cellStyle name="Total 7 7 3" xfId="2143" xr:uid="{00000000-0005-0000-0000-0000C6260000}"/>
    <cellStyle name="Total 7 7 4" xfId="5215" xr:uid="{00000000-0005-0000-0000-0000C7260000}"/>
    <cellStyle name="Total 7 7 5" xfId="5216" xr:uid="{00000000-0005-0000-0000-0000C8260000}"/>
    <cellStyle name="Total 7 7 6" xfId="5217" xr:uid="{00000000-0005-0000-0000-0000C9260000}"/>
    <cellStyle name="Total 7 7_GCSEs" xfId="7678" xr:uid="{00000000-0005-0000-0000-0000CA260000}"/>
    <cellStyle name="Total 7 8" xfId="1021" xr:uid="{00000000-0005-0000-0000-0000CB260000}"/>
    <cellStyle name="Total 7 8 2" xfId="1022" xr:uid="{00000000-0005-0000-0000-0000CC260000}"/>
    <cellStyle name="Total 7 8 2 2" xfId="1178" xr:uid="{00000000-0005-0000-0000-0000CD260000}"/>
    <cellStyle name="Total 7 8 2 3" xfId="5218" xr:uid="{00000000-0005-0000-0000-0000CE260000}"/>
    <cellStyle name="Total 7 8 2 4" xfId="5219" xr:uid="{00000000-0005-0000-0000-0000CF260000}"/>
    <cellStyle name="Total 7 8 2 5" xfId="5220" xr:uid="{00000000-0005-0000-0000-0000D0260000}"/>
    <cellStyle name="Total 7 8 2_GCSEs" xfId="7681" xr:uid="{00000000-0005-0000-0000-0000D1260000}"/>
    <cellStyle name="Total 7 8 3" xfId="2142" xr:uid="{00000000-0005-0000-0000-0000D2260000}"/>
    <cellStyle name="Total 7 8 4" xfId="5221" xr:uid="{00000000-0005-0000-0000-0000D3260000}"/>
    <cellStyle name="Total 7 8 5" xfId="5222" xr:uid="{00000000-0005-0000-0000-0000D4260000}"/>
    <cellStyle name="Total 7 8 6" xfId="5223" xr:uid="{00000000-0005-0000-0000-0000D5260000}"/>
    <cellStyle name="Total 7 8_GCSEs" xfId="7680" xr:uid="{00000000-0005-0000-0000-0000D6260000}"/>
    <cellStyle name="Total 7 9" xfId="1023" xr:uid="{00000000-0005-0000-0000-0000D7260000}"/>
    <cellStyle name="Total 7 9 2" xfId="1024" xr:uid="{00000000-0005-0000-0000-0000D8260000}"/>
    <cellStyle name="Total 7 9 2 2" xfId="1177" xr:uid="{00000000-0005-0000-0000-0000D9260000}"/>
    <cellStyle name="Total 7 9 2 3" xfId="5224" xr:uid="{00000000-0005-0000-0000-0000DA260000}"/>
    <cellStyle name="Total 7 9 2 4" xfId="5225" xr:uid="{00000000-0005-0000-0000-0000DB260000}"/>
    <cellStyle name="Total 7 9 2 5" xfId="5226" xr:uid="{00000000-0005-0000-0000-0000DC260000}"/>
    <cellStyle name="Total 7 9 2_GCSEs" xfId="7683" xr:uid="{00000000-0005-0000-0000-0000DD260000}"/>
    <cellStyle name="Total 7 9 3" xfId="2141" xr:uid="{00000000-0005-0000-0000-0000DE260000}"/>
    <cellStyle name="Total 7 9 4" xfId="5227" xr:uid="{00000000-0005-0000-0000-0000DF260000}"/>
    <cellStyle name="Total 7 9 5" xfId="5228" xr:uid="{00000000-0005-0000-0000-0000E0260000}"/>
    <cellStyle name="Total 7 9 6" xfId="5229" xr:uid="{00000000-0005-0000-0000-0000E1260000}"/>
    <cellStyle name="Total 7 9_GCSEs" xfId="7682" xr:uid="{00000000-0005-0000-0000-0000E2260000}"/>
    <cellStyle name="Total 7_GCSEs" xfId="7664" xr:uid="{00000000-0005-0000-0000-0000E3260000}"/>
    <cellStyle name="Total 8" xfId="1025" xr:uid="{00000000-0005-0000-0000-0000E4260000}"/>
    <cellStyle name="Total 8 10" xfId="1026" xr:uid="{00000000-0005-0000-0000-0000E5260000}"/>
    <cellStyle name="Total 8 10 2" xfId="1176" xr:uid="{00000000-0005-0000-0000-0000E6260000}"/>
    <cellStyle name="Total 8 10 3" xfId="5230" xr:uid="{00000000-0005-0000-0000-0000E7260000}"/>
    <cellStyle name="Total 8 10 4" xfId="5231" xr:uid="{00000000-0005-0000-0000-0000E8260000}"/>
    <cellStyle name="Total 8 10 5" xfId="5232" xr:uid="{00000000-0005-0000-0000-0000E9260000}"/>
    <cellStyle name="Total 8 10_GCSEs" xfId="7685" xr:uid="{00000000-0005-0000-0000-0000EA260000}"/>
    <cellStyle name="Total 8 11" xfId="1027" xr:uid="{00000000-0005-0000-0000-0000EB260000}"/>
    <cellStyle name="Total 8 11 2" xfId="2139" xr:uid="{00000000-0005-0000-0000-0000EC260000}"/>
    <cellStyle name="Total 8 11 3" xfId="5233" xr:uid="{00000000-0005-0000-0000-0000ED260000}"/>
    <cellStyle name="Total 8 11 4" xfId="5234" xr:uid="{00000000-0005-0000-0000-0000EE260000}"/>
    <cellStyle name="Total 8 11 5" xfId="5235" xr:uid="{00000000-0005-0000-0000-0000EF260000}"/>
    <cellStyle name="Total 8 11_GCSEs" xfId="7686" xr:uid="{00000000-0005-0000-0000-0000F0260000}"/>
    <cellStyle name="Total 8 12" xfId="2140" xr:uid="{00000000-0005-0000-0000-0000F1260000}"/>
    <cellStyle name="Total 8 12 2" xfId="5236" xr:uid="{00000000-0005-0000-0000-0000F2260000}"/>
    <cellStyle name="Total 8 12 3" xfId="5237" xr:uid="{00000000-0005-0000-0000-0000F3260000}"/>
    <cellStyle name="Total 8 12 4" xfId="5238" xr:uid="{00000000-0005-0000-0000-0000F4260000}"/>
    <cellStyle name="Total 8 12 5" xfId="5239" xr:uid="{00000000-0005-0000-0000-0000F5260000}"/>
    <cellStyle name="Total 8 12_GCSEs" xfId="7687" xr:uid="{00000000-0005-0000-0000-0000F6260000}"/>
    <cellStyle name="Total 8 13" xfId="5240" xr:uid="{00000000-0005-0000-0000-0000F7260000}"/>
    <cellStyle name="Total 8 14" xfId="5241" xr:uid="{00000000-0005-0000-0000-0000F8260000}"/>
    <cellStyle name="Total 8 15" xfId="5242" xr:uid="{00000000-0005-0000-0000-0000F9260000}"/>
    <cellStyle name="Total 8 16" xfId="5243" xr:uid="{00000000-0005-0000-0000-0000FA260000}"/>
    <cellStyle name="Total 8 2" xfId="1028" xr:uid="{00000000-0005-0000-0000-0000FB260000}"/>
    <cellStyle name="Total 8 2 2" xfId="1029" xr:uid="{00000000-0005-0000-0000-0000FC260000}"/>
    <cellStyle name="Total 8 2 2 2" xfId="2138" xr:uid="{00000000-0005-0000-0000-0000FD260000}"/>
    <cellStyle name="Total 8 2 2 3" xfId="5244" xr:uid="{00000000-0005-0000-0000-0000FE260000}"/>
    <cellStyle name="Total 8 2 2 4" xfId="5245" xr:uid="{00000000-0005-0000-0000-0000FF260000}"/>
    <cellStyle name="Total 8 2 2 5" xfId="5246" xr:uid="{00000000-0005-0000-0000-000000270000}"/>
    <cellStyle name="Total 8 2 2_GCSEs" xfId="7689" xr:uid="{00000000-0005-0000-0000-000001270000}"/>
    <cellStyle name="Total 8 2 3" xfId="1175" xr:uid="{00000000-0005-0000-0000-000002270000}"/>
    <cellStyle name="Total 8 2 4" xfId="5247" xr:uid="{00000000-0005-0000-0000-000003270000}"/>
    <cellStyle name="Total 8 2 5" xfId="5248" xr:uid="{00000000-0005-0000-0000-000004270000}"/>
    <cellStyle name="Total 8 2 6" xfId="5249" xr:uid="{00000000-0005-0000-0000-000005270000}"/>
    <cellStyle name="Total 8 2_GCSEs" xfId="7688" xr:uid="{00000000-0005-0000-0000-000006270000}"/>
    <cellStyle name="Total 8 3" xfId="1030" xr:uid="{00000000-0005-0000-0000-000007270000}"/>
    <cellStyle name="Total 8 3 2" xfId="1031" xr:uid="{00000000-0005-0000-0000-000008270000}"/>
    <cellStyle name="Total 8 3 2 2" xfId="2137" xr:uid="{00000000-0005-0000-0000-000009270000}"/>
    <cellStyle name="Total 8 3 2 3" xfId="5250" xr:uid="{00000000-0005-0000-0000-00000A270000}"/>
    <cellStyle name="Total 8 3 2 4" xfId="5251" xr:uid="{00000000-0005-0000-0000-00000B270000}"/>
    <cellStyle name="Total 8 3 2 5" xfId="5252" xr:uid="{00000000-0005-0000-0000-00000C270000}"/>
    <cellStyle name="Total 8 3 2_GCSEs" xfId="7691" xr:uid="{00000000-0005-0000-0000-00000D270000}"/>
    <cellStyle name="Total 8 3 3" xfId="1174" xr:uid="{00000000-0005-0000-0000-00000E270000}"/>
    <cellStyle name="Total 8 3 4" xfId="5253" xr:uid="{00000000-0005-0000-0000-00000F270000}"/>
    <cellStyle name="Total 8 3 5" xfId="5254" xr:uid="{00000000-0005-0000-0000-000010270000}"/>
    <cellStyle name="Total 8 3 6" xfId="5255" xr:uid="{00000000-0005-0000-0000-000011270000}"/>
    <cellStyle name="Total 8 3_GCSEs" xfId="7690" xr:uid="{00000000-0005-0000-0000-000012270000}"/>
    <cellStyle name="Total 8 4" xfId="1032" xr:uid="{00000000-0005-0000-0000-000013270000}"/>
    <cellStyle name="Total 8 4 2" xfId="1033" xr:uid="{00000000-0005-0000-0000-000014270000}"/>
    <cellStyle name="Total 8 4 2 2" xfId="2136" xr:uid="{00000000-0005-0000-0000-000015270000}"/>
    <cellStyle name="Total 8 4 2 3" xfId="5256" xr:uid="{00000000-0005-0000-0000-000016270000}"/>
    <cellStyle name="Total 8 4 2 4" xfId="5257" xr:uid="{00000000-0005-0000-0000-000017270000}"/>
    <cellStyle name="Total 8 4 2 5" xfId="5258" xr:uid="{00000000-0005-0000-0000-000018270000}"/>
    <cellStyle name="Total 8 4 2_GCSEs" xfId="7693" xr:uid="{00000000-0005-0000-0000-000019270000}"/>
    <cellStyle name="Total 8 4 3" xfId="1173" xr:uid="{00000000-0005-0000-0000-00001A270000}"/>
    <cellStyle name="Total 8 4 4" xfId="5259" xr:uid="{00000000-0005-0000-0000-00001B270000}"/>
    <cellStyle name="Total 8 4 5" xfId="5260" xr:uid="{00000000-0005-0000-0000-00001C270000}"/>
    <cellStyle name="Total 8 4 6" xfId="5261" xr:uid="{00000000-0005-0000-0000-00001D270000}"/>
    <cellStyle name="Total 8 4_GCSEs" xfId="7692" xr:uid="{00000000-0005-0000-0000-00001E270000}"/>
    <cellStyle name="Total 8 5" xfId="1034" xr:uid="{00000000-0005-0000-0000-00001F270000}"/>
    <cellStyle name="Total 8 5 2" xfId="1035" xr:uid="{00000000-0005-0000-0000-000020270000}"/>
    <cellStyle name="Total 8 5 2 2" xfId="2135" xr:uid="{00000000-0005-0000-0000-000021270000}"/>
    <cellStyle name="Total 8 5 2 3" xfId="5262" xr:uid="{00000000-0005-0000-0000-000022270000}"/>
    <cellStyle name="Total 8 5 2 4" xfId="5263" xr:uid="{00000000-0005-0000-0000-000023270000}"/>
    <cellStyle name="Total 8 5 2 5" xfId="5264" xr:uid="{00000000-0005-0000-0000-000024270000}"/>
    <cellStyle name="Total 8 5 2_GCSEs" xfId="7695" xr:uid="{00000000-0005-0000-0000-000025270000}"/>
    <cellStyle name="Total 8 5 3" xfId="1172" xr:uid="{00000000-0005-0000-0000-000026270000}"/>
    <cellStyle name="Total 8 5 4" xfId="5265" xr:uid="{00000000-0005-0000-0000-000027270000}"/>
    <cellStyle name="Total 8 5 5" xfId="5266" xr:uid="{00000000-0005-0000-0000-000028270000}"/>
    <cellStyle name="Total 8 5 6" xfId="5267" xr:uid="{00000000-0005-0000-0000-000029270000}"/>
    <cellStyle name="Total 8 5_GCSEs" xfId="7694" xr:uid="{00000000-0005-0000-0000-00002A270000}"/>
    <cellStyle name="Total 8 6" xfId="1036" xr:uid="{00000000-0005-0000-0000-00002B270000}"/>
    <cellStyle name="Total 8 6 2" xfId="1037" xr:uid="{00000000-0005-0000-0000-00002C270000}"/>
    <cellStyle name="Total 8 6 2 2" xfId="2134" xr:uid="{00000000-0005-0000-0000-00002D270000}"/>
    <cellStyle name="Total 8 6 2 3" xfId="5268" xr:uid="{00000000-0005-0000-0000-00002E270000}"/>
    <cellStyle name="Total 8 6 2 4" xfId="5269" xr:uid="{00000000-0005-0000-0000-00002F270000}"/>
    <cellStyle name="Total 8 6 2 5" xfId="5270" xr:uid="{00000000-0005-0000-0000-000030270000}"/>
    <cellStyle name="Total 8 6 2_GCSEs" xfId="7697" xr:uid="{00000000-0005-0000-0000-000031270000}"/>
    <cellStyle name="Total 8 6 3" xfId="1171" xr:uid="{00000000-0005-0000-0000-000032270000}"/>
    <cellStyle name="Total 8 6 4" xfId="5271" xr:uid="{00000000-0005-0000-0000-000033270000}"/>
    <cellStyle name="Total 8 6 5" xfId="5272" xr:uid="{00000000-0005-0000-0000-000034270000}"/>
    <cellStyle name="Total 8 6 6" xfId="5273" xr:uid="{00000000-0005-0000-0000-000035270000}"/>
    <cellStyle name="Total 8 6_GCSEs" xfId="7696" xr:uid="{00000000-0005-0000-0000-000036270000}"/>
    <cellStyle name="Total 8 7" xfId="1038" xr:uid="{00000000-0005-0000-0000-000037270000}"/>
    <cellStyle name="Total 8 7 2" xfId="1039" xr:uid="{00000000-0005-0000-0000-000038270000}"/>
    <cellStyle name="Total 8 7 2 2" xfId="2133" xr:uid="{00000000-0005-0000-0000-000039270000}"/>
    <cellStyle name="Total 8 7 2 3" xfId="5274" xr:uid="{00000000-0005-0000-0000-00003A270000}"/>
    <cellStyle name="Total 8 7 2 4" xfId="5275" xr:uid="{00000000-0005-0000-0000-00003B270000}"/>
    <cellStyle name="Total 8 7 2 5" xfId="5276" xr:uid="{00000000-0005-0000-0000-00003C270000}"/>
    <cellStyle name="Total 8 7 2_GCSEs" xfId="7699" xr:uid="{00000000-0005-0000-0000-00003D270000}"/>
    <cellStyle name="Total 8 7 3" xfId="1170" xr:uid="{00000000-0005-0000-0000-00003E270000}"/>
    <cellStyle name="Total 8 7 4" xfId="5277" xr:uid="{00000000-0005-0000-0000-00003F270000}"/>
    <cellStyle name="Total 8 7 5" xfId="5278" xr:uid="{00000000-0005-0000-0000-000040270000}"/>
    <cellStyle name="Total 8 7 6" xfId="5279" xr:uid="{00000000-0005-0000-0000-000041270000}"/>
    <cellStyle name="Total 8 7_GCSEs" xfId="7698" xr:uid="{00000000-0005-0000-0000-000042270000}"/>
    <cellStyle name="Total 8 8" xfId="1040" xr:uid="{00000000-0005-0000-0000-000043270000}"/>
    <cellStyle name="Total 8 8 2" xfId="1041" xr:uid="{00000000-0005-0000-0000-000044270000}"/>
    <cellStyle name="Total 8 8 2 2" xfId="2132" xr:uid="{00000000-0005-0000-0000-000045270000}"/>
    <cellStyle name="Total 8 8 2 3" xfId="5280" xr:uid="{00000000-0005-0000-0000-000046270000}"/>
    <cellStyle name="Total 8 8 2 4" xfId="5281" xr:uid="{00000000-0005-0000-0000-000047270000}"/>
    <cellStyle name="Total 8 8 2 5" xfId="5282" xr:uid="{00000000-0005-0000-0000-000048270000}"/>
    <cellStyle name="Total 8 8 2_GCSEs" xfId="7701" xr:uid="{00000000-0005-0000-0000-000049270000}"/>
    <cellStyle name="Total 8 8 3" xfId="1169" xr:uid="{00000000-0005-0000-0000-00004A270000}"/>
    <cellStyle name="Total 8 8 4" xfId="5283" xr:uid="{00000000-0005-0000-0000-00004B270000}"/>
    <cellStyle name="Total 8 8 5" xfId="5284" xr:uid="{00000000-0005-0000-0000-00004C270000}"/>
    <cellStyle name="Total 8 8 6" xfId="5285" xr:uid="{00000000-0005-0000-0000-00004D270000}"/>
    <cellStyle name="Total 8 8_GCSEs" xfId="7700" xr:uid="{00000000-0005-0000-0000-00004E270000}"/>
    <cellStyle name="Total 8 9" xfId="1042" xr:uid="{00000000-0005-0000-0000-00004F270000}"/>
    <cellStyle name="Total 8 9 2" xfId="1043" xr:uid="{00000000-0005-0000-0000-000050270000}"/>
    <cellStyle name="Total 8 9 2 2" xfId="2131" xr:uid="{00000000-0005-0000-0000-000051270000}"/>
    <cellStyle name="Total 8 9 2 3" xfId="5286" xr:uid="{00000000-0005-0000-0000-000052270000}"/>
    <cellStyle name="Total 8 9 2 4" xfId="5287" xr:uid="{00000000-0005-0000-0000-000053270000}"/>
    <cellStyle name="Total 8 9 2 5" xfId="5288" xr:uid="{00000000-0005-0000-0000-000054270000}"/>
    <cellStyle name="Total 8 9 2_GCSEs" xfId="7703" xr:uid="{00000000-0005-0000-0000-000055270000}"/>
    <cellStyle name="Total 8 9 3" xfId="1168" xr:uid="{00000000-0005-0000-0000-000056270000}"/>
    <cellStyle name="Total 8 9 4" xfId="5289" xr:uid="{00000000-0005-0000-0000-000057270000}"/>
    <cellStyle name="Total 8 9 5" xfId="5290" xr:uid="{00000000-0005-0000-0000-000058270000}"/>
    <cellStyle name="Total 8 9 6" xfId="5291" xr:uid="{00000000-0005-0000-0000-000059270000}"/>
    <cellStyle name="Total 8 9_GCSEs" xfId="7702" xr:uid="{00000000-0005-0000-0000-00005A270000}"/>
    <cellStyle name="Total 8_GCSEs" xfId="7684" xr:uid="{00000000-0005-0000-0000-00005B270000}"/>
    <cellStyle name="Total 9" xfId="1044" xr:uid="{00000000-0005-0000-0000-00005C270000}"/>
    <cellStyle name="Total 9 10" xfId="1045" xr:uid="{00000000-0005-0000-0000-00005D270000}"/>
    <cellStyle name="Total 9 10 2" xfId="2130" xr:uid="{00000000-0005-0000-0000-00005E270000}"/>
    <cellStyle name="Total 9 10 3" xfId="5292" xr:uid="{00000000-0005-0000-0000-00005F270000}"/>
    <cellStyle name="Total 9 10 4" xfId="5293" xr:uid="{00000000-0005-0000-0000-000060270000}"/>
    <cellStyle name="Total 9 10 5" xfId="5294" xr:uid="{00000000-0005-0000-0000-000061270000}"/>
    <cellStyle name="Total 9 10_GCSEs" xfId="7705" xr:uid="{00000000-0005-0000-0000-000062270000}"/>
    <cellStyle name="Total 9 11" xfId="1046" xr:uid="{00000000-0005-0000-0000-000063270000}"/>
    <cellStyle name="Total 9 11 2" xfId="1166" xr:uid="{00000000-0005-0000-0000-000064270000}"/>
    <cellStyle name="Total 9 11 3" xfId="5295" xr:uid="{00000000-0005-0000-0000-000065270000}"/>
    <cellStyle name="Total 9 11 4" xfId="5296" xr:uid="{00000000-0005-0000-0000-000066270000}"/>
    <cellStyle name="Total 9 11 5" xfId="5297" xr:uid="{00000000-0005-0000-0000-000067270000}"/>
    <cellStyle name="Total 9 11_GCSEs" xfId="7706" xr:uid="{00000000-0005-0000-0000-000068270000}"/>
    <cellStyle name="Total 9 12" xfId="1167" xr:uid="{00000000-0005-0000-0000-000069270000}"/>
    <cellStyle name="Total 9 12 2" xfId="5298" xr:uid="{00000000-0005-0000-0000-00006A270000}"/>
    <cellStyle name="Total 9 12 3" xfId="5299" xr:uid="{00000000-0005-0000-0000-00006B270000}"/>
    <cellStyle name="Total 9 12 4" xfId="5300" xr:uid="{00000000-0005-0000-0000-00006C270000}"/>
    <cellStyle name="Total 9 12 5" xfId="5301" xr:uid="{00000000-0005-0000-0000-00006D270000}"/>
    <cellStyle name="Total 9 12_GCSEs" xfId="7707" xr:uid="{00000000-0005-0000-0000-00006E270000}"/>
    <cellStyle name="Total 9 13" xfId="5302" xr:uid="{00000000-0005-0000-0000-00006F270000}"/>
    <cellStyle name="Total 9 14" xfId="5303" xr:uid="{00000000-0005-0000-0000-000070270000}"/>
    <cellStyle name="Total 9 15" xfId="5304" xr:uid="{00000000-0005-0000-0000-000071270000}"/>
    <cellStyle name="Total 9 16" xfId="5305" xr:uid="{00000000-0005-0000-0000-000072270000}"/>
    <cellStyle name="Total 9 2" xfId="1047" xr:uid="{00000000-0005-0000-0000-000073270000}"/>
    <cellStyle name="Total 9 2 2" xfId="1048" xr:uid="{00000000-0005-0000-0000-000074270000}"/>
    <cellStyle name="Total 9 2 2 2" xfId="1165" xr:uid="{00000000-0005-0000-0000-000075270000}"/>
    <cellStyle name="Total 9 2 2 3" xfId="5306" xr:uid="{00000000-0005-0000-0000-000076270000}"/>
    <cellStyle name="Total 9 2 2 4" xfId="5307" xr:uid="{00000000-0005-0000-0000-000077270000}"/>
    <cellStyle name="Total 9 2 2 5" xfId="5308" xr:uid="{00000000-0005-0000-0000-000078270000}"/>
    <cellStyle name="Total 9 2 2_GCSEs" xfId="7709" xr:uid="{00000000-0005-0000-0000-000079270000}"/>
    <cellStyle name="Total 9 2 3" xfId="2129" xr:uid="{00000000-0005-0000-0000-00007A270000}"/>
    <cellStyle name="Total 9 2 4" xfId="5309" xr:uid="{00000000-0005-0000-0000-00007B270000}"/>
    <cellStyle name="Total 9 2 5" xfId="5310" xr:uid="{00000000-0005-0000-0000-00007C270000}"/>
    <cellStyle name="Total 9 2 6" xfId="5311" xr:uid="{00000000-0005-0000-0000-00007D270000}"/>
    <cellStyle name="Total 9 2_GCSEs" xfId="7708" xr:uid="{00000000-0005-0000-0000-00007E270000}"/>
    <cellStyle name="Total 9 3" xfId="1049" xr:uid="{00000000-0005-0000-0000-00007F270000}"/>
    <cellStyle name="Total 9 3 2" xfId="1050" xr:uid="{00000000-0005-0000-0000-000080270000}"/>
    <cellStyle name="Total 9 3 2 2" xfId="1164" xr:uid="{00000000-0005-0000-0000-000081270000}"/>
    <cellStyle name="Total 9 3 2 3" xfId="5312" xr:uid="{00000000-0005-0000-0000-000082270000}"/>
    <cellStyle name="Total 9 3 2 4" xfId="5313" xr:uid="{00000000-0005-0000-0000-000083270000}"/>
    <cellStyle name="Total 9 3 2 5" xfId="5314" xr:uid="{00000000-0005-0000-0000-000084270000}"/>
    <cellStyle name="Total 9 3 2_GCSEs" xfId="7711" xr:uid="{00000000-0005-0000-0000-000085270000}"/>
    <cellStyle name="Total 9 3 3" xfId="2128" xr:uid="{00000000-0005-0000-0000-000086270000}"/>
    <cellStyle name="Total 9 3 4" xfId="5315" xr:uid="{00000000-0005-0000-0000-000087270000}"/>
    <cellStyle name="Total 9 3 5" xfId="5316" xr:uid="{00000000-0005-0000-0000-000088270000}"/>
    <cellStyle name="Total 9 3 6" xfId="5317" xr:uid="{00000000-0005-0000-0000-000089270000}"/>
    <cellStyle name="Total 9 3_GCSEs" xfId="7710" xr:uid="{00000000-0005-0000-0000-00008A270000}"/>
    <cellStyle name="Total 9 4" xfId="1051" xr:uid="{00000000-0005-0000-0000-00008B270000}"/>
    <cellStyle name="Total 9 4 2" xfId="1052" xr:uid="{00000000-0005-0000-0000-00008C270000}"/>
    <cellStyle name="Total 9 4 2 2" xfId="1163" xr:uid="{00000000-0005-0000-0000-00008D270000}"/>
    <cellStyle name="Total 9 4 2 3" xfId="5318" xr:uid="{00000000-0005-0000-0000-00008E270000}"/>
    <cellStyle name="Total 9 4 2 4" xfId="5319" xr:uid="{00000000-0005-0000-0000-00008F270000}"/>
    <cellStyle name="Total 9 4 2 5" xfId="5320" xr:uid="{00000000-0005-0000-0000-000090270000}"/>
    <cellStyle name="Total 9 4 2_GCSEs" xfId="7713" xr:uid="{00000000-0005-0000-0000-000091270000}"/>
    <cellStyle name="Total 9 4 3" xfId="2127" xr:uid="{00000000-0005-0000-0000-000092270000}"/>
    <cellStyle name="Total 9 4 4" xfId="5321" xr:uid="{00000000-0005-0000-0000-000093270000}"/>
    <cellStyle name="Total 9 4 5" xfId="5322" xr:uid="{00000000-0005-0000-0000-000094270000}"/>
    <cellStyle name="Total 9 4 6" xfId="5323" xr:uid="{00000000-0005-0000-0000-000095270000}"/>
    <cellStyle name="Total 9 4_GCSEs" xfId="7712" xr:uid="{00000000-0005-0000-0000-000096270000}"/>
    <cellStyle name="Total 9 5" xfId="1053" xr:uid="{00000000-0005-0000-0000-000097270000}"/>
    <cellStyle name="Total 9 5 2" xfId="1054" xr:uid="{00000000-0005-0000-0000-000098270000}"/>
    <cellStyle name="Total 9 5 2 2" xfId="1162" xr:uid="{00000000-0005-0000-0000-000099270000}"/>
    <cellStyle name="Total 9 5 2 3" xfId="5324" xr:uid="{00000000-0005-0000-0000-00009A270000}"/>
    <cellStyle name="Total 9 5 2 4" xfId="5325" xr:uid="{00000000-0005-0000-0000-00009B270000}"/>
    <cellStyle name="Total 9 5 2 5" xfId="5326" xr:uid="{00000000-0005-0000-0000-00009C270000}"/>
    <cellStyle name="Total 9 5 2_GCSEs" xfId="7715" xr:uid="{00000000-0005-0000-0000-00009D270000}"/>
    <cellStyle name="Total 9 5 3" xfId="2126" xr:uid="{00000000-0005-0000-0000-00009E270000}"/>
    <cellStyle name="Total 9 5 4" xfId="5327" xr:uid="{00000000-0005-0000-0000-00009F270000}"/>
    <cellStyle name="Total 9 5 5" xfId="5328" xr:uid="{00000000-0005-0000-0000-0000A0270000}"/>
    <cellStyle name="Total 9 5 6" xfId="5329" xr:uid="{00000000-0005-0000-0000-0000A1270000}"/>
    <cellStyle name="Total 9 5_GCSEs" xfId="7714" xr:uid="{00000000-0005-0000-0000-0000A2270000}"/>
    <cellStyle name="Total 9 6" xfId="1055" xr:uid="{00000000-0005-0000-0000-0000A3270000}"/>
    <cellStyle name="Total 9 6 2" xfId="1056" xr:uid="{00000000-0005-0000-0000-0000A4270000}"/>
    <cellStyle name="Total 9 6 2 2" xfId="1161" xr:uid="{00000000-0005-0000-0000-0000A5270000}"/>
    <cellStyle name="Total 9 6 2 3" xfId="5330" xr:uid="{00000000-0005-0000-0000-0000A6270000}"/>
    <cellStyle name="Total 9 6 2 4" xfId="5331" xr:uid="{00000000-0005-0000-0000-0000A7270000}"/>
    <cellStyle name="Total 9 6 2 5" xfId="5332" xr:uid="{00000000-0005-0000-0000-0000A8270000}"/>
    <cellStyle name="Total 9 6 2_GCSEs" xfId="7717" xr:uid="{00000000-0005-0000-0000-0000A9270000}"/>
    <cellStyle name="Total 9 6 3" xfId="2125" xr:uid="{00000000-0005-0000-0000-0000AA270000}"/>
    <cellStyle name="Total 9 6 4" xfId="5333" xr:uid="{00000000-0005-0000-0000-0000AB270000}"/>
    <cellStyle name="Total 9 6 5" xfId="5334" xr:uid="{00000000-0005-0000-0000-0000AC270000}"/>
    <cellStyle name="Total 9 6 6" xfId="5335" xr:uid="{00000000-0005-0000-0000-0000AD270000}"/>
    <cellStyle name="Total 9 6_GCSEs" xfId="7716" xr:uid="{00000000-0005-0000-0000-0000AE270000}"/>
    <cellStyle name="Total 9 7" xfId="1057" xr:uid="{00000000-0005-0000-0000-0000AF270000}"/>
    <cellStyle name="Total 9 7 2" xfId="1058" xr:uid="{00000000-0005-0000-0000-0000B0270000}"/>
    <cellStyle name="Total 9 7 2 2" xfId="1160" xr:uid="{00000000-0005-0000-0000-0000B1270000}"/>
    <cellStyle name="Total 9 7 2 3" xfId="5336" xr:uid="{00000000-0005-0000-0000-0000B2270000}"/>
    <cellStyle name="Total 9 7 2 4" xfId="5337" xr:uid="{00000000-0005-0000-0000-0000B3270000}"/>
    <cellStyle name="Total 9 7 2 5" xfId="5338" xr:uid="{00000000-0005-0000-0000-0000B4270000}"/>
    <cellStyle name="Total 9 7 2_GCSEs" xfId="7719" xr:uid="{00000000-0005-0000-0000-0000B5270000}"/>
    <cellStyle name="Total 9 7 3" xfId="2124" xr:uid="{00000000-0005-0000-0000-0000B6270000}"/>
    <cellStyle name="Total 9 7 4" xfId="5339" xr:uid="{00000000-0005-0000-0000-0000B7270000}"/>
    <cellStyle name="Total 9 7 5" xfId="5340" xr:uid="{00000000-0005-0000-0000-0000B8270000}"/>
    <cellStyle name="Total 9 7 6" xfId="5341" xr:uid="{00000000-0005-0000-0000-0000B9270000}"/>
    <cellStyle name="Total 9 7_GCSEs" xfId="7718" xr:uid="{00000000-0005-0000-0000-0000BA270000}"/>
    <cellStyle name="Total 9 8" xfId="1059" xr:uid="{00000000-0005-0000-0000-0000BB270000}"/>
    <cellStyle name="Total 9 8 2" xfId="1060" xr:uid="{00000000-0005-0000-0000-0000BC270000}"/>
    <cellStyle name="Total 9 8 2 2" xfId="1159" xr:uid="{00000000-0005-0000-0000-0000BD270000}"/>
    <cellStyle name="Total 9 8 2 3" xfId="5342" xr:uid="{00000000-0005-0000-0000-0000BE270000}"/>
    <cellStyle name="Total 9 8 2 4" xfId="5343" xr:uid="{00000000-0005-0000-0000-0000BF270000}"/>
    <cellStyle name="Total 9 8 2 5" xfId="5344" xr:uid="{00000000-0005-0000-0000-0000C0270000}"/>
    <cellStyle name="Total 9 8 2_GCSEs" xfId="7721" xr:uid="{00000000-0005-0000-0000-0000C1270000}"/>
    <cellStyle name="Total 9 8 3" xfId="2123" xr:uid="{00000000-0005-0000-0000-0000C2270000}"/>
    <cellStyle name="Total 9 8 4" xfId="5345" xr:uid="{00000000-0005-0000-0000-0000C3270000}"/>
    <cellStyle name="Total 9 8 5" xfId="5346" xr:uid="{00000000-0005-0000-0000-0000C4270000}"/>
    <cellStyle name="Total 9 8 6" xfId="5347" xr:uid="{00000000-0005-0000-0000-0000C5270000}"/>
    <cellStyle name="Total 9 8_GCSEs" xfId="7720" xr:uid="{00000000-0005-0000-0000-0000C6270000}"/>
    <cellStyle name="Total 9 9" xfId="1061" xr:uid="{00000000-0005-0000-0000-0000C7270000}"/>
    <cellStyle name="Total 9 9 2" xfId="1062" xr:uid="{00000000-0005-0000-0000-0000C8270000}"/>
    <cellStyle name="Total 9 9 2 2" xfId="1158" xr:uid="{00000000-0005-0000-0000-0000C9270000}"/>
    <cellStyle name="Total 9 9 2 3" xfId="5348" xr:uid="{00000000-0005-0000-0000-0000CA270000}"/>
    <cellStyle name="Total 9 9 2 4" xfId="5349" xr:uid="{00000000-0005-0000-0000-0000CB270000}"/>
    <cellStyle name="Total 9 9 2 5" xfId="5350" xr:uid="{00000000-0005-0000-0000-0000CC270000}"/>
    <cellStyle name="Total 9 9 2_GCSEs" xfId="7723" xr:uid="{00000000-0005-0000-0000-0000CD270000}"/>
    <cellStyle name="Total 9 9 3" xfId="2122" xr:uid="{00000000-0005-0000-0000-0000CE270000}"/>
    <cellStyle name="Total 9 9 4" xfId="5351" xr:uid="{00000000-0005-0000-0000-0000CF270000}"/>
    <cellStyle name="Total 9 9 5" xfId="5352" xr:uid="{00000000-0005-0000-0000-0000D0270000}"/>
    <cellStyle name="Total 9 9 6" xfId="5353" xr:uid="{00000000-0005-0000-0000-0000D1270000}"/>
    <cellStyle name="Total 9 9_GCSEs" xfId="7722" xr:uid="{00000000-0005-0000-0000-0000D2270000}"/>
    <cellStyle name="Total 9_GCSEs" xfId="7704" xr:uid="{00000000-0005-0000-0000-0000D3270000}"/>
    <cellStyle name="TotalStyleText" xfId="6335" xr:uid="{00000000-0005-0000-0000-0000D4270000}"/>
    <cellStyle name="ts97" xfId="6336" xr:uid="{00000000-0005-0000-0000-0000D5270000}"/>
    <cellStyle name="ts97 2" xfId="6337" xr:uid="{00000000-0005-0000-0000-0000D6270000}"/>
    <cellStyle name="ts97 2 2" xfId="6338" xr:uid="{00000000-0005-0000-0000-0000D7270000}"/>
    <cellStyle name="ts97 2 3" xfId="6339" xr:uid="{00000000-0005-0000-0000-0000D8270000}"/>
    <cellStyle name="ts97 2 4" xfId="6340" xr:uid="{00000000-0005-0000-0000-0000D9270000}"/>
    <cellStyle name="ts97 3" xfId="6341" xr:uid="{00000000-0005-0000-0000-0000DA270000}"/>
    <cellStyle name="ts97 4" xfId="6342" xr:uid="{00000000-0005-0000-0000-0000DB270000}"/>
    <cellStyle name="ts97 5" xfId="6343" xr:uid="{00000000-0005-0000-0000-0000DC270000}"/>
    <cellStyle name="ts97 6" xfId="6344" xr:uid="{00000000-0005-0000-0000-0000DD270000}"/>
    <cellStyle name="ts97_2010 SFR tables LFS" xfId="6345" xr:uid="{00000000-0005-0000-0000-0000DE270000}"/>
    <cellStyle name="TSQL" xfId="9532" xr:uid="{00000000-0005-0000-0000-0000DF270000}"/>
    <cellStyle name="Überschrift 1 2" xfId="9533" xr:uid="{00000000-0005-0000-0000-0000E0270000}"/>
    <cellStyle name="Überschrift 2 2" xfId="9534" xr:uid="{00000000-0005-0000-0000-0000E1270000}"/>
    <cellStyle name="Überschrift 3 2" xfId="9535" xr:uid="{00000000-0005-0000-0000-0000E2270000}"/>
    <cellStyle name="Überschrift 4 2" xfId="9536" xr:uid="{00000000-0005-0000-0000-0000E3270000}"/>
    <cellStyle name="Überschrift 5" xfId="9537" xr:uid="{00000000-0005-0000-0000-0000E4270000}"/>
    <cellStyle name="Verknüpfte Zelle 2" xfId="9538" xr:uid="{00000000-0005-0000-0000-0000E5270000}"/>
    <cellStyle name="Währung 2" xfId="9539" xr:uid="{00000000-0005-0000-0000-0000E6270000}"/>
    <cellStyle name="Warnender Text 2" xfId="9540" xr:uid="{00000000-0005-0000-0000-0000E7270000}"/>
    <cellStyle name="Warning Text" xfId="8787" builtinId="11" customBuiltin="1"/>
    <cellStyle name="Warning Text 2" xfId="1113" xr:uid="{00000000-0005-0000-0000-0000E9270000}"/>
    <cellStyle name="Warning Text 2 2" xfId="6347" xr:uid="{00000000-0005-0000-0000-0000EA270000}"/>
    <cellStyle name="Warning Text 2 2 2" xfId="9541" xr:uid="{00000000-0005-0000-0000-0000EB270000}"/>
    <cellStyle name="Warning Text 2 3" xfId="6348" xr:uid="{00000000-0005-0000-0000-0000EC270000}"/>
    <cellStyle name="Warning Text 2 4" xfId="6346" xr:uid="{00000000-0005-0000-0000-0000ED270000}"/>
    <cellStyle name="Warning Text 2 5" xfId="6631" xr:uid="{00000000-0005-0000-0000-0000EE270000}"/>
    <cellStyle name="Warning Text 2 6" xfId="8939" xr:uid="{00000000-0005-0000-0000-0000EF270000}"/>
    <cellStyle name="Warning Text 3" xfId="72" xr:uid="{00000000-0005-0000-0000-0000F0270000}"/>
    <cellStyle name="Warning Text 3 2" xfId="6349" xr:uid="{00000000-0005-0000-0000-0000F1270000}"/>
    <cellStyle name="Warning Text 4" xfId="6350" xr:uid="{00000000-0005-0000-0000-0000F2270000}"/>
    <cellStyle name="Warning Text 5" xfId="6351" xr:uid="{00000000-0005-0000-0000-0000F3270000}"/>
    <cellStyle name="Warning Text 6" xfId="6459" xr:uid="{00000000-0005-0000-0000-0000F4270000}"/>
    <cellStyle name="Warnings" xfId="9543" xr:uid="{00000000-0005-0000-0000-0000F5270000}"/>
    <cellStyle name="Warnings 2" xfId="8747" xr:uid="{00000000-0005-0000-0000-0000F6270000}"/>
    <cellStyle name="Warnings 2 2" xfId="9544" xr:uid="{00000000-0005-0000-0000-0000F7270000}"/>
    <cellStyle name="Warnings 3" xfId="9545" xr:uid="{00000000-0005-0000-0000-0000F8270000}"/>
    <cellStyle name="Warnings 3 2" xfId="9546" xr:uid="{00000000-0005-0000-0000-0000F9270000}"/>
    <cellStyle name="Warnings 3 3" xfId="9547" xr:uid="{00000000-0005-0000-0000-0000FA270000}"/>
    <cellStyle name="Zelle überprüfen 2" xfId="9548" xr:uid="{00000000-0005-0000-0000-0000FB270000}"/>
    <cellStyle name="標準_Book1" xfId="9549" xr:uid="{00000000-0005-0000-0000-0000FC270000}"/>
  </cellStyles>
  <dxfs count="7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bgColor rgb="FF00B050"/>
        </patternFill>
      </fill>
    </dxf>
  </dxfs>
  <tableStyles count="0" defaultTableStyle="TableStyleMedium2" defaultPivotStyle="PivotStyleLight16"/>
  <colors>
    <mruColors>
      <color rgb="FFFF7C80"/>
      <color rgb="FFB7B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133349</xdr:colOff>
      <xdr:row>103</xdr:row>
      <xdr:rowOff>1</xdr:rowOff>
    </xdr:from>
    <xdr:to>
      <xdr:col>9</xdr:col>
      <xdr:colOff>123824</xdr:colOff>
      <xdr:row>115</xdr:row>
      <xdr:rowOff>38100</xdr:rowOff>
    </xdr:to>
    <xdr:sp macro="" textlink="">
      <xdr:nvSpPr>
        <xdr:cNvPr id="2" name="TextBox 1">
          <a:extLst>
            <a:ext uri="{FF2B5EF4-FFF2-40B4-BE49-F238E27FC236}">
              <a16:creationId xmlns:a16="http://schemas.microsoft.com/office/drawing/2014/main" id="{80620A76-68A1-40C0-A16B-E43233BE895E}"/>
            </a:ext>
          </a:extLst>
        </xdr:cNvPr>
        <xdr:cNvSpPr txBox="1"/>
      </xdr:nvSpPr>
      <xdr:spPr>
        <a:xfrm>
          <a:off x="133349" y="4257676"/>
          <a:ext cx="7972425" cy="2209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Notes: </a:t>
          </a:r>
        </a:p>
        <a:p>
          <a:pPr marL="228600" marR="0" indent="-228600" defTabSz="914400" eaLnBrk="1" fontAlgn="auto" latinLnBrk="0" hangingPunct="1">
            <a:lnSpc>
              <a:spcPct val="100000"/>
            </a:lnSpc>
            <a:spcBef>
              <a:spcPts val="0"/>
            </a:spcBef>
            <a:spcAft>
              <a:spcPts val="0"/>
            </a:spcAft>
            <a:buClrTx/>
            <a:buSzTx/>
            <a:buFont typeface="+mj-lt"/>
            <a:buAutoNum type="arabicParenR"/>
            <a:tabLst/>
            <a:defRPr/>
          </a:pPr>
          <a:r>
            <a:rPr lang="en-GB" sz="1000">
              <a:solidFill>
                <a:schemeClr val="dk1"/>
              </a:solidFill>
              <a:effectLst/>
              <a:latin typeface="Arial" panose="020B0604020202020204" pitchFamily="34" charset="0"/>
              <a:ea typeface="+mn-ea"/>
              <a:cs typeface="Arial" panose="020B0604020202020204" pitchFamily="34" charset="0"/>
            </a:rPr>
            <a:t>Average total point score across all the early learning goals. This is a supporting measure taking into account performance across all 17 ELGs, 1 point for emerging, 2 for expected and 3 for exceeding. The sum is then taken for all pupils with that characteristic and the mean given.</a:t>
          </a:r>
          <a:endParaRPr lang="en-GB" sz="1000">
            <a:effectLst/>
            <a:latin typeface="Arial" panose="020B0604020202020204" pitchFamily="34" charset="0"/>
            <a:cs typeface="Arial" panose="020B0604020202020204" pitchFamily="34" charset="0"/>
          </a:endParaRPr>
        </a:p>
        <a:p>
          <a:pPr marL="228600" indent="-228600">
            <a:buFont typeface="+mj-lt"/>
            <a:buAutoNum type="arabicParenR"/>
          </a:pPr>
          <a:r>
            <a:rPr lang="en-GB" sz="1000">
              <a:latin typeface="Arial" panose="020B0604020202020204" pitchFamily="34" charset="0"/>
              <a:cs typeface="Arial" panose="020B0604020202020204" pitchFamily="34" charset="0"/>
            </a:rPr>
            <a:t>Achieved at least the expected level across all early learning goals (ELG) means they achieved ‘expected’ or ‘exceeded’ in all 17 ELGs.</a:t>
          </a:r>
        </a:p>
        <a:p>
          <a:pPr marL="228600" indent="-228600">
            <a:buFont typeface="+mj-lt"/>
            <a:buAutoNum type="arabicParenR"/>
          </a:pPr>
          <a:r>
            <a:rPr lang="en-GB" sz="1000">
              <a:latin typeface="Arial" panose="020B0604020202020204" pitchFamily="34" charset="0"/>
              <a:cs typeface="Arial" panose="020B0604020202020204" pitchFamily="34" charset="0"/>
            </a:rPr>
            <a:t>A pupil achieving at least the expected level in the ELGs within the three prime areas of learning and within literacy and mathematics is classed as achieving</a:t>
          </a:r>
          <a:r>
            <a:rPr lang="en-GB" sz="1000" baseline="0">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a 'good level of development'.</a:t>
          </a:r>
        </a:p>
        <a:p>
          <a:pPr marL="228600" indent="-228600">
            <a:buFont typeface="+mj-lt"/>
            <a:buAutoNum type="arabicParenR"/>
          </a:pPr>
          <a:r>
            <a:rPr lang="en-GB" sz="1000">
              <a:latin typeface="Arial" panose="020B0604020202020204" pitchFamily="34" charset="0"/>
              <a:cs typeface="Arial" panose="020B0604020202020204" pitchFamily="34" charset="0"/>
            </a:rPr>
            <a:t>Figures based on final data.			</a:t>
          </a:r>
        </a:p>
        <a:p>
          <a:pPr marL="228600" indent="-228600">
            <a:buFont typeface="+mj-lt"/>
            <a:buAutoNum type="arabicParenR"/>
          </a:pPr>
          <a:r>
            <a:rPr lang="en-GB" sz="1000">
              <a:latin typeface="Arial" panose="020B0604020202020204" pitchFamily="34" charset="0"/>
              <a:cs typeface="Arial" panose="020B0604020202020204" pitchFamily="34" charset="0"/>
            </a:rPr>
            <a:t>Only includes pupils with a valid result for every early learning goal. </a:t>
          </a:r>
        </a:p>
        <a:p>
          <a:pPr marL="228600" indent="-228600">
            <a:buFont typeface="+mj-lt"/>
            <a:buAutoNum type="arabicParenR"/>
          </a:pPr>
          <a:r>
            <a:rPr lang="en-GB" sz="1000">
              <a:latin typeface="Arial" panose="020B0604020202020204" pitchFamily="34" charset="0"/>
              <a:cs typeface="Arial" panose="020B0604020202020204" pitchFamily="34" charset="0"/>
            </a:rPr>
            <a:t>All English providers of state-funded early years education (including academies and free schools), private, voluntary and independent (PVI) sectors are within the scope of the EYFSP data collection.  		</a:t>
          </a:r>
        </a:p>
        <a:p>
          <a:pPr marL="228600" indent="-228600">
            <a:buFont typeface="+mj-lt"/>
            <a:buAutoNum type="arabicParenR"/>
          </a:pPr>
          <a:r>
            <a:rPr lang="en-GB" sz="1000">
              <a:latin typeface="Arial" panose="020B0604020202020204" pitchFamily="34" charset="0"/>
              <a:cs typeface="Arial" panose="020B0604020202020204" pitchFamily="34" charset="0"/>
            </a:rPr>
            <a:t>Percentages are rounded to 1 decimal point. Attainment gaps are calculated from unrounded percentages. </a:t>
          </a:r>
        </a:p>
        <a:p>
          <a:pPr marL="228600" marR="0" indent="-228600" defTabSz="914400" eaLnBrk="1" fontAlgn="auto" latinLnBrk="0" hangingPunct="1">
            <a:lnSpc>
              <a:spcPct val="100000"/>
            </a:lnSpc>
            <a:spcBef>
              <a:spcPts val="0"/>
            </a:spcBef>
            <a:spcAft>
              <a:spcPts val="0"/>
            </a:spcAft>
            <a:buClrTx/>
            <a:buSzTx/>
            <a:buFont typeface="+mj-lt"/>
            <a:buAutoNum type="arabicParenR"/>
            <a:tabLst/>
            <a:defRPr/>
          </a:pPr>
          <a:r>
            <a:rPr lang="en-GB" sz="1000">
              <a:solidFill>
                <a:schemeClr val="dk1"/>
              </a:solidFill>
              <a:effectLst/>
              <a:latin typeface="Arial" panose="020B0604020202020204" pitchFamily="34" charset="0"/>
              <a:ea typeface="+mn-ea"/>
              <a:cs typeface="Arial" panose="020B0604020202020204" pitchFamily="34" charset="0"/>
            </a:rPr>
            <a:t>* is used to indicate that data for this LA is suppressed</a:t>
          </a:r>
          <a:r>
            <a:rPr lang="en-GB" sz="1000" baseline="0">
              <a:solidFill>
                <a:schemeClr val="dk1"/>
              </a:solidFill>
              <a:effectLst/>
              <a:latin typeface="Arial" panose="020B0604020202020204" pitchFamily="34" charset="0"/>
              <a:ea typeface="+mn-ea"/>
              <a:cs typeface="Arial" panose="020B0604020202020204" pitchFamily="34" charset="0"/>
            </a:rPr>
            <a:t> as it is based on a single school.</a:t>
          </a:r>
          <a:endParaRPr lang="en-GB"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18</xdr:row>
      <xdr:rowOff>0</xdr:rowOff>
    </xdr:from>
    <xdr:to>
      <xdr:col>6</xdr:col>
      <xdr:colOff>304800</xdr:colOff>
      <xdr:row>19</xdr:row>
      <xdr:rowOff>104775</xdr:rowOff>
    </xdr:to>
    <xdr:sp macro="" textlink="">
      <xdr:nvSpPr>
        <xdr:cNvPr id="47105" name="AutoShape 1" descr="Income Inequality">
          <a:extLst>
            <a:ext uri="{FF2B5EF4-FFF2-40B4-BE49-F238E27FC236}">
              <a16:creationId xmlns:a16="http://schemas.microsoft.com/office/drawing/2014/main" id="{E0DEE256-B3D2-4796-AA20-CAE15CAC94B3}"/>
            </a:ext>
          </a:extLst>
        </xdr:cNvPr>
        <xdr:cNvSpPr>
          <a:spLocks noChangeAspect="1" noChangeArrowheads="1"/>
        </xdr:cNvSpPr>
      </xdr:nvSpPr>
      <xdr:spPr bwMode="auto">
        <a:xfrm>
          <a:off x="451485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19</xdr:row>
      <xdr:rowOff>0</xdr:rowOff>
    </xdr:from>
    <xdr:to>
      <xdr:col>7</xdr:col>
      <xdr:colOff>304800</xdr:colOff>
      <xdr:row>19</xdr:row>
      <xdr:rowOff>304800</xdr:rowOff>
    </xdr:to>
    <xdr:sp macro="" textlink="">
      <xdr:nvSpPr>
        <xdr:cNvPr id="47106" name="AutoShape 2" descr="Income Inequality">
          <a:extLst>
            <a:ext uri="{FF2B5EF4-FFF2-40B4-BE49-F238E27FC236}">
              <a16:creationId xmlns:a16="http://schemas.microsoft.com/office/drawing/2014/main" id="{35C90679-BEA4-48B5-8121-8A6338A46C50}"/>
            </a:ext>
          </a:extLst>
        </xdr:cNvPr>
        <xdr:cNvSpPr>
          <a:spLocks noChangeAspect="1" noChangeArrowheads="1"/>
        </xdr:cNvSpPr>
      </xdr:nvSpPr>
      <xdr:spPr bwMode="auto">
        <a:xfrm>
          <a:off x="5124450" y="362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data\home$\rleeser\Downloads\Table_784_2018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A_dropdown"/>
      <sheetName val="2017-18"/>
      <sheetName val="2016-17"/>
      <sheetName val="2015-16"/>
      <sheetName val="2014-15"/>
      <sheetName val="2013-14"/>
      <sheetName val="2012-13"/>
      <sheetName val="2011-12"/>
      <sheetName val="2010-11"/>
      <sheetName val="2009-10"/>
      <sheetName val="2008-09"/>
      <sheetName val="2007-08"/>
      <sheetName val="2006-07"/>
      <sheetName val="2005-06"/>
      <sheetName val="2004-05"/>
    </sheetNames>
    <sheetDataSet>
      <sheetData sheetId="0" refreshError="1"/>
      <sheetData sheetId="1" refreshError="1"/>
      <sheetData sheetId="2" refreshError="1"/>
      <sheetData sheetId="3">
        <row r="8">
          <cell r="B8" t="str">
            <v>England</v>
          </cell>
        </row>
        <row r="9">
          <cell r="B9" t="str">
            <v>London</v>
          </cell>
        </row>
        <row r="10">
          <cell r="B10" t="str">
            <v>Rest of England</v>
          </cell>
        </row>
        <row r="12">
          <cell r="B12" t="str">
            <v>North East</v>
          </cell>
        </row>
        <row r="13">
          <cell r="B13" t="str">
            <v>North West</v>
          </cell>
        </row>
        <row r="14">
          <cell r="B14" t="str">
            <v>Yorkshire and The Humber</v>
          </cell>
        </row>
        <row r="15">
          <cell r="B15" t="str">
            <v>East Midlands</v>
          </cell>
        </row>
        <row r="16">
          <cell r="B16" t="str">
            <v>West Midlands</v>
          </cell>
        </row>
        <row r="17">
          <cell r="B17" t="str">
            <v>East of England</v>
          </cell>
        </row>
        <row r="18">
          <cell r="B18" t="str">
            <v>London</v>
          </cell>
        </row>
        <row r="19">
          <cell r="B19" t="str">
            <v>South East</v>
          </cell>
        </row>
        <row r="20">
          <cell r="B20" t="str">
            <v>South West</v>
          </cell>
        </row>
        <row r="22">
          <cell r="B22" t="str">
            <v>Adur</v>
          </cell>
        </row>
        <row r="23">
          <cell r="B23" t="str">
            <v>Allerdale</v>
          </cell>
        </row>
        <row r="24">
          <cell r="B24" t="str">
            <v>Amber Valley</v>
          </cell>
        </row>
        <row r="25">
          <cell r="B25" t="str">
            <v>Arun</v>
          </cell>
        </row>
        <row r="26">
          <cell r="B26" t="str">
            <v>Ashfield</v>
          </cell>
        </row>
        <row r="27">
          <cell r="B27" t="str">
            <v>Ashford</v>
          </cell>
        </row>
        <row r="28">
          <cell r="B28" t="str">
            <v>Aylesbury Vale</v>
          </cell>
        </row>
        <row r="29">
          <cell r="B29" t="str">
            <v>Babergh</v>
          </cell>
        </row>
        <row r="30">
          <cell r="B30" t="str">
            <v>Barking and Dagenham</v>
          </cell>
        </row>
        <row r="31">
          <cell r="B31" t="str">
            <v>Barnet</v>
          </cell>
        </row>
        <row r="32">
          <cell r="B32" t="str">
            <v>Barnsley</v>
          </cell>
        </row>
        <row r="33">
          <cell r="B33" t="str">
            <v>Barrow-in-Furness</v>
          </cell>
        </row>
        <row r="34">
          <cell r="B34" t="str">
            <v>Basildon</v>
          </cell>
        </row>
        <row r="35">
          <cell r="B35" t="str">
            <v>Basingstoke and Deane</v>
          </cell>
        </row>
        <row r="36">
          <cell r="B36" t="str">
            <v>Bassetlaw</v>
          </cell>
        </row>
        <row r="37">
          <cell r="B37" t="str">
            <v>Bath and North East Somerset</v>
          </cell>
        </row>
        <row r="38">
          <cell r="B38" t="str">
            <v>Bedford</v>
          </cell>
        </row>
        <row r="39">
          <cell r="B39" t="str">
            <v>Bexley</v>
          </cell>
        </row>
        <row r="40">
          <cell r="B40" t="str">
            <v>Birmingham</v>
          </cell>
        </row>
        <row r="41">
          <cell r="B41" t="str">
            <v>Blaby</v>
          </cell>
        </row>
        <row r="42">
          <cell r="B42" t="str">
            <v>Blackburn with Darwen</v>
          </cell>
        </row>
        <row r="43">
          <cell r="B43" t="str">
            <v>Blackpool</v>
          </cell>
        </row>
        <row r="44">
          <cell r="B44" t="str">
            <v>Bolsover</v>
          </cell>
        </row>
        <row r="45">
          <cell r="B45" t="str">
            <v>Bolton</v>
          </cell>
        </row>
        <row r="46">
          <cell r="B46" t="str">
            <v>Boston</v>
          </cell>
        </row>
        <row r="47">
          <cell r="B47" t="str">
            <v>Bournemouth</v>
          </cell>
        </row>
        <row r="48">
          <cell r="B48" t="str">
            <v>Bracknell Forest</v>
          </cell>
        </row>
        <row r="49">
          <cell r="B49" t="str">
            <v>Bradford</v>
          </cell>
        </row>
        <row r="50">
          <cell r="B50" t="str">
            <v>Braintree</v>
          </cell>
        </row>
        <row r="51">
          <cell r="B51" t="str">
            <v>Breckland</v>
          </cell>
        </row>
        <row r="52">
          <cell r="B52" t="str">
            <v>Brent</v>
          </cell>
        </row>
        <row r="53">
          <cell r="B53" t="str">
            <v>Brentwood</v>
          </cell>
        </row>
        <row r="54">
          <cell r="B54" t="str">
            <v>Brighton and Hove</v>
          </cell>
        </row>
        <row r="55">
          <cell r="B55" t="str">
            <v>Bristol, City of</v>
          </cell>
        </row>
        <row r="56">
          <cell r="B56" t="str">
            <v>Broadland</v>
          </cell>
        </row>
        <row r="57">
          <cell r="B57" t="str">
            <v>Bromley</v>
          </cell>
        </row>
        <row r="58">
          <cell r="B58" t="str">
            <v>Bromsgrove</v>
          </cell>
        </row>
        <row r="59">
          <cell r="B59" t="str">
            <v>Broxbourne</v>
          </cell>
        </row>
        <row r="60">
          <cell r="B60" t="str">
            <v>Broxtowe</v>
          </cell>
        </row>
        <row r="61">
          <cell r="B61" t="str">
            <v>Burnley</v>
          </cell>
        </row>
        <row r="62">
          <cell r="B62" t="str">
            <v>Bury</v>
          </cell>
        </row>
        <row r="63">
          <cell r="B63" t="str">
            <v>Calderdale</v>
          </cell>
        </row>
        <row r="64">
          <cell r="B64" t="str">
            <v>Cambridge</v>
          </cell>
        </row>
        <row r="65">
          <cell r="B65" t="str">
            <v>Camden</v>
          </cell>
        </row>
        <row r="66">
          <cell r="B66" t="str">
            <v>Cannock Chase</v>
          </cell>
        </row>
        <row r="67">
          <cell r="B67" t="str">
            <v>Canterbury</v>
          </cell>
        </row>
        <row r="68">
          <cell r="B68" t="str">
            <v>Carlisle</v>
          </cell>
        </row>
        <row r="69">
          <cell r="B69" t="str">
            <v>Castle Point</v>
          </cell>
        </row>
        <row r="70">
          <cell r="B70" t="str">
            <v>Central Bedfordshire</v>
          </cell>
        </row>
        <row r="71">
          <cell r="B71" t="str">
            <v>Charnwood</v>
          </cell>
        </row>
        <row r="72">
          <cell r="B72" t="str">
            <v>Chelmsford</v>
          </cell>
        </row>
        <row r="73">
          <cell r="B73" t="str">
            <v>Cheltenham</v>
          </cell>
        </row>
        <row r="74">
          <cell r="B74" t="str">
            <v>Cherwell</v>
          </cell>
        </row>
        <row r="75">
          <cell r="B75" t="str">
            <v>Cheshire East</v>
          </cell>
        </row>
        <row r="76">
          <cell r="B76" t="str">
            <v>Cheshire West and Chester</v>
          </cell>
        </row>
        <row r="77">
          <cell r="B77" t="str">
            <v>Chesterfield</v>
          </cell>
        </row>
        <row r="78">
          <cell r="B78" t="str">
            <v>Chichester</v>
          </cell>
        </row>
        <row r="79">
          <cell r="B79" t="str">
            <v>Chiltern</v>
          </cell>
        </row>
        <row r="80">
          <cell r="B80" t="str">
            <v>Chorley</v>
          </cell>
        </row>
        <row r="81">
          <cell r="B81" t="str">
            <v>Christchurch</v>
          </cell>
        </row>
        <row r="82">
          <cell r="B82" t="str">
            <v>City of London</v>
          </cell>
        </row>
        <row r="83">
          <cell r="B83" t="str">
            <v>Colchester</v>
          </cell>
        </row>
        <row r="84">
          <cell r="B84" t="str">
            <v>Copeland</v>
          </cell>
        </row>
        <row r="85">
          <cell r="B85" t="str">
            <v>Corby</v>
          </cell>
        </row>
        <row r="86">
          <cell r="B86" t="str">
            <v>Cornwall</v>
          </cell>
        </row>
        <row r="87">
          <cell r="B87" t="str">
            <v>Cotswold</v>
          </cell>
        </row>
        <row r="88">
          <cell r="B88" t="str">
            <v>County Durham</v>
          </cell>
        </row>
        <row r="89">
          <cell r="B89" t="str">
            <v>Coventry</v>
          </cell>
        </row>
        <row r="90">
          <cell r="B90" t="str">
            <v>Craven</v>
          </cell>
        </row>
        <row r="91">
          <cell r="B91" t="str">
            <v>Crawley</v>
          </cell>
        </row>
        <row r="92">
          <cell r="B92" t="str">
            <v>Croydon</v>
          </cell>
        </row>
        <row r="93">
          <cell r="B93" t="str">
            <v>Dacorum</v>
          </cell>
        </row>
        <row r="94">
          <cell r="B94" t="str">
            <v>Darlington</v>
          </cell>
        </row>
        <row r="95">
          <cell r="B95" t="str">
            <v>Dartford</v>
          </cell>
        </row>
        <row r="96">
          <cell r="B96" t="str">
            <v>Daventry</v>
          </cell>
        </row>
        <row r="97">
          <cell r="B97" t="str">
            <v>Derby</v>
          </cell>
        </row>
        <row r="98">
          <cell r="B98" t="str">
            <v>Derbyshire Dales</v>
          </cell>
        </row>
        <row r="99">
          <cell r="B99" t="str">
            <v>Doncaster</v>
          </cell>
        </row>
        <row r="100">
          <cell r="B100" t="str">
            <v>Dover</v>
          </cell>
        </row>
        <row r="101">
          <cell r="B101" t="str">
            <v>Dudley</v>
          </cell>
        </row>
        <row r="102">
          <cell r="B102" t="str">
            <v>Ealing</v>
          </cell>
        </row>
        <row r="103">
          <cell r="B103" t="str">
            <v>East Cambridgeshire</v>
          </cell>
        </row>
        <row r="104">
          <cell r="B104" t="str">
            <v>East Devon</v>
          </cell>
        </row>
        <row r="105">
          <cell r="B105" t="str">
            <v>East Dorset</v>
          </cell>
        </row>
        <row r="106">
          <cell r="B106" t="str">
            <v>East Hampshire</v>
          </cell>
        </row>
        <row r="107">
          <cell r="B107" t="str">
            <v>East Hertfordshire</v>
          </cell>
        </row>
        <row r="108">
          <cell r="B108" t="str">
            <v>East Lindsey</v>
          </cell>
        </row>
        <row r="109">
          <cell r="B109" t="str">
            <v>East Northamptonshire</v>
          </cell>
        </row>
        <row r="110">
          <cell r="B110" t="str">
            <v>East Riding of Yorkshire</v>
          </cell>
        </row>
        <row r="111">
          <cell r="B111" t="str">
            <v>East Staffordshire</v>
          </cell>
        </row>
        <row r="112">
          <cell r="B112" t="str">
            <v>Eastbourne</v>
          </cell>
        </row>
        <row r="113">
          <cell r="B113" t="str">
            <v>Eastleigh</v>
          </cell>
        </row>
        <row r="114">
          <cell r="B114" t="str">
            <v>Eden</v>
          </cell>
        </row>
        <row r="115">
          <cell r="B115" t="str">
            <v>Elmbridge</v>
          </cell>
        </row>
        <row r="116">
          <cell r="B116" t="str">
            <v>Enfield</v>
          </cell>
        </row>
        <row r="117">
          <cell r="B117" t="str">
            <v>Epping Forest</v>
          </cell>
        </row>
        <row r="118">
          <cell r="B118" t="str">
            <v>Epsom and Ewell</v>
          </cell>
        </row>
        <row r="119">
          <cell r="B119" t="str">
            <v>Erewash</v>
          </cell>
        </row>
        <row r="120">
          <cell r="B120" t="str">
            <v>Exeter</v>
          </cell>
        </row>
        <row r="121">
          <cell r="B121" t="str">
            <v>Fareham</v>
          </cell>
        </row>
        <row r="122">
          <cell r="B122" t="str">
            <v>Fenland</v>
          </cell>
        </row>
        <row r="123">
          <cell r="B123" t="str">
            <v>Forest Heath</v>
          </cell>
        </row>
        <row r="124">
          <cell r="B124" t="str">
            <v>Forest of Dean</v>
          </cell>
        </row>
        <row r="125">
          <cell r="B125" t="str">
            <v>Fylde</v>
          </cell>
        </row>
        <row r="126">
          <cell r="B126" t="str">
            <v>Gateshead</v>
          </cell>
        </row>
        <row r="127">
          <cell r="B127" t="str">
            <v>Gedling</v>
          </cell>
        </row>
        <row r="128">
          <cell r="B128" t="str">
            <v>Gloucester</v>
          </cell>
        </row>
        <row r="129">
          <cell r="B129" t="str">
            <v>Gosport</v>
          </cell>
        </row>
        <row r="130">
          <cell r="B130" t="str">
            <v>Gravesham</v>
          </cell>
        </row>
        <row r="131">
          <cell r="B131" t="str">
            <v>Great Yarmouth</v>
          </cell>
        </row>
        <row r="132">
          <cell r="B132" t="str">
            <v>Greenwich</v>
          </cell>
        </row>
        <row r="133">
          <cell r="B133" t="str">
            <v>Guildford</v>
          </cell>
        </row>
        <row r="134">
          <cell r="B134" t="str">
            <v>Hackney</v>
          </cell>
        </row>
        <row r="135">
          <cell r="B135" t="str">
            <v>Halton</v>
          </cell>
        </row>
        <row r="136">
          <cell r="B136" t="str">
            <v>Hambleton</v>
          </cell>
        </row>
        <row r="137">
          <cell r="B137" t="str">
            <v>Hammersmith and Fulham</v>
          </cell>
        </row>
        <row r="138">
          <cell r="B138" t="str">
            <v>Harborough</v>
          </cell>
        </row>
        <row r="139">
          <cell r="B139" t="str">
            <v>Haringey</v>
          </cell>
        </row>
        <row r="140">
          <cell r="B140" t="str">
            <v>Harlow</v>
          </cell>
        </row>
        <row r="141">
          <cell r="B141" t="str">
            <v>Harrogate</v>
          </cell>
        </row>
        <row r="142">
          <cell r="B142" t="str">
            <v>Harrow</v>
          </cell>
        </row>
        <row r="143">
          <cell r="B143" t="str">
            <v>Hart</v>
          </cell>
        </row>
        <row r="144">
          <cell r="B144" t="str">
            <v>Hartlepool</v>
          </cell>
        </row>
        <row r="145">
          <cell r="B145" t="str">
            <v>Hastings</v>
          </cell>
        </row>
        <row r="146">
          <cell r="B146" t="str">
            <v>Havant</v>
          </cell>
        </row>
        <row r="147">
          <cell r="B147" t="str">
            <v>Havering</v>
          </cell>
        </row>
        <row r="148">
          <cell r="B148" t="str">
            <v>Herefordshire, County of</v>
          </cell>
        </row>
        <row r="149">
          <cell r="B149" t="str">
            <v>Hertsmere</v>
          </cell>
        </row>
        <row r="150">
          <cell r="B150" t="str">
            <v>High Peak</v>
          </cell>
        </row>
        <row r="151">
          <cell r="B151" t="str">
            <v>Hillingdon</v>
          </cell>
        </row>
        <row r="152">
          <cell r="B152" t="str">
            <v>Hinckley and Bosworth</v>
          </cell>
        </row>
        <row r="153">
          <cell r="B153" t="str">
            <v>Horsham</v>
          </cell>
        </row>
        <row r="154">
          <cell r="B154" t="str">
            <v>Hounslow</v>
          </cell>
        </row>
        <row r="155">
          <cell r="B155" t="str">
            <v>Huntingdonshire</v>
          </cell>
        </row>
        <row r="156">
          <cell r="B156" t="str">
            <v>Hyndburn</v>
          </cell>
        </row>
        <row r="157">
          <cell r="B157" t="str">
            <v>Ipswich</v>
          </cell>
        </row>
        <row r="158">
          <cell r="B158" t="str">
            <v>Isle of Wight</v>
          </cell>
        </row>
        <row r="159">
          <cell r="B159" t="str">
            <v>Isles of Scilly</v>
          </cell>
        </row>
        <row r="160">
          <cell r="B160" t="str">
            <v>Islington</v>
          </cell>
        </row>
        <row r="161">
          <cell r="B161" t="str">
            <v>Kensington and Chelsea</v>
          </cell>
        </row>
        <row r="162">
          <cell r="B162" t="str">
            <v>Kettering</v>
          </cell>
        </row>
        <row r="163">
          <cell r="B163" t="str">
            <v>King's Lynn and West Norfolk</v>
          </cell>
        </row>
        <row r="164">
          <cell r="B164" t="str">
            <v>Kingston upon Hull, City of</v>
          </cell>
        </row>
        <row r="165">
          <cell r="B165" t="str">
            <v>Kingston upon Thames</v>
          </cell>
        </row>
        <row r="166">
          <cell r="B166" t="str">
            <v>Kirklees</v>
          </cell>
        </row>
        <row r="167">
          <cell r="B167" t="str">
            <v>Knowsley</v>
          </cell>
        </row>
        <row r="168">
          <cell r="B168" t="str">
            <v>Lambeth</v>
          </cell>
        </row>
        <row r="169">
          <cell r="B169" t="str">
            <v>Lancaster</v>
          </cell>
        </row>
        <row r="170">
          <cell r="B170" t="str">
            <v>Leeds</v>
          </cell>
        </row>
        <row r="171">
          <cell r="B171" t="str">
            <v>Leicester</v>
          </cell>
        </row>
        <row r="172">
          <cell r="B172" t="str">
            <v>Lewes</v>
          </cell>
        </row>
        <row r="173">
          <cell r="B173" t="str">
            <v>Lewisham</v>
          </cell>
        </row>
        <row r="174">
          <cell r="B174" t="str">
            <v>Lichfield</v>
          </cell>
        </row>
        <row r="175">
          <cell r="B175" t="str">
            <v>Lincoln</v>
          </cell>
        </row>
        <row r="176">
          <cell r="B176" t="str">
            <v>Liverpool</v>
          </cell>
        </row>
        <row r="177">
          <cell r="B177" t="str">
            <v>Luton</v>
          </cell>
        </row>
        <row r="178">
          <cell r="B178" t="str">
            <v>Maidstone</v>
          </cell>
        </row>
        <row r="179">
          <cell r="B179" t="str">
            <v>Maldon</v>
          </cell>
        </row>
        <row r="180">
          <cell r="B180" t="str">
            <v>Malvern Hills</v>
          </cell>
        </row>
        <row r="181">
          <cell r="B181" t="str">
            <v>Manchester</v>
          </cell>
        </row>
        <row r="182">
          <cell r="B182" t="str">
            <v>Mansfield</v>
          </cell>
        </row>
        <row r="183">
          <cell r="B183" t="str">
            <v>Medway</v>
          </cell>
        </row>
        <row r="184">
          <cell r="B184" t="str">
            <v>Melton</v>
          </cell>
        </row>
        <row r="185">
          <cell r="B185" t="str">
            <v>Mendip</v>
          </cell>
        </row>
        <row r="186">
          <cell r="B186" t="str">
            <v>Merton</v>
          </cell>
        </row>
        <row r="187">
          <cell r="B187" t="str">
            <v>Mid Devon</v>
          </cell>
        </row>
        <row r="188">
          <cell r="B188" t="str">
            <v>Mid Suffolk</v>
          </cell>
        </row>
        <row r="189">
          <cell r="B189" t="str">
            <v>Mid Sussex</v>
          </cell>
        </row>
        <row r="190">
          <cell r="B190" t="str">
            <v>Middlesbrough</v>
          </cell>
        </row>
        <row r="191">
          <cell r="B191" t="str">
            <v>Milton Keynes</v>
          </cell>
        </row>
        <row r="192">
          <cell r="B192" t="str">
            <v>Mole Valley</v>
          </cell>
        </row>
        <row r="193">
          <cell r="B193" t="str">
            <v>New Forest</v>
          </cell>
        </row>
        <row r="194">
          <cell r="B194" t="str">
            <v>Newark and Sherwood</v>
          </cell>
        </row>
        <row r="195">
          <cell r="B195" t="str">
            <v>Newcastle upon Tyne</v>
          </cell>
        </row>
        <row r="196">
          <cell r="B196" t="str">
            <v>Newcastle-under-Lyme</v>
          </cell>
        </row>
        <row r="197">
          <cell r="B197" t="str">
            <v>Newham</v>
          </cell>
        </row>
        <row r="198">
          <cell r="B198" t="str">
            <v>North Devon</v>
          </cell>
        </row>
        <row r="199">
          <cell r="B199" t="str">
            <v>North Dorset</v>
          </cell>
        </row>
        <row r="200">
          <cell r="B200" t="str">
            <v>North East Derbyshire</v>
          </cell>
        </row>
        <row r="201">
          <cell r="B201" t="str">
            <v>North East Lincolnshire</v>
          </cell>
        </row>
        <row r="202">
          <cell r="B202" t="str">
            <v>North Hertfordshire</v>
          </cell>
        </row>
        <row r="203">
          <cell r="B203" t="str">
            <v>North Kesteven</v>
          </cell>
        </row>
        <row r="204">
          <cell r="B204" t="str">
            <v>North Lincolnshire</v>
          </cell>
        </row>
        <row r="205">
          <cell r="B205" t="str">
            <v>North Norfolk</v>
          </cell>
        </row>
        <row r="206">
          <cell r="B206" t="str">
            <v>North Somerset</v>
          </cell>
        </row>
        <row r="207">
          <cell r="B207" t="str">
            <v>North Tyneside</v>
          </cell>
        </row>
        <row r="208">
          <cell r="B208" t="str">
            <v>North Warwickshire</v>
          </cell>
        </row>
        <row r="209">
          <cell r="B209" t="str">
            <v>North West Leicestershire</v>
          </cell>
        </row>
        <row r="210">
          <cell r="B210" t="str">
            <v>Northampton</v>
          </cell>
        </row>
        <row r="211">
          <cell r="B211" t="str">
            <v>Northumberland</v>
          </cell>
        </row>
        <row r="212">
          <cell r="B212" t="str">
            <v>Norwich</v>
          </cell>
        </row>
        <row r="213">
          <cell r="B213" t="str">
            <v>Nottingham</v>
          </cell>
        </row>
        <row r="214">
          <cell r="B214" t="str">
            <v>Nuneaton and Bedworth</v>
          </cell>
        </row>
        <row r="215">
          <cell r="B215" t="str">
            <v>Oadby and Wigston</v>
          </cell>
        </row>
        <row r="216">
          <cell r="B216" t="str">
            <v>Oldham</v>
          </cell>
        </row>
        <row r="217">
          <cell r="B217" t="str">
            <v>Oxford</v>
          </cell>
        </row>
        <row r="218">
          <cell r="B218" t="str">
            <v>Pendle</v>
          </cell>
        </row>
        <row r="219">
          <cell r="B219" t="str">
            <v>Peterborough</v>
          </cell>
        </row>
        <row r="220">
          <cell r="B220" t="str">
            <v>Plymouth</v>
          </cell>
        </row>
        <row r="221">
          <cell r="B221" t="str">
            <v>Poole</v>
          </cell>
        </row>
        <row r="222">
          <cell r="B222" t="str">
            <v>Portsmouth</v>
          </cell>
        </row>
        <row r="223">
          <cell r="B223" t="str">
            <v>Preston</v>
          </cell>
        </row>
        <row r="224">
          <cell r="B224" t="str">
            <v>Purbeck</v>
          </cell>
        </row>
        <row r="225">
          <cell r="B225" t="str">
            <v>Reading</v>
          </cell>
        </row>
        <row r="226">
          <cell r="B226" t="str">
            <v>Redbridge</v>
          </cell>
        </row>
        <row r="227">
          <cell r="B227" t="str">
            <v>Redcar and Cleveland</v>
          </cell>
        </row>
        <row r="228">
          <cell r="B228" t="str">
            <v>Redditch</v>
          </cell>
        </row>
        <row r="229">
          <cell r="B229" t="str">
            <v>Reigate and Banstead</v>
          </cell>
        </row>
        <row r="230">
          <cell r="B230" t="str">
            <v>Ribble Valley</v>
          </cell>
        </row>
        <row r="231">
          <cell r="B231" t="str">
            <v>Richmond upon Thames</v>
          </cell>
        </row>
        <row r="232">
          <cell r="B232" t="str">
            <v>Richmondshire</v>
          </cell>
        </row>
        <row r="233">
          <cell r="B233" t="str">
            <v>Rochdale</v>
          </cell>
        </row>
        <row r="234">
          <cell r="B234" t="str">
            <v>Rochford</v>
          </cell>
        </row>
        <row r="235">
          <cell r="B235" t="str">
            <v>Rossendale</v>
          </cell>
        </row>
        <row r="236">
          <cell r="B236" t="str">
            <v>Rother</v>
          </cell>
        </row>
        <row r="237">
          <cell r="B237" t="str">
            <v>Rotherham</v>
          </cell>
        </row>
        <row r="238">
          <cell r="B238" t="str">
            <v>Rugby</v>
          </cell>
        </row>
        <row r="239">
          <cell r="B239" t="str">
            <v>Runnymede</v>
          </cell>
        </row>
        <row r="240">
          <cell r="B240" t="str">
            <v>Rushcliffe</v>
          </cell>
        </row>
        <row r="241">
          <cell r="B241" t="str">
            <v>Rushmoor</v>
          </cell>
        </row>
        <row r="242">
          <cell r="B242" t="str">
            <v>Rutland</v>
          </cell>
        </row>
        <row r="243">
          <cell r="B243" t="str">
            <v>Ryedale</v>
          </cell>
        </row>
        <row r="244">
          <cell r="B244" t="str">
            <v>Salford</v>
          </cell>
        </row>
        <row r="245">
          <cell r="B245" t="str">
            <v>Sandwell</v>
          </cell>
        </row>
        <row r="246">
          <cell r="B246" t="str">
            <v>Scarborough</v>
          </cell>
        </row>
        <row r="247">
          <cell r="B247" t="str">
            <v>Sedgemoor</v>
          </cell>
        </row>
        <row r="248">
          <cell r="B248" t="str">
            <v>Sefton</v>
          </cell>
        </row>
        <row r="249">
          <cell r="B249" t="str">
            <v>Selby</v>
          </cell>
        </row>
        <row r="250">
          <cell r="B250" t="str">
            <v>Sevenoaks</v>
          </cell>
        </row>
        <row r="251">
          <cell r="B251" t="str">
            <v>Sheffield</v>
          </cell>
        </row>
        <row r="252">
          <cell r="B252" t="str">
            <v>Shepway</v>
          </cell>
        </row>
        <row r="253">
          <cell r="B253" t="str">
            <v>Shropshire</v>
          </cell>
        </row>
        <row r="254">
          <cell r="B254" t="str">
            <v>Slough</v>
          </cell>
        </row>
        <row r="255">
          <cell r="B255" t="str">
            <v>Solihull</v>
          </cell>
        </row>
        <row r="256">
          <cell r="B256" t="str">
            <v>South Bucks</v>
          </cell>
        </row>
        <row r="257">
          <cell r="B257" t="str">
            <v>South Cambridgeshire</v>
          </cell>
        </row>
        <row r="258">
          <cell r="B258" t="str">
            <v>South Derbyshire</v>
          </cell>
        </row>
        <row r="259">
          <cell r="B259" t="str">
            <v>South Gloucestershire</v>
          </cell>
        </row>
        <row r="260">
          <cell r="B260" t="str">
            <v>South Hams</v>
          </cell>
        </row>
        <row r="261">
          <cell r="B261" t="str">
            <v>South Holland</v>
          </cell>
        </row>
        <row r="262">
          <cell r="B262" t="str">
            <v>South Kesteven</v>
          </cell>
        </row>
        <row r="263">
          <cell r="B263" t="str">
            <v>South Lakeland</v>
          </cell>
        </row>
        <row r="264">
          <cell r="B264" t="str">
            <v>South Norfolk</v>
          </cell>
        </row>
        <row r="265">
          <cell r="B265" t="str">
            <v>South Northamptonshire</v>
          </cell>
        </row>
        <row r="266">
          <cell r="B266" t="str">
            <v>South Oxfordshire</v>
          </cell>
        </row>
        <row r="267">
          <cell r="B267" t="str">
            <v>South Ribble</v>
          </cell>
        </row>
        <row r="268">
          <cell r="B268" t="str">
            <v>South Somerset</v>
          </cell>
        </row>
        <row r="269">
          <cell r="B269" t="str">
            <v>South Staffordshire</v>
          </cell>
        </row>
        <row r="270">
          <cell r="B270" t="str">
            <v>South Tyneside</v>
          </cell>
        </row>
        <row r="271">
          <cell r="B271" t="str">
            <v>Southampton</v>
          </cell>
        </row>
        <row r="272">
          <cell r="B272" t="str">
            <v>Southend-on-Sea</v>
          </cell>
        </row>
        <row r="273">
          <cell r="B273" t="str">
            <v>Southwark</v>
          </cell>
        </row>
        <row r="274">
          <cell r="B274" t="str">
            <v>Spelthorne</v>
          </cell>
        </row>
        <row r="275">
          <cell r="B275" t="str">
            <v>St Albans</v>
          </cell>
        </row>
        <row r="276">
          <cell r="B276" t="str">
            <v>St Edmundsbury</v>
          </cell>
        </row>
        <row r="277">
          <cell r="B277" t="str">
            <v>St. Helens</v>
          </cell>
        </row>
        <row r="278">
          <cell r="B278" t="str">
            <v>Stafford</v>
          </cell>
        </row>
        <row r="279">
          <cell r="B279" t="str">
            <v>Staffordshire Moorlands</v>
          </cell>
        </row>
        <row r="280">
          <cell r="B280" t="str">
            <v>Stevenage</v>
          </cell>
        </row>
        <row r="281">
          <cell r="B281" t="str">
            <v>Stockport</v>
          </cell>
        </row>
        <row r="282">
          <cell r="B282" t="str">
            <v>Stockton-on-Tees</v>
          </cell>
        </row>
        <row r="283">
          <cell r="B283" t="str">
            <v>Stoke-on-Trent</v>
          </cell>
        </row>
        <row r="284">
          <cell r="B284" t="str">
            <v>Stratford-on-Avon</v>
          </cell>
        </row>
        <row r="285">
          <cell r="B285" t="str">
            <v>Stroud</v>
          </cell>
        </row>
        <row r="286">
          <cell r="B286" t="str">
            <v>Suffolk Coastal</v>
          </cell>
        </row>
        <row r="287">
          <cell r="B287" t="str">
            <v>Sunderland</v>
          </cell>
        </row>
        <row r="288">
          <cell r="B288" t="str">
            <v>Surrey Heath</v>
          </cell>
        </row>
        <row r="289">
          <cell r="B289" t="str">
            <v>Sutton</v>
          </cell>
        </row>
        <row r="290">
          <cell r="B290" t="str">
            <v>Swale</v>
          </cell>
        </row>
        <row r="291">
          <cell r="B291" t="str">
            <v>Swindon</v>
          </cell>
        </row>
        <row r="292">
          <cell r="B292" t="str">
            <v>Tameside</v>
          </cell>
        </row>
        <row r="293">
          <cell r="B293" t="str">
            <v>Tamworth</v>
          </cell>
        </row>
        <row r="294">
          <cell r="B294" t="str">
            <v>Tandridge</v>
          </cell>
        </row>
        <row r="295">
          <cell r="B295" t="str">
            <v>Taunton Deane</v>
          </cell>
        </row>
        <row r="296">
          <cell r="B296" t="str">
            <v>Teignbridge</v>
          </cell>
        </row>
        <row r="297">
          <cell r="B297" t="str">
            <v>Telford and Wrekin</v>
          </cell>
        </row>
        <row r="298">
          <cell r="B298" t="str">
            <v>Tendring</v>
          </cell>
        </row>
        <row r="299">
          <cell r="B299" t="str">
            <v>Test Valley</v>
          </cell>
        </row>
        <row r="300">
          <cell r="B300" t="str">
            <v>Tewkesbury</v>
          </cell>
        </row>
        <row r="301">
          <cell r="B301" t="str">
            <v>Thanet</v>
          </cell>
        </row>
        <row r="302">
          <cell r="B302" t="str">
            <v>Three Rivers</v>
          </cell>
        </row>
        <row r="303">
          <cell r="B303" t="str">
            <v>Thurrock</v>
          </cell>
        </row>
        <row r="304">
          <cell r="B304" t="str">
            <v>Tonbridge and Malling</v>
          </cell>
        </row>
        <row r="305">
          <cell r="B305" t="str">
            <v>Torbay</v>
          </cell>
        </row>
        <row r="306">
          <cell r="B306" t="str">
            <v>Torridge</v>
          </cell>
        </row>
        <row r="307">
          <cell r="B307" t="str">
            <v>Tower Hamlets</v>
          </cell>
        </row>
        <row r="308">
          <cell r="B308" t="str">
            <v>Trafford</v>
          </cell>
        </row>
        <row r="309">
          <cell r="B309" t="str">
            <v>Tunbridge Wells</v>
          </cell>
        </row>
        <row r="310">
          <cell r="B310" t="str">
            <v>Uttlesford</v>
          </cell>
        </row>
        <row r="311">
          <cell r="B311" t="str">
            <v>Vale of White Horse</v>
          </cell>
        </row>
        <row r="312">
          <cell r="B312" t="str">
            <v>Wakefield</v>
          </cell>
        </row>
        <row r="313">
          <cell r="B313" t="str">
            <v>Walsall</v>
          </cell>
        </row>
        <row r="314">
          <cell r="B314" t="str">
            <v>Waltham Forest</v>
          </cell>
        </row>
        <row r="315">
          <cell r="B315" t="str">
            <v>Wandsworth</v>
          </cell>
        </row>
        <row r="316">
          <cell r="B316" t="str">
            <v>Warrington</v>
          </cell>
        </row>
        <row r="317">
          <cell r="B317" t="str">
            <v>Warwick</v>
          </cell>
        </row>
        <row r="318">
          <cell r="B318" t="str">
            <v>Watford</v>
          </cell>
        </row>
        <row r="319">
          <cell r="B319" t="str">
            <v>Waveney</v>
          </cell>
        </row>
        <row r="320">
          <cell r="B320" t="str">
            <v>Waverley</v>
          </cell>
        </row>
        <row r="321">
          <cell r="B321" t="str">
            <v>Wealden</v>
          </cell>
        </row>
        <row r="322">
          <cell r="B322" t="str">
            <v>Wellingborough</v>
          </cell>
        </row>
        <row r="323">
          <cell r="B323" t="str">
            <v>Welwyn Hatfield</v>
          </cell>
        </row>
        <row r="324">
          <cell r="B324" t="str">
            <v>West Berkshire</v>
          </cell>
        </row>
        <row r="325">
          <cell r="B325" t="str">
            <v>West Devon</v>
          </cell>
        </row>
        <row r="326">
          <cell r="B326" t="str">
            <v>West Dorset</v>
          </cell>
        </row>
        <row r="327">
          <cell r="B327" t="str">
            <v>West Lancashire</v>
          </cell>
        </row>
        <row r="328">
          <cell r="B328" t="str">
            <v>West Lindsey</v>
          </cell>
        </row>
        <row r="329">
          <cell r="B329" t="str">
            <v>West Oxfordshire</v>
          </cell>
        </row>
        <row r="330">
          <cell r="B330" t="str">
            <v>West Somerset</v>
          </cell>
        </row>
        <row r="331">
          <cell r="B331" t="str">
            <v>Westminster</v>
          </cell>
        </row>
        <row r="332">
          <cell r="B332" t="str">
            <v>Weymouth and Portland</v>
          </cell>
        </row>
        <row r="333">
          <cell r="B333" t="str">
            <v>Wigan</v>
          </cell>
        </row>
        <row r="334">
          <cell r="B334" t="str">
            <v>Wiltshire</v>
          </cell>
        </row>
        <row r="335">
          <cell r="B335" t="str">
            <v>Winchester</v>
          </cell>
        </row>
        <row r="336">
          <cell r="B336" t="str">
            <v>Windsor and Maidenhead</v>
          </cell>
        </row>
        <row r="337">
          <cell r="B337" t="str">
            <v>Wirral</v>
          </cell>
        </row>
        <row r="338">
          <cell r="B338" t="str">
            <v>Woking</v>
          </cell>
        </row>
        <row r="339">
          <cell r="B339" t="str">
            <v>Wokingham</v>
          </cell>
        </row>
        <row r="340">
          <cell r="B340" t="str">
            <v>Wolverhampton</v>
          </cell>
        </row>
        <row r="341">
          <cell r="B341" t="str">
            <v>Worcester</v>
          </cell>
        </row>
        <row r="342">
          <cell r="B342" t="str">
            <v>Worthing</v>
          </cell>
        </row>
        <row r="343">
          <cell r="B343" t="str">
            <v>Wychavon</v>
          </cell>
        </row>
        <row r="344">
          <cell r="B344" t="str">
            <v>Wycombe</v>
          </cell>
        </row>
        <row r="345">
          <cell r="B345" t="str">
            <v>Wyre</v>
          </cell>
        </row>
        <row r="346">
          <cell r="B346" t="str">
            <v>Wyre Forest</v>
          </cell>
        </row>
        <row r="347">
          <cell r="B347" t="str">
            <v>York</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ons.gov.uk/employmentandlabourmarket/peopleinwork/earningsandworkinghours/articles/contractsthatdonotguaranteeaminimumnumberofhours/mar2017" TargetMode="External"/><Relationship Id="rId2" Type="http://schemas.openxmlformats.org/officeDocument/2006/relationships/hyperlink" Target="http://www.ons.gov.uk/ons/guide-method/method-quality/specific/labour-market/articles-and-reports/estimate-of-people-in-employment-reporting-a-zero-hours-contract.pdf" TargetMode="External"/><Relationship Id="rId1" Type="http://schemas.openxmlformats.org/officeDocument/2006/relationships/hyperlink" Target="http://www.nationalarchives.gov.uk/doc/open-government-licence/"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ns.gov.uk/ons/guide-method/method-quality/specific/labour-market/labour-market-statistics/index.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9.bin"/><Relationship Id="rId1" Type="http://schemas.openxmlformats.org/officeDocument/2006/relationships/hyperlink" Target="https://www.gov.uk/government/collections/statistics-early-years-foundation-stage-profi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www.gov.uk/government/publications/progress-8-school-performance-measure" TargetMode="External"/><Relationship Id="rId13" Type="http://schemas.openxmlformats.org/officeDocument/2006/relationships/hyperlink" Target="https://www.gov.uk/government/publications/progress-8-school-performance-measure" TargetMode="External"/><Relationship Id="rId18" Type="http://schemas.openxmlformats.org/officeDocument/2006/relationships/hyperlink" Target="https://www.gov.uk/government/publications/send-code-of-practice-0-to-25" TargetMode="External"/><Relationship Id="rId3" Type="http://schemas.openxmlformats.org/officeDocument/2006/relationships/hyperlink" Target="https://www.gov.uk/government/publications/progress-8-school-performance-measure" TargetMode="External"/><Relationship Id="rId21" Type="http://schemas.openxmlformats.org/officeDocument/2006/relationships/printerSettings" Target="../printerSettings/printerSettings20.bin"/><Relationship Id="rId7" Type="http://schemas.openxmlformats.org/officeDocument/2006/relationships/hyperlink" Target="https://www.gov.uk/government/publications/progress-8-school-performance-measure" TargetMode="External"/><Relationship Id="rId12" Type="http://schemas.openxmlformats.org/officeDocument/2006/relationships/hyperlink" Target="https://www.gov.uk/government/publications/progress-8-school-performance-measure" TargetMode="External"/><Relationship Id="rId17" Type="http://schemas.openxmlformats.org/officeDocument/2006/relationships/hyperlink" Target="https://www.gov.uk/government/publications/progress-8-school-performance-measure" TargetMode="External"/><Relationship Id="rId2" Type="http://schemas.openxmlformats.org/officeDocument/2006/relationships/hyperlink" Target="https://www.gov.uk/government/publications/progress-8-school-performance-measure" TargetMode="External"/><Relationship Id="rId16" Type="http://schemas.openxmlformats.org/officeDocument/2006/relationships/hyperlink" Target="https://www.gov.uk/government/publications/progress-8-school-performance-measure" TargetMode="External"/><Relationship Id="rId20"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 Id="rId6" Type="http://schemas.openxmlformats.org/officeDocument/2006/relationships/hyperlink" Target="https://www.gov.uk/government/publications/progress-8-school-performance-measure" TargetMode="External"/><Relationship Id="rId11" Type="http://schemas.openxmlformats.org/officeDocument/2006/relationships/hyperlink" Target="https://www.gov.uk/government/publications/progress-8-school-performance-measure" TargetMode="External"/><Relationship Id="rId5" Type="http://schemas.openxmlformats.org/officeDocument/2006/relationships/hyperlink" Target="https://www.gov.uk/government/publications/progress-8-school-performance-measure" TargetMode="External"/><Relationship Id="rId15" Type="http://schemas.openxmlformats.org/officeDocument/2006/relationships/hyperlink" Target="https://www.gov.uk/government/publications/progress-8-school-performance-measure" TargetMode="External"/><Relationship Id="rId10" Type="http://schemas.openxmlformats.org/officeDocument/2006/relationships/hyperlink" Target="https://www.gov.uk/government/publications/progress-8-school-performance-measure" TargetMode="External"/><Relationship Id="rId19" Type="http://schemas.openxmlformats.org/officeDocument/2006/relationships/hyperlink" Target="https://www.gov.uk/government/publications/progress-8-school-performance-measure" TargetMode="External"/><Relationship Id="rId4" Type="http://schemas.openxmlformats.org/officeDocument/2006/relationships/hyperlink" Target="https://www.gov.uk/government/publications/progress-8-school-performance-measure" TargetMode="External"/><Relationship Id="rId9" Type="http://schemas.openxmlformats.org/officeDocument/2006/relationships/hyperlink" Target="https://www.gov.uk/government/publications/progress-8-school-performance-measure" TargetMode="External"/><Relationship Id="rId14" Type="http://schemas.openxmlformats.org/officeDocument/2006/relationships/hyperlink" Target="https://www.gov.uk/government/publications/progress-8-school-performance-measure"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collections/statistics-neet"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collections/further-education-and-skills-statistical-first-release-sfr." TargetMode="External"/><Relationship Id="rId5" Type="http://schemas.openxmlformats.org/officeDocument/2006/relationships/printerSettings" Target="../printerSettings/printerSettings24.bin"/><Relationship Id="rId4" Type="http://schemas.openxmlformats.org/officeDocument/2006/relationships/hyperlink" Target="https://www.gov.uk/government/statistical-data-sets/fe-data-library-apprenticeships"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london.gov.uk/what-we-do/mayors-office-policing-and-crime-mopac/about-mayors-office-policing-and-crime-mopac/our-staff/mopac-gender-pay-gap-report-march-2017-data" TargetMode="External"/><Relationship Id="rId7" Type="http://schemas.openxmlformats.org/officeDocument/2006/relationships/printerSettings" Target="../printerSettings/printerSettings3.bin"/><Relationship Id="rId2" Type="http://schemas.openxmlformats.org/officeDocument/2006/relationships/hyperlink" Target="https://www.london.gov.uk/about-us/organisations-we-work/old-oak-and-park-royal-development-corporation-opdc/opdc-structure-7/being-transparent/opdc-gender-pay-gap-report-march-2017-data" TargetMode="External"/><Relationship Id="rId1" Type="http://schemas.openxmlformats.org/officeDocument/2006/relationships/hyperlink" Target="https://www.london.gov.uk/about-us/governance-and-spending/spending-money-wisely/gender-pay-gap-report-march-2017-data" TargetMode="External"/><Relationship Id="rId6" Type="http://schemas.openxmlformats.org/officeDocument/2006/relationships/hyperlink" Target="https://www.london-fire.gov.uk/about-us/equality-and-diversity/recruitment-retention-and-development/" TargetMode="External"/><Relationship Id="rId5" Type="http://schemas.openxmlformats.org/officeDocument/2006/relationships/hyperlink" Target="http://www.queenelizabetholympicpark.co.uk/our-story/the-legacy-corporation/good-governance/transparency" TargetMode="External"/><Relationship Id="rId4" Type="http://schemas.openxmlformats.org/officeDocument/2006/relationships/hyperlink" Target="https://tfl.gov.uk/corporate/publications-and-reports/equality-and-inclusion-publications"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met.police.uk/globalassets/foi-media/priorities_and_how_we_are_doing/corporate/ethnicity-pay-gap-analysis-2017.pdf" TargetMode="External"/><Relationship Id="rId7" Type="http://schemas.openxmlformats.org/officeDocument/2006/relationships/printerSettings" Target="../printerSettings/printerSettings5.bin"/><Relationship Id="rId2" Type="http://schemas.openxmlformats.org/officeDocument/2006/relationships/hyperlink" Target="http://www.queenelizabetholympicpark.co.uk/our-story/the-legacy-corporation/good-governance/transparency" TargetMode="External"/><Relationship Id="rId1" Type="http://schemas.openxmlformats.org/officeDocument/2006/relationships/hyperlink" Target="https://tfl.gov.uk/corporate/publications-and-reports/equality-and-inclusion-publications" TargetMode="External"/><Relationship Id="rId6" Type="http://schemas.openxmlformats.org/officeDocument/2006/relationships/hyperlink" Target="https://www.london.gov.uk/sites/default/files/mopac_ethnic_pay_audit_2017_final.pdf" TargetMode="External"/><Relationship Id="rId5" Type="http://schemas.openxmlformats.org/officeDocument/2006/relationships/hyperlink" Target="https://www.london.gov.uk/about-us/organisations-we-work/old-oak-and-park-royal-development-corporation-opdc/opdc-structure-7/being-transparent/opdc-ethnicity-pay-gap-audit" TargetMode="External"/><Relationship Id="rId4" Type="http://schemas.openxmlformats.org/officeDocument/2006/relationships/hyperlink" Target="https://www.london.gov.uk/about-us/governance-and-spending/spending-money-wisely/ethnicity-pay-gap-report-201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employmentandlabourmarket/peopleinwork/earningsandworkinghours/adhocs/007818annualsurveyofhoursandearningsashegrossannualearningsforthe90to99percentilesofemployeejobsbysectorintheukandregions2017provisiona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ns.gov.uk/employmentandlabourmarket/peopleinwork/earningsandworkinghours/methodologies/calculatingtheproportionofemployeejobsunderthelivingwageamethodologyarticle" TargetMode="External"/><Relationship Id="rId2" Type="http://schemas.openxmlformats.org/officeDocument/2006/relationships/hyperlink" Target="http://www.livingwage.org.uk/calculation" TargetMode="External"/><Relationship Id="rId1" Type="http://schemas.openxmlformats.org/officeDocument/2006/relationships/hyperlink" Target="http://www.ons.gov.uk/ons/guide-method/method-quality/specific/labour-market/annual-survey-of-hours-and-earnings/low-pay-estimates/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1"/>
  <sheetViews>
    <sheetView tabSelected="1" zoomScale="80" zoomScaleNormal="80" workbookViewId="0">
      <pane xSplit="4" ySplit="2" topLeftCell="E3" activePane="bottomRight" state="frozen"/>
      <selection pane="topRight"/>
      <selection pane="bottomLeft"/>
      <selection pane="bottomRight"/>
    </sheetView>
  </sheetViews>
  <sheetFormatPr defaultRowHeight="15"/>
  <cols>
    <col min="1" max="1" width="9.140625" style="228"/>
    <col min="2" max="2" width="10.7109375" style="16" customWidth="1"/>
    <col min="3" max="3" width="2.28515625" style="16" customWidth="1"/>
    <col min="4" max="4" width="56" customWidth="1"/>
    <col min="5" max="5" width="35" customWidth="1"/>
    <col min="6" max="6" width="35.5703125" customWidth="1"/>
  </cols>
  <sheetData>
    <row r="1" spans="1:14" ht="18">
      <c r="B1" s="1" t="s">
        <v>1251</v>
      </c>
      <c r="C1" s="1"/>
      <c r="D1" s="2"/>
      <c r="E1" s="1551"/>
      <c r="F1" s="1552"/>
      <c r="G1" s="1538"/>
      <c r="H1" s="1538"/>
      <c r="I1" s="1538"/>
      <c r="J1" s="1538"/>
      <c r="K1" s="1538"/>
      <c r="L1" s="1538"/>
      <c r="M1" s="1538"/>
      <c r="N1" s="1538"/>
    </row>
    <row r="2" spans="1:14" ht="56.25" customHeight="1">
      <c r="B2" s="3"/>
      <c r="C2" s="3"/>
      <c r="D2" s="4"/>
      <c r="E2" s="1553" t="s">
        <v>2</v>
      </c>
      <c r="F2" s="1553" t="s">
        <v>9</v>
      </c>
      <c r="G2" s="1538"/>
      <c r="H2" s="1587" t="s">
        <v>31</v>
      </c>
      <c r="I2" s="1587"/>
      <c r="J2" s="1587"/>
      <c r="K2" s="1587"/>
      <c r="L2" s="1587"/>
      <c r="M2" s="1587"/>
      <c r="N2" s="1587"/>
    </row>
    <row r="3" spans="1:14">
      <c r="B3" s="5" t="s">
        <v>7</v>
      </c>
      <c r="C3" s="5"/>
      <c r="D3" s="6" t="s">
        <v>0</v>
      </c>
      <c r="E3" s="1554"/>
      <c r="F3" s="1554"/>
      <c r="G3" s="1538"/>
      <c r="H3" s="1538" t="s">
        <v>8</v>
      </c>
      <c r="I3" s="1538" t="s">
        <v>261</v>
      </c>
      <c r="J3" s="1538" t="s">
        <v>262</v>
      </c>
      <c r="K3" s="1538" t="s">
        <v>265</v>
      </c>
      <c r="L3" s="1538" t="s">
        <v>263</v>
      </c>
      <c r="M3" s="1538" t="s">
        <v>264</v>
      </c>
      <c r="N3" s="1538" t="s">
        <v>266</v>
      </c>
    </row>
    <row r="4" spans="1:14" s="11" customFormat="1">
      <c r="A4" s="1588" t="s">
        <v>408</v>
      </c>
      <c r="B4" s="7" t="s">
        <v>25</v>
      </c>
      <c r="C4" s="25"/>
      <c r="D4" s="8"/>
      <c r="E4" s="10"/>
      <c r="F4" s="10"/>
      <c r="G4" s="1538"/>
      <c r="H4" s="1555"/>
      <c r="I4" s="1555"/>
      <c r="J4" s="1555"/>
      <c r="K4" s="1555"/>
      <c r="L4" s="1555"/>
      <c r="M4" s="1555"/>
      <c r="N4" s="1555"/>
    </row>
    <row r="5" spans="1:14" s="222" customFormat="1" ht="15" customHeight="1">
      <c r="A5" s="1588"/>
      <c r="B5" s="12"/>
      <c r="C5" s="1574" t="s">
        <v>3</v>
      </c>
      <c r="D5" s="1574"/>
      <c r="E5" s="1555">
        <f>'Gender pay gap'!B25</f>
        <v>16.775244299674274</v>
      </c>
      <c r="F5" s="1555">
        <f>'Gender pay gap'!C25</f>
        <v>18.367346938775519</v>
      </c>
      <c r="G5" s="1538"/>
      <c r="H5" s="1555">
        <f>'Gender pay gaps GLA'!B5</f>
        <v>6.14</v>
      </c>
      <c r="I5" s="1555">
        <f>'Gender pay gaps GLA'!C5</f>
        <v>19.7</v>
      </c>
      <c r="J5" s="1555">
        <f>'Gender pay gaps GLA'!D5</f>
        <v>1.42</v>
      </c>
      <c r="K5" s="1555">
        <f>'Gender pay gaps GLA'!E5</f>
        <v>7.16</v>
      </c>
      <c r="L5" s="1555">
        <f>'Gender pay gaps GLA'!F5</f>
        <v>-10.66</v>
      </c>
      <c r="M5" s="1555">
        <f>'Gender pay gaps GLA'!G5</f>
        <v>22.3</v>
      </c>
      <c r="N5" s="1555">
        <f>'Gender pay gaps GLA'!H5</f>
        <v>-4.07</v>
      </c>
    </row>
    <row r="6" spans="1:14" ht="15" customHeight="1">
      <c r="A6" s="1588"/>
      <c r="B6" s="12"/>
      <c r="C6" s="1574" t="s">
        <v>4</v>
      </c>
      <c r="D6" s="1574"/>
      <c r="E6" s="1556">
        <f>'Ethnicity pay gap'!E7*100</f>
        <v>22</v>
      </c>
      <c r="F6" s="1556">
        <f>'Ethnicity pay gap'!E27*100</f>
        <v>10</v>
      </c>
      <c r="G6" s="1538"/>
      <c r="H6" s="1556">
        <f>'Ethnicity pay gaps GLA'!B5</f>
        <v>16</v>
      </c>
      <c r="I6" s="1556">
        <f>'Ethnicity pay gaps GLA'!C5</f>
        <v>9.8000000000000007</v>
      </c>
      <c r="J6" s="1556">
        <f>'Ethnicity pay gaps GLA'!D5</f>
        <v>3</v>
      </c>
      <c r="K6" s="1556">
        <f>'Ethnicity pay gaps GLA'!E5</f>
        <v>17</v>
      </c>
      <c r="L6" s="1556">
        <f>'Ethnicity pay gaps GLA'!F5</f>
        <v>38</v>
      </c>
      <c r="M6" s="1556">
        <f>'Ethnicity pay gaps GLA'!G5</f>
        <v>30</v>
      </c>
      <c r="N6" s="1556">
        <f>'Ethnicity pay gaps GLA'!H5</f>
        <v>0</v>
      </c>
    </row>
    <row r="7" spans="1:14" ht="15" customHeight="1">
      <c r="A7" s="1588"/>
      <c r="B7" s="12"/>
      <c r="C7" s="1586" t="s">
        <v>5</v>
      </c>
      <c r="D7" s="1586"/>
      <c r="E7" s="1556">
        <f>'Disability pay gap'!C9*100</f>
        <v>7.0000000000000009</v>
      </c>
      <c r="F7" s="1556">
        <f>'Disability pay gap'!C23*100</f>
        <v>15</v>
      </c>
      <c r="G7" s="1538"/>
      <c r="H7" s="1557"/>
      <c r="I7" s="1557"/>
      <c r="J7" s="1557"/>
      <c r="K7" s="1557"/>
      <c r="L7" s="1557"/>
      <c r="M7" s="1557"/>
      <c r="N7" s="1557"/>
    </row>
    <row r="8" spans="1:14" s="224" customFormat="1" ht="15" customHeight="1">
      <c r="A8" s="1588"/>
      <c r="B8" s="18"/>
      <c r="C8" s="229" t="s">
        <v>352</v>
      </c>
      <c r="D8" s="223"/>
      <c r="E8" s="1555">
        <f>'Pay ratio'!J6</f>
        <v>3.3743401850586849</v>
      </c>
      <c r="F8" s="22"/>
      <c r="G8" s="1538"/>
      <c r="H8" s="1557">
        <f>'Pay ratio'!B6</f>
        <v>3.57</v>
      </c>
      <c r="I8" s="1557">
        <f>'Pay ratio'!C6</f>
        <v>9.9</v>
      </c>
      <c r="J8" s="1557">
        <f>'Pay ratio'!D6</f>
        <v>2.52</v>
      </c>
      <c r="K8" s="1557">
        <f>'Pay ratio'!E6</f>
        <v>5.44</v>
      </c>
      <c r="L8" s="1557">
        <f>'Pay ratio'!F6</f>
        <v>3.46</v>
      </c>
      <c r="M8" s="1557">
        <f>'Pay ratio'!G6</f>
        <v>3.7</v>
      </c>
      <c r="N8" s="1557">
        <f>'Pay ratio'!H6</f>
        <v>5.12</v>
      </c>
    </row>
    <row r="9" spans="1:14">
      <c r="A9" s="1588"/>
      <c r="B9" s="5"/>
      <c r="C9" s="5"/>
      <c r="D9" s="6" t="s">
        <v>0</v>
      </c>
      <c r="E9" s="1554"/>
      <c r="F9" s="1554"/>
      <c r="G9" s="1538"/>
      <c r="H9" s="9"/>
      <c r="I9" s="9"/>
      <c r="J9" s="9"/>
      <c r="K9" s="9"/>
      <c r="L9" s="9"/>
      <c r="M9" s="9"/>
      <c r="N9" s="9"/>
    </row>
    <row r="10" spans="1:14" s="11" customFormat="1">
      <c r="A10" s="1588"/>
      <c r="B10" s="1575" t="s">
        <v>26</v>
      </c>
      <c r="C10" s="1576"/>
      <c r="D10" s="1576"/>
      <c r="E10" s="10"/>
      <c r="F10" s="10"/>
      <c r="G10" s="1538"/>
      <c r="H10" s="1556">
        <v>0</v>
      </c>
      <c r="I10" s="1556">
        <v>0</v>
      </c>
      <c r="J10" s="1556">
        <v>0</v>
      </c>
      <c r="K10" s="1556">
        <v>0</v>
      </c>
      <c r="L10" s="1556">
        <v>0</v>
      </c>
      <c r="M10" s="1556">
        <v>0</v>
      </c>
      <c r="N10" s="1556">
        <v>0</v>
      </c>
    </row>
    <row r="11" spans="1:14" ht="15" customHeight="1">
      <c r="A11" s="1588"/>
      <c r="B11" s="13"/>
      <c r="C11" s="1574" t="s">
        <v>1</v>
      </c>
      <c r="D11" s="1574"/>
      <c r="E11" s="1057">
        <f>'Below LLW'!B18</f>
        <v>19.2</v>
      </c>
      <c r="F11" s="1555">
        <f>'Below LLW'!N18</f>
        <v>22.5</v>
      </c>
      <c r="G11" s="1538"/>
      <c r="H11" s="1538"/>
      <c r="I11" s="1538"/>
      <c r="J11" s="1538"/>
      <c r="K11" s="1538"/>
      <c r="L11" s="1538"/>
      <c r="M11" s="1538"/>
      <c r="N11" s="1538"/>
    </row>
    <row r="12" spans="1:14" ht="18" customHeight="1">
      <c r="A12" s="1588"/>
      <c r="B12" s="19"/>
      <c r="C12" s="1574" t="s">
        <v>992</v>
      </c>
      <c r="D12" s="1574"/>
      <c r="E12" s="1555">
        <f>'Employment gaps'!B36</f>
        <v>-12.5</v>
      </c>
      <c r="F12" s="1555">
        <f>'Employment gaps'!B19</f>
        <v>-9.3000000000000114</v>
      </c>
      <c r="G12" s="1538"/>
      <c r="H12" s="1538"/>
      <c r="I12" s="1538"/>
      <c r="J12" s="1538"/>
      <c r="K12" s="1538"/>
      <c r="L12" s="1538"/>
      <c r="M12" s="1538"/>
      <c r="N12" s="1538"/>
    </row>
    <row r="13" spans="1:14" s="1288" customFormat="1" ht="18" customHeight="1">
      <c r="A13" s="1588"/>
      <c r="B13" s="1287"/>
      <c r="C13" s="1285"/>
      <c r="D13" s="1285" t="s">
        <v>1110</v>
      </c>
      <c r="E13" s="1558"/>
      <c r="F13" s="1558"/>
      <c r="G13" s="1538"/>
      <c r="H13" s="1538"/>
      <c r="I13" s="1538"/>
      <c r="J13" s="1538"/>
      <c r="K13" s="1538"/>
      <c r="L13" s="1538"/>
      <c r="M13" s="1538"/>
      <c r="N13" s="1538"/>
    </row>
    <row r="14" spans="1:14" ht="15" customHeight="1">
      <c r="A14" s="1588"/>
      <c r="B14" s="24"/>
      <c r="C14" s="1589" t="s">
        <v>1229</v>
      </c>
      <c r="D14" s="1589"/>
      <c r="E14" s="1558"/>
      <c r="F14" s="22"/>
      <c r="G14" s="1538"/>
      <c r="H14" s="1538"/>
      <c r="I14" s="1538"/>
      <c r="J14" s="1538"/>
      <c r="K14" s="1538"/>
      <c r="L14" s="1538"/>
      <c r="M14" s="1538"/>
      <c r="N14" s="1538"/>
    </row>
    <row r="15" spans="1:14" s="1391" customFormat="1" ht="15" customHeight="1">
      <c r="A15" s="1588"/>
      <c r="B15" s="1389"/>
      <c r="C15" s="1389"/>
      <c r="D15" s="1387" t="s">
        <v>1187</v>
      </c>
      <c r="E15" s="1559">
        <f>Overemployment!P22</f>
        <v>9.1102325725761855</v>
      </c>
      <c r="F15" s="1559">
        <f>Overemployment!P50</f>
        <v>10.242028294907531</v>
      </c>
      <c r="G15" s="1538"/>
      <c r="H15" s="1538"/>
      <c r="I15" s="1538"/>
      <c r="J15" s="1538"/>
      <c r="K15" s="1538"/>
      <c r="L15" s="1538"/>
      <c r="M15" s="1538"/>
      <c r="N15" s="1538"/>
    </row>
    <row r="16" spans="1:14" ht="15" customHeight="1">
      <c r="A16" s="1588"/>
      <c r="B16" s="20"/>
      <c r="C16" s="1516"/>
      <c r="D16" s="1515" t="s">
        <v>1231</v>
      </c>
      <c r="E16" s="1559">
        <f>'Flexible working'!F14</f>
        <v>17.100000000000001</v>
      </c>
      <c r="F16" s="1559">
        <f>'Flexible working'!L14</f>
        <v>17.7</v>
      </c>
      <c r="G16" s="1538"/>
      <c r="H16" s="1538"/>
      <c r="I16" s="1538"/>
      <c r="J16" s="1538"/>
      <c r="K16" s="1538"/>
      <c r="L16" s="1538"/>
      <c r="M16" s="1538"/>
      <c r="N16" s="1538"/>
    </row>
    <row r="17" spans="1:14">
      <c r="A17" s="1588"/>
      <c r="B17" s="14"/>
      <c r="C17" s="1581" t="s">
        <v>349</v>
      </c>
      <c r="D17" s="1581"/>
      <c r="E17" s="22"/>
      <c r="F17" s="22"/>
      <c r="G17" s="1538"/>
      <c r="H17" s="1538"/>
      <c r="I17" s="1538"/>
      <c r="J17" s="1538"/>
      <c r="K17" s="1538"/>
      <c r="L17" s="1538"/>
      <c r="M17" s="1538"/>
      <c r="N17" s="1538"/>
    </row>
    <row r="18" spans="1:14" s="227" customFormat="1">
      <c r="A18" s="1588"/>
      <c r="B18" s="14"/>
      <c r="C18" s="229" t="s">
        <v>359</v>
      </c>
      <c r="D18" s="226"/>
      <c r="E18" s="1555">
        <f>'Insecure employment'!D17</f>
        <v>9.9</v>
      </c>
      <c r="F18" s="1555">
        <f>'Insecure employment'!H17</f>
        <v>8.8000000000000007</v>
      </c>
      <c r="G18" s="1538"/>
      <c r="H18" s="1538"/>
      <c r="I18" s="1538"/>
      <c r="J18" s="1538"/>
      <c r="K18" s="1538"/>
      <c r="L18" s="1538"/>
      <c r="M18" s="1538"/>
      <c r="N18" s="1538"/>
    </row>
    <row r="19" spans="1:14" s="159" customFormat="1">
      <c r="A19" s="1588"/>
      <c r="B19" s="16"/>
      <c r="D19" s="229" t="s">
        <v>38</v>
      </c>
      <c r="E19" s="1555">
        <f>'Zero hours'!C19</f>
        <v>2.609365808461483</v>
      </c>
      <c r="F19" s="1555">
        <f>'Zero hours'!G19</f>
        <v>2.8377632172139684</v>
      </c>
      <c r="G19" s="1538"/>
      <c r="H19" s="1538"/>
      <c r="I19" s="1538"/>
      <c r="J19" s="1538"/>
      <c r="K19" s="1538"/>
      <c r="L19" s="1538"/>
      <c r="M19" s="1538"/>
      <c r="N19" s="1538"/>
    </row>
    <row r="20" spans="1:14">
      <c r="B20" s="5"/>
      <c r="C20" s="5"/>
      <c r="D20" s="6" t="s">
        <v>0</v>
      </c>
      <c r="E20" s="1554"/>
      <c r="F20" s="1554"/>
      <c r="G20" s="1538"/>
      <c r="H20" s="1538"/>
      <c r="I20" s="1538"/>
      <c r="J20" s="1538"/>
      <c r="K20" s="1538"/>
      <c r="L20" s="1538"/>
      <c r="M20" s="1538"/>
      <c r="N20" s="1538"/>
    </row>
    <row r="21" spans="1:14" s="11" customFormat="1">
      <c r="A21" s="1573" t="s">
        <v>409</v>
      </c>
      <c r="B21" s="1575" t="s">
        <v>28</v>
      </c>
      <c r="C21" s="1576"/>
      <c r="D21" s="1576"/>
      <c r="E21" s="10"/>
      <c r="F21" s="10"/>
      <c r="G21" s="1538"/>
      <c r="H21" s="1538"/>
      <c r="I21" s="1538"/>
      <c r="J21" s="1538"/>
      <c r="K21" s="1538"/>
      <c r="L21" s="1538"/>
      <c r="M21" s="1538"/>
      <c r="N21" s="1538"/>
    </row>
    <row r="22" spans="1:14" ht="15" customHeight="1">
      <c r="A22" s="1573"/>
      <c r="B22" s="13"/>
      <c r="C22" s="1574" t="s">
        <v>21</v>
      </c>
      <c r="D22" s="1574"/>
      <c r="E22" s="1555">
        <f>'Unemployment rate'!B19</f>
        <v>5.3</v>
      </c>
      <c r="F22" s="1555">
        <f>'Unemployment rate'!C19</f>
        <v>4.4000000000000004</v>
      </c>
      <c r="G22" s="1538"/>
      <c r="H22" s="1538"/>
      <c r="I22" s="1538"/>
      <c r="J22" s="1538"/>
      <c r="K22" s="1538"/>
      <c r="L22" s="1538"/>
      <c r="M22" s="1538"/>
      <c r="N22" s="1538"/>
    </row>
    <row r="23" spans="1:14" ht="15" customHeight="1">
      <c r="A23" s="1573"/>
      <c r="B23" s="14"/>
      <c r="C23" s="1574" t="s">
        <v>273</v>
      </c>
      <c r="D23" s="1574"/>
      <c r="E23" s="1555">
        <f>Underemployment!H23</f>
        <v>3.7</v>
      </c>
      <c r="F23" s="1555">
        <f>Underemployment!P23</f>
        <v>3.3</v>
      </c>
      <c r="G23" s="1538"/>
      <c r="H23" s="1538"/>
      <c r="I23" s="1538"/>
      <c r="J23" s="1538"/>
      <c r="K23" s="1538"/>
      <c r="L23" s="1538"/>
      <c r="M23" s="1538"/>
      <c r="N23" s="1538"/>
    </row>
    <row r="24" spans="1:14" s="163" customFormat="1" ht="15" customHeight="1">
      <c r="A24" s="1573"/>
      <c r="B24" s="14"/>
      <c r="C24" s="1574" t="s">
        <v>1250</v>
      </c>
      <c r="D24" s="1574"/>
      <c r="E24" s="1555">
        <f>Underutility!D13</f>
        <v>33</v>
      </c>
      <c r="F24" s="1555">
        <f>Underutility!G13</f>
        <v>37.200000000000003</v>
      </c>
      <c r="G24" s="1538"/>
      <c r="H24" s="1538"/>
      <c r="I24" s="1538"/>
      <c r="J24" s="1538"/>
      <c r="K24" s="1538"/>
      <c r="L24" s="1538"/>
      <c r="M24" s="1538"/>
      <c r="N24" s="1538"/>
    </row>
    <row r="25" spans="1:14" s="27" customFormat="1">
      <c r="A25" s="1573"/>
      <c r="B25" s="26"/>
      <c r="C25" s="1585" t="s">
        <v>1249</v>
      </c>
      <c r="D25" s="1585"/>
      <c r="E25" s="1555">
        <f>'Parents in employment'!H13</f>
        <v>69.7</v>
      </c>
      <c r="F25" s="1555">
        <f>'Parents in employment'!P13</f>
        <v>74.400000000000006</v>
      </c>
      <c r="G25" s="1560"/>
      <c r="H25" s="1560"/>
      <c r="I25" s="1560"/>
      <c r="J25" s="1560"/>
      <c r="K25" s="1560"/>
      <c r="L25" s="1560"/>
      <c r="M25" s="1560"/>
      <c r="N25" s="1560"/>
    </row>
    <row r="26" spans="1:14">
      <c r="A26" s="1573"/>
      <c r="B26" s="5"/>
      <c r="C26" s="5"/>
      <c r="D26" s="6" t="s">
        <v>0</v>
      </c>
      <c r="E26" s="1554"/>
      <c r="F26" s="1554"/>
      <c r="G26" s="1538"/>
      <c r="H26" s="1538"/>
      <c r="I26" s="1538"/>
      <c r="J26" s="1538"/>
      <c r="K26" s="1538"/>
      <c r="L26" s="1538"/>
      <c r="M26" s="1538"/>
      <c r="N26" s="1538"/>
    </row>
    <row r="27" spans="1:14" s="11" customFormat="1" ht="15" customHeight="1">
      <c r="A27" s="1573"/>
      <c r="B27" s="1575" t="s">
        <v>30</v>
      </c>
      <c r="C27" s="1576"/>
      <c r="D27" s="1576"/>
      <c r="E27" s="10"/>
      <c r="F27" s="10"/>
      <c r="G27" s="1538"/>
      <c r="H27" s="1538"/>
      <c r="I27" s="1538"/>
      <c r="J27" s="1538"/>
      <c r="K27" s="1538"/>
      <c r="L27" s="1538"/>
      <c r="M27" s="1538"/>
      <c r="N27" s="1538"/>
    </row>
    <row r="28" spans="1:14" ht="16.5" customHeight="1">
      <c r="A28" s="1573"/>
      <c r="B28" s="14"/>
      <c r="C28" s="1574" t="s">
        <v>14</v>
      </c>
      <c r="D28" s="1574"/>
      <c r="E28" s="1556">
        <f>'School readiness'!V17</f>
        <v>76</v>
      </c>
      <c r="F28" s="1556">
        <f>'School readiness'!S9</f>
        <v>69</v>
      </c>
      <c r="G28" s="1538"/>
      <c r="H28" s="1538"/>
      <c r="I28" s="1538"/>
      <c r="J28" s="1538"/>
      <c r="K28" s="1538"/>
      <c r="L28" s="1538"/>
      <c r="M28" s="1538"/>
      <c r="N28" s="1538"/>
    </row>
    <row r="29" spans="1:14" ht="15" customHeight="1">
      <c r="A29" s="1573"/>
      <c r="B29" s="15"/>
      <c r="C29" s="1584" t="s">
        <v>353</v>
      </c>
      <c r="D29" s="1584"/>
      <c r="E29" s="1555">
        <f>GCSEs!F12</f>
        <v>48.9</v>
      </c>
      <c r="F29" s="1555">
        <f>GCSEs!F10</f>
        <v>46.4</v>
      </c>
      <c r="G29" s="1538"/>
      <c r="H29" s="1538"/>
      <c r="I29" s="1538"/>
      <c r="J29" s="1538"/>
      <c r="K29" s="1538"/>
      <c r="L29" s="1538"/>
      <c r="M29" s="1538"/>
      <c r="N29" s="1538"/>
    </row>
    <row r="30" spans="1:14" ht="15" customHeight="1">
      <c r="A30" s="1573"/>
      <c r="B30" s="14"/>
      <c r="C30" s="1574" t="s">
        <v>18</v>
      </c>
      <c r="D30" s="1574"/>
      <c r="E30" s="1558">
        <f>Qualifications!D13</f>
        <v>12.6</v>
      </c>
      <c r="F30" s="1558">
        <f>Qualifications!H13</f>
        <v>17.899999999999999</v>
      </c>
      <c r="G30" s="1538"/>
      <c r="H30" s="1538"/>
      <c r="I30" s="1538"/>
      <c r="J30" s="1538"/>
      <c r="K30" s="1538"/>
      <c r="L30" s="1538"/>
      <c r="M30" s="1538"/>
      <c r="N30" s="1538"/>
    </row>
    <row r="31" spans="1:14" s="11" customFormat="1" ht="15" customHeight="1">
      <c r="A31" s="1573"/>
      <c r="B31" s="21"/>
      <c r="C31" s="1584" t="s">
        <v>33</v>
      </c>
      <c r="D31" s="1584"/>
      <c r="E31" s="1558">
        <f>NEET!J75</f>
        <v>10.199999999999999</v>
      </c>
      <c r="F31" s="1558">
        <f>NEET!C75</f>
        <v>12.6</v>
      </c>
      <c r="G31" s="1538"/>
      <c r="H31" s="1538"/>
      <c r="I31" s="1538"/>
      <c r="J31" s="1538"/>
      <c r="K31" s="1538"/>
      <c r="L31" s="1538"/>
      <c r="M31" s="1538"/>
      <c r="N31" s="1538"/>
    </row>
    <row r="32" spans="1:14" ht="18.75" customHeight="1">
      <c r="A32" s="1573"/>
      <c r="B32" s="14"/>
      <c r="C32" s="1574" t="s">
        <v>411</v>
      </c>
      <c r="D32" s="1574"/>
      <c r="E32" s="1558">
        <f>training!D14</f>
        <v>23.8</v>
      </c>
      <c r="F32" s="1558">
        <f>training!H14</f>
        <v>23.3</v>
      </c>
      <c r="G32" s="1538"/>
      <c r="H32" s="1538"/>
      <c r="I32" s="1538"/>
      <c r="J32" s="1538"/>
      <c r="K32" s="1538"/>
      <c r="L32" s="1538"/>
      <c r="M32" s="1538"/>
      <c r="N32" s="1538"/>
    </row>
    <row r="33" spans="1:14" ht="15" customHeight="1">
      <c r="A33" s="1573"/>
      <c r="B33" s="14"/>
      <c r="C33" s="1574" t="s">
        <v>13</v>
      </c>
      <c r="D33" s="1574"/>
      <c r="E33" s="1556">
        <f>Apprentices!K14</f>
        <v>22180</v>
      </c>
      <c r="F33" s="1556">
        <f>Apprentices!K15</f>
        <v>258400</v>
      </c>
      <c r="G33" s="1538"/>
      <c r="H33" s="1538"/>
      <c r="I33" s="1538"/>
      <c r="J33" s="1538"/>
      <c r="K33" s="1538"/>
      <c r="L33" s="1538"/>
      <c r="M33" s="1538"/>
      <c r="N33" s="1538"/>
    </row>
    <row r="34" spans="1:14" ht="30" customHeight="1">
      <c r="A34" s="1573"/>
      <c r="B34" s="13"/>
      <c r="C34" s="1574" t="s">
        <v>32</v>
      </c>
      <c r="D34" s="1574"/>
      <c r="E34" s="22"/>
      <c r="F34" s="22"/>
      <c r="G34" s="1538"/>
      <c r="H34" s="1538"/>
      <c r="I34" s="1538"/>
      <c r="J34" s="1538"/>
      <c r="K34" s="1538"/>
      <c r="L34" s="1538"/>
      <c r="M34" s="1538"/>
      <c r="N34" s="1538"/>
    </row>
    <row r="35" spans="1:14" s="254" customFormat="1">
      <c r="A35" s="1573"/>
      <c r="B35" s="13"/>
      <c r="C35" s="229" t="s">
        <v>20</v>
      </c>
      <c r="D35" s="253"/>
      <c r="E35" s="1555">
        <f>'Income inequality'!B10</f>
        <v>9.2298354470012338</v>
      </c>
      <c r="F35" s="1555">
        <f>'Income inequality'!D10</f>
        <v>5.5328722697650976</v>
      </c>
      <c r="G35" s="1538"/>
      <c r="H35" s="1538"/>
      <c r="I35" s="1538"/>
      <c r="J35" s="1538"/>
      <c r="K35" s="1538"/>
      <c r="L35" s="1538"/>
      <c r="M35" s="1538"/>
      <c r="N35" s="1538"/>
    </row>
    <row r="36" spans="1:14" s="28" customFormat="1" ht="15.75" customHeight="1">
      <c r="A36" s="1573"/>
      <c r="B36" s="13"/>
      <c r="C36" s="1586" t="s">
        <v>34</v>
      </c>
      <c r="D36" s="1586"/>
      <c r="E36" s="1556">
        <f>'Wealth inequality'!G9</f>
        <v>61.142619744649132</v>
      </c>
      <c r="F36" s="1556">
        <f>'Wealth inequality'!U9</f>
        <v>43.760127989220905</v>
      </c>
      <c r="G36" s="1538"/>
      <c r="H36" s="1538"/>
      <c r="I36" s="1538"/>
      <c r="J36" s="1538"/>
      <c r="K36" s="1538"/>
      <c r="L36" s="1538"/>
      <c r="M36" s="1538"/>
      <c r="N36" s="1538"/>
    </row>
    <row r="37" spans="1:14">
      <c r="B37" s="5"/>
      <c r="C37" s="5"/>
      <c r="D37" s="6" t="s">
        <v>0</v>
      </c>
      <c r="E37" s="1554"/>
      <c r="F37" s="1554"/>
      <c r="G37" s="1538"/>
      <c r="H37" s="1538"/>
      <c r="I37" s="1538"/>
      <c r="J37" s="1538"/>
      <c r="K37" s="1538"/>
      <c r="L37" s="1538"/>
      <c r="M37" s="1538"/>
      <c r="N37" s="1538"/>
    </row>
    <row r="38" spans="1:14" s="11" customFormat="1" ht="15" customHeight="1">
      <c r="A38" s="1573" t="s">
        <v>410</v>
      </c>
      <c r="B38" s="1575" t="s">
        <v>27</v>
      </c>
      <c r="C38" s="1576"/>
      <c r="D38" s="1576"/>
      <c r="E38" s="10"/>
      <c r="F38" s="10"/>
      <c r="G38" s="1538"/>
      <c r="H38" s="1538"/>
      <c r="I38" s="1538"/>
      <c r="J38" s="1538"/>
      <c r="K38" s="1538"/>
      <c r="L38" s="1538"/>
      <c r="M38" s="1538"/>
      <c r="N38" s="1538"/>
    </row>
    <row r="39" spans="1:14" ht="15" customHeight="1">
      <c r="A39" s="1573"/>
      <c r="B39" s="19"/>
      <c r="C39" s="1574" t="s">
        <v>23</v>
      </c>
      <c r="D39" s="1574"/>
      <c r="E39" s="1556">
        <f>'Disposable Income'!B10</f>
        <v>421.16514652771826</v>
      </c>
      <c r="F39" s="1556">
        <f>'Disposable Income'!C10</f>
        <v>411.50141231992183</v>
      </c>
      <c r="G39" s="1538"/>
      <c r="H39" s="1538"/>
      <c r="I39" s="1538"/>
      <c r="J39" s="1538"/>
      <c r="K39" s="1538"/>
      <c r="L39" s="1538"/>
      <c r="M39" s="1538"/>
      <c r="N39" s="1538"/>
    </row>
    <row r="40" spans="1:14" ht="15" customHeight="1">
      <c r="A40" s="1573"/>
      <c r="B40" s="13"/>
      <c r="C40" s="1574" t="s">
        <v>10</v>
      </c>
      <c r="D40" s="1574"/>
      <c r="E40" s="1557">
        <f>'Childcare Costs'!B6</f>
        <v>6.1985000000000001</v>
      </c>
      <c r="F40" s="1557">
        <f>'Childcare Costs'!C6</f>
        <v>4.5974000000000004</v>
      </c>
      <c r="G40" s="1538"/>
      <c r="H40" s="1538"/>
      <c r="I40" s="1538"/>
      <c r="J40" s="1538"/>
      <c r="K40" s="1538"/>
      <c r="L40" s="1538"/>
      <c r="M40" s="1538"/>
      <c r="N40" s="1538"/>
    </row>
    <row r="41" spans="1:14" ht="15" customHeight="1">
      <c r="A41" s="1573"/>
      <c r="B41" s="14"/>
      <c r="C41" s="1574" t="s">
        <v>24</v>
      </c>
      <c r="D41" s="1574"/>
      <c r="E41" s="1556">
        <f>'Energy efficiency'!F9</f>
        <v>62.33</v>
      </c>
      <c r="F41" s="22"/>
      <c r="G41" s="1538"/>
      <c r="H41" s="1538"/>
      <c r="I41" s="1538"/>
      <c r="J41" s="1538"/>
      <c r="K41" s="1538"/>
      <c r="L41" s="1538"/>
      <c r="M41" s="1538"/>
      <c r="N41" s="1538"/>
    </row>
    <row r="42" spans="1:14" ht="15" customHeight="1">
      <c r="A42" s="1573"/>
      <c r="C42" s="1583" t="s">
        <v>12</v>
      </c>
      <c r="D42" s="1583"/>
      <c r="E42" s="1556">
        <f>'Fuel poverty'!B19</f>
        <v>10</v>
      </c>
      <c r="F42" s="1556">
        <f>'Fuel poverty'!C19</f>
        <v>11.1</v>
      </c>
      <c r="G42" s="1538"/>
      <c r="H42" s="1538"/>
      <c r="I42" s="1538"/>
      <c r="J42" s="1538"/>
      <c r="K42" s="1538"/>
      <c r="L42" s="1538"/>
      <c r="M42" s="1538"/>
      <c r="N42" s="1538"/>
    </row>
    <row r="43" spans="1:14">
      <c r="A43" s="1573"/>
      <c r="B43" s="5"/>
      <c r="C43" s="5"/>
      <c r="D43" s="6" t="s">
        <v>0</v>
      </c>
      <c r="E43" s="1554"/>
      <c r="F43" s="1554"/>
      <c r="G43" s="1538"/>
      <c r="H43" s="1538"/>
      <c r="I43" s="1538"/>
      <c r="J43" s="1538"/>
      <c r="K43" s="1538"/>
      <c r="L43" s="1538"/>
      <c r="M43" s="1538"/>
      <c r="N43" s="1538"/>
    </row>
    <row r="44" spans="1:14" s="11" customFormat="1" ht="15" customHeight="1">
      <c r="A44" s="1573"/>
      <c r="B44" s="1577" t="s">
        <v>29</v>
      </c>
      <c r="C44" s="1578"/>
      <c r="D44" s="1578"/>
      <c r="E44" s="10"/>
      <c r="F44" s="10"/>
      <c r="G44" s="1538"/>
      <c r="H44" s="1538"/>
      <c r="I44" s="1538"/>
      <c r="J44" s="1538"/>
      <c r="K44" s="1538"/>
      <c r="L44" s="1538"/>
      <c r="M44" s="1538"/>
      <c r="N44" s="1538"/>
    </row>
    <row r="45" spans="1:14" ht="15" customHeight="1">
      <c r="A45" s="1573"/>
      <c r="B45" s="19"/>
      <c r="C45" s="1581" t="s">
        <v>1252</v>
      </c>
      <c r="D45" s="1581"/>
      <c r="E45" s="1556">
        <f>Poverty!F29</f>
        <v>28</v>
      </c>
      <c r="F45" s="1556">
        <f>Poverty!E29</f>
        <v>22</v>
      </c>
      <c r="G45" s="1538"/>
      <c r="H45" s="1538"/>
      <c r="I45" s="1538"/>
      <c r="J45" s="1538"/>
      <c r="K45" s="1538"/>
      <c r="L45" s="1538"/>
      <c r="M45" s="1538"/>
      <c r="N45" s="1538"/>
    </row>
    <row r="46" spans="1:14" ht="15" customHeight="1">
      <c r="A46" s="1573"/>
      <c r="B46" s="13"/>
      <c r="C46" s="1574" t="s">
        <v>1253</v>
      </c>
      <c r="D46" s="1574"/>
      <c r="E46" s="1556">
        <f>'Persistent poverty'!E9</f>
        <v>16</v>
      </c>
      <c r="F46" s="1556">
        <f>'Persistent poverty'!D9</f>
        <v>12</v>
      </c>
      <c r="G46" s="1538"/>
      <c r="H46" s="1538"/>
      <c r="I46" s="1538"/>
      <c r="J46" s="1538"/>
      <c r="K46" s="1538"/>
      <c r="L46" s="1538"/>
      <c r="M46" s="1538"/>
      <c r="N46" s="1538"/>
    </row>
    <row r="47" spans="1:14" ht="15" customHeight="1">
      <c r="A47" s="1573"/>
      <c r="B47" s="19"/>
      <c r="C47" s="1574" t="s">
        <v>1254</v>
      </c>
      <c r="D47" s="1574"/>
      <c r="E47" s="1556">
        <f>'Absolute poverty'!F29</f>
        <v>26</v>
      </c>
      <c r="F47" s="1556">
        <f>'Absolute poverty'!E29</f>
        <v>20</v>
      </c>
      <c r="G47" s="1538"/>
      <c r="H47" s="1538"/>
      <c r="I47" s="1538"/>
      <c r="J47" s="1538"/>
      <c r="K47" s="1538"/>
      <c r="L47" s="1538"/>
      <c r="M47" s="1538"/>
      <c r="N47" s="1538"/>
    </row>
    <row r="48" spans="1:14" s="230" customFormat="1" ht="15" customHeight="1">
      <c r="A48" s="1573"/>
      <c r="B48" s="231"/>
      <c r="C48" s="1574" t="s">
        <v>1255</v>
      </c>
      <c r="D48" s="1574"/>
      <c r="E48" s="1556">
        <f>'Material deprivation'!D12</f>
        <v>15</v>
      </c>
      <c r="F48" s="1556">
        <f>'Material deprivation'!D5</f>
        <v>8</v>
      </c>
      <c r="G48" s="1538"/>
      <c r="H48" s="1538"/>
      <c r="I48" s="1538"/>
      <c r="J48" s="1538"/>
      <c r="K48" s="1538"/>
      <c r="L48" s="1538"/>
      <c r="M48" s="1538"/>
      <c r="N48" s="1538"/>
    </row>
    <row r="49" spans="1:14" ht="15" customHeight="1">
      <c r="A49" s="1573"/>
      <c r="B49" s="14"/>
      <c r="C49" s="1580" t="s">
        <v>1230</v>
      </c>
      <c r="D49" s="1580"/>
      <c r="E49" s="1538"/>
      <c r="F49" s="22"/>
      <c r="G49" s="1538"/>
      <c r="H49" s="1538"/>
      <c r="I49" s="1538"/>
      <c r="J49" s="1538"/>
      <c r="K49" s="1538"/>
      <c r="L49" s="1538"/>
      <c r="M49" s="1538"/>
      <c r="N49" s="1538"/>
    </row>
    <row r="50" spans="1:14" s="1526" customFormat="1" ht="15" customHeight="1">
      <c r="A50" s="1573"/>
      <c r="B50" s="14"/>
      <c r="C50" s="1520"/>
      <c r="D50" s="1537" t="s">
        <v>1256</v>
      </c>
      <c r="E50" s="1556">
        <f>Homelessness!E17</f>
        <v>7484</v>
      </c>
      <c r="F50" s="22"/>
      <c r="G50" s="1538"/>
      <c r="H50" s="1538"/>
      <c r="I50" s="1538"/>
      <c r="J50" s="1538"/>
      <c r="K50" s="1538"/>
      <c r="L50" s="1538"/>
      <c r="M50" s="1538"/>
      <c r="N50" s="1538"/>
    </row>
    <row r="51" spans="1:14" s="1365" customFormat="1" ht="15" customHeight="1">
      <c r="A51" s="1573"/>
      <c r="B51" s="14"/>
      <c r="C51" s="1324"/>
      <c r="D51" s="1324" t="s">
        <v>1133</v>
      </c>
      <c r="E51" s="1556">
        <f>Homelessness!Q32</f>
        <v>4.2300000000000004</v>
      </c>
      <c r="F51" s="1556">
        <f>Homelessness!S32</f>
        <v>2.41</v>
      </c>
      <c r="G51" s="1538"/>
      <c r="H51" s="1538"/>
      <c r="I51" s="1538"/>
      <c r="J51" s="1538"/>
      <c r="K51" s="1538"/>
      <c r="L51" s="1538"/>
      <c r="M51" s="1538"/>
      <c r="N51" s="1538"/>
    </row>
    <row r="52" spans="1:14" ht="15" customHeight="1">
      <c r="A52" s="1573"/>
      <c r="B52" s="14"/>
      <c r="C52" s="1574" t="s">
        <v>6</v>
      </c>
      <c r="D52" s="1574"/>
      <c r="E52" s="1556">
        <f>Arrears!D11</f>
        <v>7</v>
      </c>
      <c r="F52" s="1556">
        <f>Arrears!D17</f>
        <v>6</v>
      </c>
      <c r="G52" s="1538"/>
      <c r="H52" s="1538"/>
      <c r="I52" s="1538"/>
      <c r="J52" s="1538"/>
      <c r="K52" s="1538"/>
      <c r="L52" s="1538"/>
      <c r="M52" s="1538"/>
      <c r="N52" s="1538"/>
    </row>
    <row r="53" spans="1:14">
      <c r="A53" s="1573"/>
      <c r="B53" s="5"/>
      <c r="C53" s="5"/>
      <c r="D53" s="6" t="s">
        <v>0</v>
      </c>
      <c r="E53" s="1554"/>
      <c r="F53" s="1554"/>
      <c r="G53" s="1538"/>
      <c r="H53" s="1538"/>
      <c r="I53" s="1538"/>
      <c r="J53" s="1538"/>
      <c r="K53" s="1538"/>
      <c r="L53" s="1538"/>
      <c r="M53" s="1538"/>
      <c r="N53" s="1538"/>
    </row>
    <row r="54" spans="1:14" s="11" customFormat="1" ht="15" customHeight="1">
      <c r="A54" s="1573"/>
      <c r="B54" s="1582" t="s">
        <v>15</v>
      </c>
      <c r="C54" s="1582"/>
      <c r="D54" s="1582"/>
      <c r="E54" s="17"/>
      <c r="F54" s="17"/>
      <c r="G54" s="1538"/>
      <c r="H54" s="1538"/>
      <c r="I54" s="1538"/>
      <c r="J54" s="1538"/>
      <c r="K54" s="1538"/>
      <c r="L54" s="1538"/>
      <c r="M54" s="1538"/>
      <c r="N54" s="1538"/>
    </row>
    <row r="55" spans="1:14">
      <c r="A55" s="1573"/>
      <c r="C55" s="1580" t="s">
        <v>1274</v>
      </c>
      <c r="D55" s="1580"/>
      <c r="E55" s="1538"/>
      <c r="F55" s="1538"/>
      <c r="G55" s="1538"/>
      <c r="H55" s="1538"/>
      <c r="I55" s="1538"/>
      <c r="J55" s="1538"/>
      <c r="K55" s="1538"/>
      <c r="L55" s="1538"/>
      <c r="M55" s="1538"/>
      <c r="N55" s="1538"/>
    </row>
    <row r="56" spans="1:14" s="1546" customFormat="1">
      <c r="A56" s="1573"/>
      <c r="B56" s="1544"/>
      <c r="C56" s="1520"/>
      <c r="D56" s="1537" t="s">
        <v>1004</v>
      </c>
      <c r="E56" s="1556">
        <f>Savings!F11</f>
        <v>60</v>
      </c>
      <c r="F56" s="1556">
        <f>Savings!F17</f>
        <v>54</v>
      </c>
      <c r="G56" s="1538"/>
      <c r="H56" s="1538"/>
      <c r="I56" s="1538"/>
      <c r="J56" s="1538"/>
      <c r="K56" s="1538"/>
      <c r="L56" s="1538"/>
      <c r="M56" s="1538"/>
      <c r="N56" s="1538"/>
    </row>
    <row r="57" spans="1:14" s="1365" customFormat="1">
      <c r="A57" s="1573"/>
      <c r="B57" s="16"/>
      <c r="C57" s="1324"/>
      <c r="D57" s="1324" t="s">
        <v>1030</v>
      </c>
      <c r="E57" s="1556">
        <f>'unexpected bills'!D11</f>
        <v>29.426734047564803</v>
      </c>
      <c r="F57" s="1556">
        <f>'unexpected bills'!D17</f>
        <v>29.691845207576868</v>
      </c>
      <c r="G57" s="1538"/>
      <c r="H57" s="1538"/>
      <c r="I57" s="1538"/>
      <c r="J57" s="1538"/>
      <c r="K57" s="1538"/>
      <c r="L57" s="1538"/>
      <c r="M57" s="1538"/>
      <c r="N57" s="1538"/>
    </row>
    <row r="58" spans="1:14">
      <c r="A58" s="1573"/>
      <c r="B58" s="18"/>
      <c r="C58" s="1572" t="s">
        <v>16</v>
      </c>
      <c r="D58" s="1572"/>
      <c r="E58" s="1556">
        <f>'Bank accounts'!C5</f>
        <v>96.428571428571431</v>
      </c>
      <c r="F58" s="1556">
        <f>'Bank accounts'!D5</f>
        <v>96.98267074413863</v>
      </c>
      <c r="G58" s="1538"/>
      <c r="H58" s="1538"/>
      <c r="I58" s="1538"/>
      <c r="J58" s="1538"/>
      <c r="K58" s="1538"/>
      <c r="L58" s="1538"/>
      <c r="M58" s="1538"/>
      <c r="N58" s="1538"/>
    </row>
    <row r="59" spans="1:14" s="254" customFormat="1">
      <c r="A59" s="1573"/>
      <c r="B59" s="18"/>
      <c r="C59" s="1572" t="s">
        <v>17</v>
      </c>
      <c r="D59" s="1572"/>
      <c r="E59" s="1556">
        <f>Insolvencies!D11</f>
        <v>14.068733383140557</v>
      </c>
      <c r="F59" s="1556">
        <f>Insolvencies!D4</f>
        <v>21.293653503883082</v>
      </c>
      <c r="G59" s="1538"/>
      <c r="H59" s="1538"/>
      <c r="I59" s="1538"/>
      <c r="J59" s="1538"/>
      <c r="K59" s="1538"/>
      <c r="L59" s="1538"/>
      <c r="M59" s="1538"/>
      <c r="N59" s="1538"/>
    </row>
    <row r="60" spans="1:14">
      <c r="A60" s="1573"/>
      <c r="B60" s="18"/>
      <c r="C60" s="1579"/>
      <c r="D60" s="1579"/>
      <c r="E60" s="1538"/>
      <c r="F60" s="1538"/>
      <c r="G60" s="1538"/>
      <c r="H60" s="1538"/>
      <c r="I60" s="1538"/>
      <c r="J60" s="1538"/>
      <c r="K60" s="1538"/>
      <c r="L60" s="1538"/>
      <c r="M60" s="1538"/>
      <c r="N60" s="1538"/>
    </row>
    <row r="61" spans="1:14">
      <c r="B61" s="18"/>
      <c r="C61" s="29"/>
      <c r="D61" s="29"/>
      <c r="E61" s="23"/>
      <c r="F61" s="23"/>
    </row>
  </sheetData>
  <mergeCells count="43">
    <mergeCell ref="H2:N2"/>
    <mergeCell ref="B10:D10"/>
    <mergeCell ref="C22:D22"/>
    <mergeCell ref="A4:A19"/>
    <mergeCell ref="C5:D5"/>
    <mergeCell ref="C6:D6"/>
    <mergeCell ref="C7:D7"/>
    <mergeCell ref="C11:D11"/>
    <mergeCell ref="C12:D12"/>
    <mergeCell ref="C14:D14"/>
    <mergeCell ref="C17:D17"/>
    <mergeCell ref="C25:D25"/>
    <mergeCell ref="A21:A36"/>
    <mergeCell ref="B21:D21"/>
    <mergeCell ref="B27:D27"/>
    <mergeCell ref="C23:D23"/>
    <mergeCell ref="C36:D36"/>
    <mergeCell ref="C24:D24"/>
    <mergeCell ref="C34:D34"/>
    <mergeCell ref="C30:D30"/>
    <mergeCell ref="C31:D31"/>
    <mergeCell ref="C33:D33"/>
    <mergeCell ref="C42:D42"/>
    <mergeCell ref="C55:D55"/>
    <mergeCell ref="C32:D32"/>
    <mergeCell ref="C28:D28"/>
    <mergeCell ref="C29:D29"/>
    <mergeCell ref="C58:D58"/>
    <mergeCell ref="C59:D59"/>
    <mergeCell ref="A38:A60"/>
    <mergeCell ref="C39:D39"/>
    <mergeCell ref="C40:D40"/>
    <mergeCell ref="B38:D38"/>
    <mergeCell ref="C41:D41"/>
    <mergeCell ref="C48:D48"/>
    <mergeCell ref="B44:D44"/>
    <mergeCell ref="C60:D60"/>
    <mergeCell ref="C47:D47"/>
    <mergeCell ref="C49:D49"/>
    <mergeCell ref="C52:D52"/>
    <mergeCell ref="C45:D45"/>
    <mergeCell ref="C46:D46"/>
    <mergeCell ref="B54:D54"/>
  </mergeCells>
  <hyperlinks>
    <hyperlink ref="C5:D5" location="'Gender pay gap'!A1" display="Gender pay gap" xr:uid="{00000000-0004-0000-0000-000000000000}"/>
    <hyperlink ref="C6:D6" location="'Ethnicity pay gap'!A1" display="Ethnicity pay gap" xr:uid="{00000000-0004-0000-0000-000001000000}"/>
    <hyperlink ref="C7:D7" location="'Disability pay gap'!A1" display="Disability pay gap" xr:uid="{00000000-0004-0000-0000-000002000000}"/>
    <hyperlink ref="C11:D11" location="'Below LLW'!A1" display="Employees earning below the LLW" xr:uid="{00000000-0004-0000-0000-000003000000}"/>
    <hyperlink ref="C12:D12" location="'Employment gaps'!A1" display="Employment gaps" xr:uid="{00000000-0004-0000-0000-000004000000}"/>
    <hyperlink ref="C8" location="'Pay ratio'!A1" display="Pay ratio" xr:uid="{00000000-0004-0000-0000-000005000000}"/>
    <hyperlink ref="C32:D32" location="training!A1" display="Training" xr:uid="{00000000-0004-0000-0000-000006000000}"/>
    <hyperlink ref="C45:D45" location="Poverty!A1" display="% in poverty" xr:uid="{00000000-0004-0000-0000-000007000000}"/>
    <hyperlink ref="C46:D46" location="'Persistent poverty'!A1" display="% in persistent poverty" xr:uid="{00000000-0004-0000-0000-000008000000}"/>
    <hyperlink ref="C47:D47" location="'Absolute poverty'!A1" display="% of people in &quot;absolute&quot; poverty" xr:uid="{00000000-0004-0000-0000-000009000000}"/>
    <hyperlink ref="C48:D48" location="'Material deprivation'!A1" display="material deprivation" xr:uid="{00000000-0004-0000-0000-00000A000000}"/>
    <hyperlink ref="C52:D52" location="Arrears!A1" display="Problem debt - households in arrears with bills" xr:uid="{00000000-0004-0000-0000-00000B000000}"/>
    <hyperlink ref="C24:D24" location="'Under utility'!A1" display="Measures of underutility" xr:uid="{00000000-0004-0000-0000-00000C000000}"/>
    <hyperlink ref="C23:D23" location="'Under employment'!A1" display="Measure of underemployment" xr:uid="{00000000-0004-0000-0000-00000D000000}"/>
    <hyperlink ref="C35" location="'Income inequality'!A1" display="Income inequality" xr:uid="{00000000-0004-0000-0000-00000E000000}"/>
    <hyperlink ref="C28:D28" location="'School readiness'!A1" display="School readiness at age 5" xr:uid="{00000000-0004-0000-0000-00000F000000}"/>
    <hyperlink ref="C36:D36" location="'Wealth inequality'!A1" display="Wealth inequality" xr:uid="{00000000-0004-0000-0000-000010000000}"/>
    <hyperlink ref="C22:D22" location="'Unemployment rate'!A1" display="Unemployment rate" xr:uid="{00000000-0004-0000-0000-000011000000}"/>
    <hyperlink ref="C29:D29" location="GCSEs!A1" display="KS4 achievement" xr:uid="{00000000-0004-0000-0000-000012000000}"/>
    <hyperlink ref="C30:D30" location="Qualifications!A1" display="Population with no/low qualifications" xr:uid="{00000000-0004-0000-0000-000013000000}"/>
    <hyperlink ref="C31:D31" location="NEET!A1" display="18-24 NEET (not in education, employment or training)" xr:uid="{00000000-0004-0000-0000-000014000000}"/>
    <hyperlink ref="D19" location="'Zero hours'!A1" display="Zero hours contract workers" xr:uid="{00000000-0004-0000-0000-000015000000}"/>
    <hyperlink ref="C33:D33" location="Apprentices!A1" display="Apprenticeships, starts and completions" xr:uid="{00000000-0004-0000-0000-000016000000}"/>
    <hyperlink ref="C25" location="'Parents in employment'!A1" display="parents" xr:uid="{00000000-0004-0000-0000-000017000000}"/>
    <hyperlink ref="C34:D34" location="'Employer Policies'!A1" display="Employer policies to improve social mobility e.g. engagement in education" xr:uid="{00000000-0004-0000-0000-000018000000}"/>
    <hyperlink ref="C39:D39" location="'Disposable Income'!A1" display="Disposable income" xr:uid="{00000000-0004-0000-0000-000019000000}"/>
    <hyperlink ref="C40:D40" location="'Childcare Costs'!A1" display="Childcare costs" xr:uid="{00000000-0004-0000-0000-00001A000000}"/>
    <hyperlink ref="C41:D41" location="'Energy efficiency'!A1" display="Energy efficiency" xr:uid="{00000000-0004-0000-0000-00001B000000}"/>
    <hyperlink ref="C42:D42" location="'Fuel poverty'!A1" display="Food / Fuel poverty" xr:uid="{00000000-0004-0000-0000-00001C000000}"/>
    <hyperlink ref="C59:D59" location="Insolvencies!A1" display="Insolvencies" xr:uid="{00000000-0004-0000-0000-00001D000000}"/>
    <hyperlink ref="C18" location="'Insecure employment'!A1" display="Insecure employment" xr:uid="{00000000-0004-0000-0000-00001E000000}"/>
    <hyperlink ref="D16" location="'Flexible working'!A1" display="Flexible working and employee support" xr:uid="{00000000-0004-0000-0000-00001F000000}"/>
    <hyperlink ref="C17" location="'Employee Voice'!A1" display="Employee engagement/voice" xr:uid="{00000000-0004-0000-0000-000020000000}"/>
    <hyperlink ref="C58:D58" location="'Bank accounts'!A1" display="Access to bank accounts" xr:uid="{00000000-0004-0000-0000-000021000000}"/>
    <hyperlink ref="D13" location="'Employment profile GLA'!A1" display="Employee profiles" xr:uid="{00000000-0004-0000-0000-000022000000}"/>
    <hyperlink ref="D57" location="'unexpected bills'!A1" display="% families unable to meet unexpected bills" xr:uid="{00000000-0004-0000-0000-000023000000}"/>
    <hyperlink ref="D15" location="Overemployment!A1" display="Overemployment" xr:uid="{00000000-0004-0000-0000-000024000000}"/>
    <hyperlink ref="D50" location="Homelessness!A1" display="Homelessness - number of rough sleepers" xr:uid="{00000000-0004-0000-0000-000025000000}"/>
    <hyperlink ref="D56" location="Savings!A1" display="Savings under £1500" xr:uid="{00000000-0004-0000-0000-000026000000}"/>
  </hyperlinks>
  <pageMargins left="0.7" right="0.7" top="0.75" bottom="0.75" header="0.3" footer="0.3"/>
  <pageSetup paperSize="8"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195"/>
  <sheetViews>
    <sheetView zoomScaleNormal="100" workbookViewId="0">
      <selection activeCell="A2" sqref="A2"/>
    </sheetView>
  </sheetViews>
  <sheetFormatPr defaultRowHeight="15"/>
  <cols>
    <col min="2" max="2" width="24.42578125" customWidth="1"/>
    <col min="18" max="19" width="9.140625" customWidth="1"/>
    <col min="28" max="28" width="16" customWidth="1"/>
    <col min="29" max="29" width="34.85546875" bestFit="1" customWidth="1"/>
    <col min="30" max="31" width="9.140625" style="1058"/>
    <col min="56" max="56" width="21.85546875" customWidth="1"/>
    <col min="57" max="58" width="9.140625" style="1058"/>
  </cols>
  <sheetData>
    <row r="1" spans="1:65" ht="18.75">
      <c r="A1" s="640" t="s">
        <v>1087</v>
      </c>
    </row>
    <row r="2" spans="1:65" s="1058" customFormat="1"/>
    <row r="3" spans="1:65" s="1056" customFormat="1">
      <c r="C3" s="1059">
        <v>42795</v>
      </c>
      <c r="P3" s="1546"/>
      <c r="Q3" s="1546"/>
      <c r="R3" s="1546"/>
      <c r="S3" s="1546"/>
      <c r="T3" s="1546"/>
      <c r="AD3" s="1059">
        <v>42430</v>
      </c>
      <c r="BE3" s="1059">
        <v>42064</v>
      </c>
    </row>
    <row r="4" spans="1:65">
      <c r="A4" s="1056"/>
      <c r="C4" t="s">
        <v>155</v>
      </c>
      <c r="D4" t="s">
        <v>36</v>
      </c>
      <c r="E4" t="s">
        <v>1075</v>
      </c>
      <c r="F4" t="s">
        <v>276</v>
      </c>
      <c r="G4" t="s">
        <v>277</v>
      </c>
      <c r="H4" t="s">
        <v>1074</v>
      </c>
      <c r="I4" t="s">
        <v>445</v>
      </c>
      <c r="J4" t="s">
        <v>37</v>
      </c>
      <c r="K4" s="1056" t="s">
        <v>1075</v>
      </c>
      <c r="P4" s="1546"/>
      <c r="Q4" s="1546"/>
      <c r="R4" s="1546"/>
      <c r="S4" s="1546"/>
      <c r="T4" s="1546"/>
      <c r="AC4" s="1278"/>
      <c r="AD4" s="1278" t="s">
        <v>155</v>
      </c>
      <c r="AE4" s="1278" t="s">
        <v>36</v>
      </c>
      <c r="AF4" s="1278" t="s">
        <v>1075</v>
      </c>
      <c r="AG4" s="1278" t="s">
        <v>276</v>
      </c>
      <c r="AH4" s="1278" t="s">
        <v>277</v>
      </c>
      <c r="AI4" s="1278" t="s">
        <v>1074</v>
      </c>
      <c r="AJ4" s="1278" t="s">
        <v>445</v>
      </c>
      <c r="AK4" s="1278" t="s">
        <v>37</v>
      </c>
      <c r="AL4" s="1278" t="s">
        <v>1075</v>
      </c>
      <c r="BD4" s="1278"/>
      <c r="BE4" s="1278" t="s">
        <v>155</v>
      </c>
      <c r="BF4" s="1278" t="s">
        <v>36</v>
      </c>
      <c r="BG4" s="1278" t="s">
        <v>1075</v>
      </c>
      <c r="BH4" s="1278" t="s">
        <v>276</v>
      </c>
      <c r="BI4" s="1278" t="s">
        <v>277</v>
      </c>
      <c r="BJ4" s="1278" t="s">
        <v>1074</v>
      </c>
      <c r="BK4" s="1278" t="s">
        <v>445</v>
      </c>
      <c r="BL4" s="1278" t="s">
        <v>37</v>
      </c>
      <c r="BM4" s="1278" t="s">
        <v>1075</v>
      </c>
    </row>
    <row r="5" spans="1:65">
      <c r="A5" s="1056"/>
      <c r="B5" t="s">
        <v>8</v>
      </c>
      <c r="C5" s="143">
        <f>D41</f>
        <v>54.411764705882355</v>
      </c>
      <c r="D5" s="1280">
        <f>SUM(F5:I5)</f>
        <v>24.754901960784313</v>
      </c>
      <c r="E5" s="143">
        <f>D27</f>
        <v>4.166666666666667</v>
      </c>
      <c r="F5" s="143">
        <f>D22</f>
        <v>8.9460784313725483</v>
      </c>
      <c r="G5" s="143">
        <f>D23</f>
        <v>10.53921568627451</v>
      </c>
      <c r="H5" s="143">
        <f>D25</f>
        <v>3.5539215686274508</v>
      </c>
      <c r="I5" s="143">
        <f>D26</f>
        <v>1.7156862745098038</v>
      </c>
      <c r="J5" s="1280">
        <f>D33</f>
        <v>5.0245098039215685</v>
      </c>
      <c r="K5" s="143">
        <f>D35</f>
        <v>8.3333333333333339</v>
      </c>
      <c r="P5" s="1546"/>
      <c r="Q5" s="1546"/>
      <c r="R5" s="1546"/>
      <c r="S5" s="1546"/>
      <c r="T5" s="1546"/>
      <c r="AC5" s="1278" t="s">
        <v>8</v>
      </c>
      <c r="AD5" s="143">
        <f>AE41</f>
        <v>52.452830188679243</v>
      </c>
      <c r="AE5" s="1280">
        <f>SUM(AG5:AJ5)</f>
        <v>24.654088050314463</v>
      </c>
      <c r="AF5" s="143">
        <f>AE27</f>
        <v>2.7672955974842766</v>
      </c>
      <c r="AG5" s="143">
        <f>AE22</f>
        <v>8.8050314465408803</v>
      </c>
      <c r="AH5" s="143">
        <f>AE23</f>
        <v>10.440251572327044</v>
      </c>
      <c r="AI5" s="143">
        <f>AE25</f>
        <v>3.3962264150943398</v>
      </c>
      <c r="AJ5" s="143">
        <f>AE26</f>
        <v>2.0125786163522013</v>
      </c>
      <c r="AK5" s="1280">
        <f>AE33</f>
        <v>5.1572327044025155</v>
      </c>
      <c r="AL5" s="143">
        <f>AE35</f>
        <v>7.5471698113207548</v>
      </c>
      <c r="BD5" s="1278" t="s">
        <v>8</v>
      </c>
      <c r="BE5" s="143">
        <f>BF41</f>
        <v>52.217997465145757</v>
      </c>
      <c r="BF5" s="1280">
        <f>SUM(BH5:BK5)</f>
        <v>23.700887198986056</v>
      </c>
      <c r="BG5" s="143">
        <f>BF27</f>
        <v>2.4081115335868191</v>
      </c>
      <c r="BH5" s="143">
        <f>BF22</f>
        <v>9.3789607097591894</v>
      </c>
      <c r="BI5" s="143">
        <f>BF23</f>
        <v>9.5057034220532319</v>
      </c>
      <c r="BJ5" s="143">
        <f>BF25</f>
        <v>2.915082382762991</v>
      </c>
      <c r="BK5" s="143">
        <f>BF26</f>
        <v>1.9011406844106464</v>
      </c>
      <c r="BL5" s="1280">
        <f>BF33</f>
        <v>4.9429657794676807</v>
      </c>
      <c r="BM5" s="143">
        <f>BF35</f>
        <v>5.7034220532319395</v>
      </c>
    </row>
    <row r="6" spans="1:65">
      <c r="A6" s="1056"/>
      <c r="B6" t="s">
        <v>261</v>
      </c>
      <c r="C6" s="143">
        <f>D70</f>
        <v>23.467151929290306</v>
      </c>
      <c r="D6" s="1280">
        <f t="shared" ref="D6:D10" si="0">SUM(F6:I6)</f>
        <v>26.003639469677278</v>
      </c>
      <c r="E6" s="143">
        <f>D56</f>
        <v>21.725405726594126</v>
      </c>
      <c r="F6" s="143">
        <f>D51</f>
        <v>9.1061016823262904</v>
      </c>
      <c r="G6" s="143">
        <f>D52</f>
        <v>13.428900360233223</v>
      </c>
      <c r="H6" s="143">
        <f>D54</f>
        <v>1.6934675233037473</v>
      </c>
      <c r="I6" s="143">
        <f>D55</f>
        <v>1.7751699038140158</v>
      </c>
      <c r="J6" s="1280">
        <f>D62</f>
        <v>1.8717272625988786</v>
      </c>
      <c r="K6" s="143">
        <f>D64</f>
        <v>54.105544620640998</v>
      </c>
      <c r="P6" s="1546"/>
      <c r="Q6" s="1546"/>
      <c r="R6" s="1546"/>
      <c r="S6" s="1546"/>
      <c r="T6" s="1546"/>
      <c r="AC6" s="1278" t="s">
        <v>261</v>
      </c>
      <c r="AD6" s="143">
        <f>AE70</f>
        <v>22.99062049062049</v>
      </c>
      <c r="AE6" s="1280">
        <f t="shared" ref="AE6:AE10" si="1">SUM(AG6:AJ6)</f>
        <v>26.507936507936506</v>
      </c>
      <c r="AF6" s="143">
        <f>AE56</f>
        <v>20.079365079365079</v>
      </c>
      <c r="AG6" s="143">
        <f>AE51</f>
        <v>9.2893217893217894</v>
      </c>
      <c r="AH6" s="143">
        <f>AE52</f>
        <v>13.733766233766234</v>
      </c>
      <c r="AI6" s="143">
        <f>AE54</f>
        <v>1.6702741702741704</v>
      </c>
      <c r="AJ6" s="143">
        <f>AE55</f>
        <v>1.8145743145743147</v>
      </c>
      <c r="AK6" s="1280">
        <f>AE62</f>
        <v>1.940836940836941</v>
      </c>
      <c r="AL6" s="143">
        <f>AE64</f>
        <v>52.142857142857146</v>
      </c>
      <c r="BD6" s="1278" t="s">
        <v>261</v>
      </c>
      <c r="BE6" s="143">
        <f>BF70</f>
        <v>22.005303408785213</v>
      </c>
      <c r="BF6" s="1280">
        <f t="shared" ref="BF6:BF10" si="2">SUM(BH6:BK6)</f>
        <v>27.935129318627265</v>
      </c>
      <c r="BG6" s="143">
        <f>BF56</f>
        <v>14.941777794858</v>
      </c>
      <c r="BH6" s="143">
        <f>BF51</f>
        <v>9.3347680719418946</v>
      </c>
      <c r="BI6" s="143">
        <f>BF52</f>
        <v>14.718880903885324</v>
      </c>
      <c r="BJ6" s="143">
        <f>BF54</f>
        <v>1.6102378847853658</v>
      </c>
      <c r="BK6" s="143">
        <f>BF55</f>
        <v>2.2712424580146808</v>
      </c>
      <c r="BL6" s="1280">
        <f>BF62</f>
        <v>2.0675608162637871</v>
      </c>
      <c r="BM6" s="143">
        <f>BF64</f>
        <v>50.766688443949121</v>
      </c>
    </row>
    <row r="7" spans="1:65">
      <c r="A7" s="1056"/>
      <c r="B7" t="s">
        <v>1047</v>
      </c>
      <c r="C7" s="143">
        <f>D104</f>
        <v>34.553634856736913</v>
      </c>
      <c r="D7" s="1280">
        <f t="shared" si="0"/>
        <v>16.694293156523798</v>
      </c>
      <c r="E7" s="143">
        <f>D90</f>
        <v>1.276343831399479</v>
      </c>
      <c r="F7" s="143">
        <f>D85</f>
        <v>6.6611413686952403</v>
      </c>
      <c r="G7" s="143">
        <f>D86</f>
        <v>5.3350698555529243</v>
      </c>
      <c r="H7" s="143">
        <f>D88</f>
        <v>2.8676296471702578</v>
      </c>
      <c r="I7" s="143">
        <f>D89</f>
        <v>1.8304522851053753</v>
      </c>
      <c r="J7" s="1280">
        <f>D96</f>
        <v>2.1880179966848212</v>
      </c>
      <c r="K7" s="143">
        <f>D98</f>
        <v>52.401136632725546</v>
      </c>
      <c r="P7" s="1546"/>
      <c r="Q7" s="1546"/>
      <c r="R7" s="1546"/>
      <c r="S7" s="1546"/>
      <c r="T7" s="1546"/>
      <c r="AC7" s="1278" t="s">
        <v>1047</v>
      </c>
      <c r="AD7" s="143">
        <f>AE104</f>
        <v>34.618854307622918</v>
      </c>
      <c r="AE7" s="1280">
        <f t="shared" si="1"/>
        <v>16.235904375281912</v>
      </c>
      <c r="AF7" s="143">
        <f>AE90</f>
        <v>1.3148398737032025</v>
      </c>
      <c r="AG7" s="143">
        <f>AE85</f>
        <v>6.3058186738836266</v>
      </c>
      <c r="AH7" s="143">
        <f>AE86</f>
        <v>5.4172304916553902</v>
      </c>
      <c r="AI7" s="143">
        <f>AE88</f>
        <v>2.7379341452413173</v>
      </c>
      <c r="AJ7" s="143">
        <f>AE89</f>
        <v>1.7749210645015787</v>
      </c>
      <c r="AK7" s="1280">
        <f>AE96</f>
        <v>0.68786648624267033</v>
      </c>
      <c r="AL7" s="143">
        <f>AE98</f>
        <v>53.137122237257557</v>
      </c>
      <c r="BD7" s="1278" t="s">
        <v>1047</v>
      </c>
      <c r="BE7" s="143">
        <f>BF104</f>
        <v>35.048913513981475</v>
      </c>
      <c r="BF7" s="1280">
        <f t="shared" si="2"/>
        <v>15.942342654315643</v>
      </c>
      <c r="BG7" s="143">
        <f>BF90</f>
        <v>1.4327763829971429</v>
      </c>
      <c r="BH7" s="143">
        <f>BF85</f>
        <v>6.170461431910657</v>
      </c>
      <c r="BI7" s="143">
        <f>BF86</f>
        <v>5.4973595359709115</v>
      </c>
      <c r="BJ7" s="143">
        <f>BF88</f>
        <v>2.5365769197472079</v>
      </c>
      <c r="BK7" s="143">
        <f>BF89</f>
        <v>1.7379447666868668</v>
      </c>
      <c r="BL7" s="1280">
        <f>BF96</f>
        <v>0.71422387672063026</v>
      </c>
      <c r="BM7" s="143">
        <f>BF98</f>
        <v>51.138429573197122</v>
      </c>
    </row>
    <row r="8" spans="1:65">
      <c r="A8" s="1056"/>
      <c r="B8" t="s">
        <v>263</v>
      </c>
      <c r="C8" s="143">
        <f>D133</f>
        <v>55.172413793103452</v>
      </c>
      <c r="D8" s="1280">
        <f t="shared" si="0"/>
        <v>13.793103448275863</v>
      </c>
      <c r="E8" s="143">
        <f>D119</f>
        <v>17.241379310344829</v>
      </c>
      <c r="F8" s="143">
        <f>D114</f>
        <v>6.8965517241379315</v>
      </c>
      <c r="G8" s="143">
        <f>D115</f>
        <v>6.8965517241379315</v>
      </c>
      <c r="H8" s="143">
        <f>D117</f>
        <v>0</v>
      </c>
      <c r="I8" s="143">
        <f>D118</f>
        <v>0</v>
      </c>
      <c r="J8" s="1280">
        <f>D125</f>
        <v>0</v>
      </c>
      <c r="K8" s="143">
        <f>D127</f>
        <v>20.689655172413794</v>
      </c>
      <c r="P8" s="1546"/>
      <c r="Q8" s="1546"/>
      <c r="R8" s="1546"/>
      <c r="S8" s="1546"/>
      <c r="T8" s="1546"/>
      <c r="AC8" s="1278" t="s">
        <v>263</v>
      </c>
      <c r="AD8" s="143">
        <f>AE133</f>
        <v>59.090909090909093</v>
      </c>
      <c r="AE8" s="1280">
        <f t="shared" si="1"/>
        <v>68.181818181818187</v>
      </c>
      <c r="AF8" s="143">
        <f>AE119</f>
        <v>18.181818181818183</v>
      </c>
      <c r="AG8" s="143">
        <f>AE114</f>
        <v>22.727272727272727</v>
      </c>
      <c r="AH8" s="143">
        <f>AE115</f>
        <v>18.181818181818183</v>
      </c>
      <c r="AI8" s="143">
        <f>AE117</f>
        <v>27.272727272727273</v>
      </c>
      <c r="AJ8" s="143">
        <f>AE118</f>
        <v>0</v>
      </c>
      <c r="AK8" s="1280">
        <f>AE125</f>
        <v>0</v>
      </c>
      <c r="AL8" s="143">
        <f>AE127</f>
        <v>27.272727272727273</v>
      </c>
      <c r="BD8" s="1278" t="s">
        <v>263</v>
      </c>
      <c r="BE8" s="143">
        <f>BF133</f>
        <v>0</v>
      </c>
      <c r="BF8" s="1280">
        <f t="shared" si="2"/>
        <v>0</v>
      </c>
      <c r="BG8" s="143">
        <f>BF119</f>
        <v>0</v>
      </c>
      <c r="BH8" s="143">
        <f>BF114</f>
        <v>0</v>
      </c>
      <c r="BI8" s="143">
        <f>BF115</f>
        <v>0</v>
      </c>
      <c r="BJ8" s="143">
        <f>BF117</f>
        <v>0</v>
      </c>
      <c r="BK8" s="143">
        <f>BF118</f>
        <v>0</v>
      </c>
      <c r="BL8" s="1280">
        <f>BF125</f>
        <v>0</v>
      </c>
      <c r="BM8" s="143">
        <f>BF127</f>
        <v>0</v>
      </c>
    </row>
    <row r="9" spans="1:65">
      <c r="A9" s="1056"/>
      <c r="B9" t="s">
        <v>264</v>
      </c>
      <c r="C9" s="143">
        <f>D163</f>
        <v>60.273972602739725</v>
      </c>
      <c r="D9" s="1280">
        <f t="shared" si="0"/>
        <v>17.123287671232877</v>
      </c>
      <c r="E9" s="143">
        <f>D149</f>
        <v>4.1095890410958908</v>
      </c>
      <c r="F9" s="143">
        <f>D144</f>
        <v>6.8493150684931505</v>
      </c>
      <c r="G9" s="143">
        <f>D145</f>
        <v>4.1095890410958908</v>
      </c>
      <c r="H9" s="143">
        <f>D147</f>
        <v>3.4246575342465753</v>
      </c>
      <c r="I9" s="143">
        <f>D148</f>
        <v>2.7397260273972601</v>
      </c>
      <c r="J9" s="1280">
        <f>D155</f>
        <v>2.0547945205479454</v>
      </c>
      <c r="K9" s="143">
        <f>D157</f>
        <v>3.4246575342465753</v>
      </c>
      <c r="P9" s="1546"/>
      <c r="Q9" s="1546"/>
      <c r="R9" s="1546"/>
      <c r="S9" s="1546"/>
      <c r="T9" s="1546"/>
      <c r="AC9" s="1278" t="s">
        <v>264</v>
      </c>
      <c r="AD9" s="143">
        <f>AE163</f>
        <v>65.714285714285722</v>
      </c>
      <c r="AE9" s="1280">
        <f t="shared" si="1"/>
        <v>11.851851851851851</v>
      </c>
      <c r="AF9" s="143">
        <f>AE149</f>
        <v>1.4814814814814814</v>
      </c>
      <c r="AG9" s="143">
        <f>AE144</f>
        <v>5.1851851851851851</v>
      </c>
      <c r="AH9" s="143">
        <f>AE145</f>
        <v>3.7037037037037033</v>
      </c>
      <c r="AI9" s="143">
        <f>AE147</f>
        <v>2.2222222222222219</v>
      </c>
      <c r="AJ9" s="143">
        <f>AE148</f>
        <v>0.7407407407407407</v>
      </c>
      <c r="AK9" s="1280">
        <f>AE155</f>
        <v>0.71942446043165476</v>
      </c>
      <c r="AL9" s="143">
        <f>AE157</f>
        <v>19.424460431654676</v>
      </c>
      <c r="BD9" s="1278" t="s">
        <v>264</v>
      </c>
      <c r="BE9" s="143">
        <f>BF163</f>
        <v>68.421052631578945</v>
      </c>
      <c r="BF9" s="1280">
        <f t="shared" si="2"/>
        <v>5.2631578947368416</v>
      </c>
      <c r="BG9" s="143">
        <f>BF149</f>
        <v>5.2631578947368416</v>
      </c>
      <c r="BH9" s="143">
        <f>BF144</f>
        <v>0.75187969924812026</v>
      </c>
      <c r="BI9" s="143">
        <f>BF145</f>
        <v>0.75187969924812026</v>
      </c>
      <c r="BJ9" s="143">
        <f>BF147</f>
        <v>3.007518796992481</v>
      </c>
      <c r="BK9" s="143">
        <f>BF148</f>
        <v>0.75187969924812026</v>
      </c>
      <c r="BL9" s="1280">
        <f>BF155</f>
        <v>2.255639097744361</v>
      </c>
      <c r="BM9" s="143">
        <f>BF157</f>
        <v>17.293233082706767</v>
      </c>
    </row>
    <row r="10" spans="1:65">
      <c r="A10" s="1056"/>
      <c r="B10" t="s">
        <v>266</v>
      </c>
      <c r="C10" s="143">
        <f>D192</f>
        <v>13.890386343216532</v>
      </c>
      <c r="D10" s="1280">
        <f t="shared" si="0"/>
        <v>15.022461814914644</v>
      </c>
      <c r="E10" s="143">
        <f>D178</f>
        <v>1.5094339622641511</v>
      </c>
      <c r="F10" s="143">
        <f>D173</f>
        <v>2.6954177897574123</v>
      </c>
      <c r="G10" s="143">
        <f>D174</f>
        <v>6.8463611859838274</v>
      </c>
      <c r="H10" s="143">
        <f>D176</f>
        <v>4.3126684636118595</v>
      </c>
      <c r="I10" s="143">
        <f>D177</f>
        <v>1.1680143755615453</v>
      </c>
      <c r="J10" s="1280">
        <f>D184</f>
        <v>4.9236298292902072</v>
      </c>
      <c r="K10" s="143">
        <f>D186</f>
        <v>0.88050314465408808</v>
      </c>
      <c r="AC10" s="1278" t="s">
        <v>266</v>
      </c>
      <c r="AD10" s="143">
        <f>AE192</f>
        <v>13.374233128834357</v>
      </c>
      <c r="AE10" s="1280">
        <f t="shared" si="1"/>
        <v>14.46099912357581</v>
      </c>
      <c r="AF10" s="143">
        <f>AE178</f>
        <v>1.6652059596844875</v>
      </c>
      <c r="AG10" s="143">
        <f>AE173</f>
        <v>2.5766871165644174</v>
      </c>
      <c r="AH10" s="143">
        <f>AE174</f>
        <v>6.7134092900964069</v>
      </c>
      <c r="AI10" s="143">
        <f>AE176</f>
        <v>3.9789658194566173</v>
      </c>
      <c r="AJ10" s="143">
        <f>AE177</f>
        <v>1.1919368974583699</v>
      </c>
      <c r="AK10" s="1280">
        <f>AE184</f>
        <v>341.17647058823525</v>
      </c>
      <c r="AL10" s="143">
        <f>AE186</f>
        <v>76.470588235294116</v>
      </c>
      <c r="BD10" s="1278" t="s">
        <v>266</v>
      </c>
      <c r="BE10" s="143">
        <f>BF192</f>
        <v>12.763819095477386</v>
      </c>
      <c r="BF10" s="1280">
        <f t="shared" si="2"/>
        <v>13.986599664991623</v>
      </c>
      <c r="BG10" s="143">
        <f>BF178</f>
        <v>1.7922948073701841</v>
      </c>
      <c r="BH10" s="143">
        <f>BF173</f>
        <v>2.4623115577889445</v>
      </c>
      <c r="BI10" s="143">
        <f>BF174</f>
        <v>6.6499162479061971</v>
      </c>
      <c r="BJ10" s="143">
        <f>BF176</f>
        <v>3.8023450586264653</v>
      </c>
      <c r="BK10" s="143">
        <f>BF177</f>
        <v>1.0720268006700167</v>
      </c>
      <c r="BL10" s="1280">
        <f>BF184</f>
        <v>356.25</v>
      </c>
      <c r="BM10" s="143">
        <f>BF186</f>
        <v>73.4375</v>
      </c>
    </row>
    <row r="11" spans="1:65">
      <c r="A11" t="s">
        <v>1088</v>
      </c>
      <c r="Q11" s="1546"/>
      <c r="AD11"/>
      <c r="AE11"/>
      <c r="AU11" s="1058"/>
    </row>
    <row r="12" spans="1:65">
      <c r="A12" t="s">
        <v>1089</v>
      </c>
      <c r="Q12" s="1546"/>
    </row>
    <row r="13" spans="1:65" s="1278" customFormat="1">
      <c r="B13" s="1278" t="s">
        <v>1111</v>
      </c>
      <c r="E13" s="143"/>
      <c r="F13" s="143"/>
      <c r="G13" s="143"/>
      <c r="H13" s="143"/>
      <c r="I13" s="143"/>
      <c r="J13" s="143"/>
      <c r="K13" s="143"/>
    </row>
    <row r="14" spans="1:65" s="1288" customFormat="1">
      <c r="C14" s="1288" t="s">
        <v>155</v>
      </c>
      <c r="D14" s="1288" t="s">
        <v>36</v>
      </c>
      <c r="E14" s="1288" t="s">
        <v>1075</v>
      </c>
      <c r="F14" s="1288" t="s">
        <v>276</v>
      </c>
      <c r="G14" s="1288" t="s">
        <v>277</v>
      </c>
      <c r="H14" s="1288" t="s">
        <v>1074</v>
      </c>
      <c r="I14" s="1288" t="s">
        <v>445</v>
      </c>
      <c r="J14" s="1288" t="s">
        <v>37</v>
      </c>
      <c r="K14" s="1288" t="s">
        <v>1075</v>
      </c>
    </row>
    <row r="15" spans="1:65" s="1278" customFormat="1">
      <c r="C15" s="1278">
        <v>46</v>
      </c>
      <c r="D15" s="1278">
        <v>36</v>
      </c>
      <c r="F15" s="1278">
        <v>18</v>
      </c>
      <c r="G15" s="1278">
        <v>10</v>
      </c>
      <c r="H15" s="1278">
        <v>3</v>
      </c>
      <c r="I15" s="1278">
        <v>6</v>
      </c>
      <c r="J15" s="1278">
        <v>12</v>
      </c>
    </row>
    <row r="16" spans="1:65">
      <c r="A16" t="s">
        <v>1095</v>
      </c>
      <c r="D16" s="1278"/>
    </row>
    <row r="18" spans="1:77">
      <c r="A18" s="1059">
        <v>42795</v>
      </c>
      <c r="AB18" s="1059">
        <v>42430</v>
      </c>
    </row>
    <row r="19" spans="1:77" ht="15.75" thickBot="1">
      <c r="A19" s="1060" t="s">
        <v>8</v>
      </c>
      <c r="B19" s="1061"/>
      <c r="C19" s="1061"/>
      <c r="D19" s="1061"/>
      <c r="E19" s="1061"/>
      <c r="F19" s="1061"/>
      <c r="G19" s="1061"/>
      <c r="H19" s="1061"/>
      <c r="I19" s="1061"/>
      <c r="J19" s="1061"/>
      <c r="K19" s="1061"/>
      <c r="L19" s="1061"/>
      <c r="M19" s="1061"/>
      <c r="N19" s="1061"/>
      <c r="O19" s="1061"/>
      <c r="P19" s="1061"/>
      <c r="Q19" s="1061"/>
      <c r="R19" s="1061"/>
      <c r="S19" s="1061"/>
      <c r="T19" s="1061"/>
      <c r="U19" s="1061"/>
      <c r="V19" s="1061"/>
      <c r="W19" s="1061"/>
      <c r="X19" s="1061"/>
      <c r="Y19" s="1061"/>
      <c r="AB19" s="1055" t="s">
        <v>8</v>
      </c>
      <c r="AC19" s="1055"/>
      <c r="AD19" s="1061"/>
      <c r="AE19" s="1061"/>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C19" s="1059">
        <v>42064</v>
      </c>
      <c r="BE19" s="1061"/>
      <c r="BF19" s="1061"/>
    </row>
    <row r="20" spans="1:77" ht="15.75" thickBot="1">
      <c r="A20" s="1062">
        <v>24</v>
      </c>
      <c r="B20" s="1063" t="s">
        <v>827</v>
      </c>
      <c r="C20" s="1636" t="s">
        <v>101</v>
      </c>
      <c r="D20" s="1637"/>
      <c r="E20" s="1636" t="s">
        <v>1048</v>
      </c>
      <c r="F20" s="1637"/>
      <c r="G20" s="1636" t="s">
        <v>1049</v>
      </c>
      <c r="H20" s="1637"/>
      <c r="I20" s="1636" t="s">
        <v>1050</v>
      </c>
      <c r="J20" s="1637"/>
      <c r="K20" s="1636" t="s">
        <v>1051</v>
      </c>
      <c r="L20" s="1637"/>
      <c r="M20" s="1636" t="s">
        <v>1052</v>
      </c>
      <c r="N20" s="1637"/>
      <c r="O20" s="1636" t="s">
        <v>1053</v>
      </c>
      <c r="P20" s="1637"/>
      <c r="Q20" s="1636" t="s">
        <v>1054</v>
      </c>
      <c r="R20" s="1637"/>
      <c r="S20" s="1636" t="s">
        <v>1055</v>
      </c>
      <c r="T20" s="1637"/>
      <c r="U20" s="1636" t="s">
        <v>1056</v>
      </c>
      <c r="V20" s="1637"/>
      <c r="W20" s="1062"/>
      <c r="X20" s="1062"/>
      <c r="Y20" s="1062"/>
      <c r="AB20" s="1055" t="s">
        <v>1076</v>
      </c>
      <c r="AC20" s="1063" t="s">
        <v>827</v>
      </c>
      <c r="AD20" s="1636" t="s">
        <v>101</v>
      </c>
      <c r="AE20" s="1637"/>
      <c r="AF20" s="1636" t="s">
        <v>1062</v>
      </c>
      <c r="AG20" s="1637"/>
      <c r="AH20" s="1636" t="s">
        <v>1048</v>
      </c>
      <c r="AI20" s="1637"/>
      <c r="AJ20" s="1636" t="s">
        <v>1049</v>
      </c>
      <c r="AK20" s="1637"/>
      <c r="AL20" s="1636" t="s">
        <v>1050</v>
      </c>
      <c r="AM20" s="1637"/>
      <c r="AN20" s="1636" t="s">
        <v>1051</v>
      </c>
      <c r="AO20" s="1637"/>
      <c r="AP20" s="1636" t="s">
        <v>1052</v>
      </c>
      <c r="AQ20" s="1637"/>
      <c r="AR20" s="1636" t="s">
        <v>1053</v>
      </c>
      <c r="AS20" s="1637"/>
      <c r="AT20" s="1636" t="s">
        <v>1054</v>
      </c>
      <c r="AU20" s="1637"/>
      <c r="AV20" s="1636" t="s">
        <v>1055</v>
      </c>
      <c r="AW20" s="1637"/>
      <c r="AX20" s="1636" t="s">
        <v>1056</v>
      </c>
      <c r="AY20" s="1637"/>
      <c r="AZ20" s="1121"/>
      <c r="BC20" s="1055" t="s">
        <v>8</v>
      </c>
      <c r="BD20" s="1063" t="s">
        <v>827</v>
      </c>
      <c r="BE20" s="1636" t="s">
        <v>101</v>
      </c>
      <c r="BF20" s="1637"/>
      <c r="BG20" s="1636" t="s">
        <v>1062</v>
      </c>
      <c r="BH20" s="1637"/>
      <c r="BI20" s="1636" t="s">
        <v>1048</v>
      </c>
      <c r="BJ20" s="1637"/>
      <c r="BK20" s="1636" t="s">
        <v>1049</v>
      </c>
      <c r="BL20" s="1637"/>
      <c r="BM20" s="1636" t="s">
        <v>1050</v>
      </c>
      <c r="BN20" s="1637"/>
      <c r="BO20" s="1636" t="s">
        <v>1051</v>
      </c>
      <c r="BP20" s="1637"/>
      <c r="BQ20" s="1636" t="s">
        <v>1052</v>
      </c>
      <c r="BR20" s="1637"/>
      <c r="BS20" s="1636" t="s">
        <v>1053</v>
      </c>
      <c r="BT20" s="1637"/>
      <c r="BU20" s="1636" t="s">
        <v>1085</v>
      </c>
      <c r="BV20" s="1637"/>
      <c r="BW20" s="1636" t="s">
        <v>1056</v>
      </c>
      <c r="BX20" s="1637"/>
      <c r="BY20" s="1121"/>
    </row>
    <row r="21" spans="1:77" ht="15.75" thickBot="1">
      <c r="A21" s="1062"/>
      <c r="B21" s="1064"/>
      <c r="C21" s="1065" t="s">
        <v>1002</v>
      </c>
      <c r="D21" s="1066" t="s">
        <v>213</v>
      </c>
      <c r="E21" s="1065" t="s">
        <v>1002</v>
      </c>
      <c r="F21" s="1066" t="s">
        <v>213</v>
      </c>
      <c r="G21" s="1065" t="s">
        <v>1002</v>
      </c>
      <c r="H21" s="1066" t="s">
        <v>213</v>
      </c>
      <c r="I21" s="1065" t="s">
        <v>1002</v>
      </c>
      <c r="J21" s="1066" t="s">
        <v>213</v>
      </c>
      <c r="K21" s="1065" t="s">
        <v>1002</v>
      </c>
      <c r="L21" s="1066" t="s">
        <v>213</v>
      </c>
      <c r="M21" s="1065" t="s">
        <v>1002</v>
      </c>
      <c r="N21" s="1066" t="s">
        <v>213</v>
      </c>
      <c r="O21" s="1065" t="s">
        <v>1002</v>
      </c>
      <c r="P21" s="1066" t="s">
        <v>213</v>
      </c>
      <c r="Q21" s="1065" t="s">
        <v>1002</v>
      </c>
      <c r="R21" s="1066" t="s">
        <v>213</v>
      </c>
      <c r="S21" s="1065" t="s">
        <v>1002</v>
      </c>
      <c r="T21" s="1066" t="s">
        <v>213</v>
      </c>
      <c r="U21" s="1065" t="s">
        <v>1002</v>
      </c>
      <c r="V21" s="1066" t="s">
        <v>213</v>
      </c>
      <c r="W21" s="1062"/>
      <c r="X21" s="1062"/>
      <c r="Y21" s="1062"/>
      <c r="AB21" s="1055">
        <v>49</v>
      </c>
      <c r="AC21" s="1064"/>
      <c r="AD21" s="1065" t="s">
        <v>1002</v>
      </c>
      <c r="AE21" s="1066" t="s">
        <v>213</v>
      </c>
      <c r="AF21" s="1065" t="s">
        <v>1002</v>
      </c>
      <c r="AG21" s="1066" t="s">
        <v>213</v>
      </c>
      <c r="AH21" s="1065" t="s">
        <v>1002</v>
      </c>
      <c r="AI21" s="1066" t="s">
        <v>213</v>
      </c>
      <c r="AJ21" s="1065" t="s">
        <v>1002</v>
      </c>
      <c r="AK21" s="1066" t="s">
        <v>213</v>
      </c>
      <c r="AL21" s="1065" t="s">
        <v>1002</v>
      </c>
      <c r="AM21" s="1066" t="s">
        <v>213</v>
      </c>
      <c r="AN21" s="1065" t="s">
        <v>1002</v>
      </c>
      <c r="AO21" s="1066" t="s">
        <v>213</v>
      </c>
      <c r="AP21" s="1065" t="s">
        <v>1002</v>
      </c>
      <c r="AQ21" s="1066" t="s">
        <v>213</v>
      </c>
      <c r="AR21" s="1065" t="s">
        <v>1002</v>
      </c>
      <c r="AS21" s="1066" t="s">
        <v>213</v>
      </c>
      <c r="AT21" s="1065" t="s">
        <v>1002</v>
      </c>
      <c r="AU21" s="1066" t="s">
        <v>213</v>
      </c>
      <c r="AV21" s="1065" t="s">
        <v>1002</v>
      </c>
      <c r="AW21" s="1066" t="s">
        <v>213</v>
      </c>
      <c r="AX21" s="1065" t="s">
        <v>1002</v>
      </c>
      <c r="AY21" s="1066" t="s">
        <v>213</v>
      </c>
      <c r="AZ21" s="1121"/>
      <c r="BC21" s="1056">
        <v>29</v>
      </c>
      <c r="BD21" s="1154"/>
      <c r="BE21" s="1065" t="s">
        <v>1002</v>
      </c>
      <c r="BF21" s="1066" t="s">
        <v>213</v>
      </c>
      <c r="BG21" s="1155" t="s">
        <v>1002</v>
      </c>
      <c r="BH21" s="1156" t="s">
        <v>213</v>
      </c>
      <c r="BI21" s="1155" t="s">
        <v>1002</v>
      </c>
      <c r="BJ21" s="1156" t="s">
        <v>213</v>
      </c>
      <c r="BK21" s="1155" t="s">
        <v>1002</v>
      </c>
      <c r="BL21" s="1156" t="s">
        <v>213</v>
      </c>
      <c r="BM21" s="1155" t="s">
        <v>1002</v>
      </c>
      <c r="BN21" s="1156" t="s">
        <v>213</v>
      </c>
      <c r="BO21" s="1155" t="s">
        <v>1002</v>
      </c>
      <c r="BP21" s="1156" t="s">
        <v>213</v>
      </c>
      <c r="BQ21" s="1155" t="s">
        <v>1002</v>
      </c>
      <c r="BR21" s="1156" t="s">
        <v>213</v>
      </c>
      <c r="BS21" s="1155" t="s">
        <v>1002</v>
      </c>
      <c r="BT21" s="1156" t="s">
        <v>213</v>
      </c>
      <c r="BU21" s="1155" t="s">
        <v>1002</v>
      </c>
      <c r="BV21" s="1156" t="s">
        <v>213</v>
      </c>
      <c r="BW21" s="1155" t="s">
        <v>1002</v>
      </c>
      <c r="BX21" s="1156" t="s">
        <v>213</v>
      </c>
      <c r="BY21" s="1139"/>
    </row>
    <row r="22" spans="1:77" ht="15.75" thickBot="1">
      <c r="A22" s="1061"/>
      <c r="B22" s="1067" t="s">
        <v>832</v>
      </c>
      <c r="C22" s="1068">
        <f>E22+G22+I22+K22+M22+O22+Q22+S22+U22</f>
        <v>73</v>
      </c>
      <c r="D22" s="1069">
        <f>C22/C28%</f>
        <v>8.9460784313725483</v>
      </c>
      <c r="E22" s="1070">
        <v>14</v>
      </c>
      <c r="F22" s="1071">
        <v>13</v>
      </c>
      <c r="G22" s="1070">
        <v>20</v>
      </c>
      <c r="H22" s="1071">
        <v>11</v>
      </c>
      <c r="I22" s="1070">
        <v>24</v>
      </c>
      <c r="J22" s="1071">
        <v>9</v>
      </c>
      <c r="K22" s="1070">
        <v>8</v>
      </c>
      <c r="L22" s="1071">
        <v>6</v>
      </c>
      <c r="M22" s="1070">
        <v>4</v>
      </c>
      <c r="N22" s="1071">
        <v>9</v>
      </c>
      <c r="O22" s="1070">
        <v>1</v>
      </c>
      <c r="P22" s="1071">
        <v>3</v>
      </c>
      <c r="Q22" s="1072">
        <v>1</v>
      </c>
      <c r="R22" s="1071">
        <v>3</v>
      </c>
      <c r="S22" s="1070">
        <v>0</v>
      </c>
      <c r="T22" s="1071">
        <v>0</v>
      </c>
      <c r="U22" s="1070">
        <v>1</v>
      </c>
      <c r="V22" s="1071">
        <v>4</v>
      </c>
      <c r="W22" s="1061"/>
      <c r="X22" s="1061"/>
      <c r="Y22" s="1061"/>
      <c r="AB22" s="1055"/>
      <c r="AC22" s="1122" t="s">
        <v>832</v>
      </c>
      <c r="AD22" s="1068">
        <f>AF22+AH22+AJ22+AL22+AN22+AP22+AR22+AT22+AV22+AX22</f>
        <v>70</v>
      </c>
      <c r="AE22" s="1069">
        <f>AD22/AD28%</f>
        <v>8.8050314465408803</v>
      </c>
      <c r="AF22" s="1123">
        <v>4</v>
      </c>
      <c r="AG22" s="1123">
        <v>19</v>
      </c>
      <c r="AH22" s="1124">
        <v>10</v>
      </c>
      <c r="AI22" s="1125">
        <v>11</v>
      </c>
      <c r="AJ22" s="1124">
        <v>19</v>
      </c>
      <c r="AK22" s="1125">
        <v>10</v>
      </c>
      <c r="AL22" s="1124">
        <v>28</v>
      </c>
      <c r="AM22" s="1125">
        <v>10</v>
      </c>
      <c r="AN22" s="1124">
        <v>4</v>
      </c>
      <c r="AO22" s="1125">
        <v>3</v>
      </c>
      <c r="AP22" s="1124">
        <v>3</v>
      </c>
      <c r="AQ22" s="1125">
        <v>13</v>
      </c>
      <c r="AR22" s="1124">
        <v>1</v>
      </c>
      <c r="AS22" s="1125">
        <v>4</v>
      </c>
      <c r="AT22" s="1126">
        <v>0</v>
      </c>
      <c r="AU22" s="1125">
        <v>0</v>
      </c>
      <c r="AV22" s="1124">
        <v>0</v>
      </c>
      <c r="AW22" s="1125">
        <v>0</v>
      </c>
      <c r="AX22" s="1124">
        <v>1</v>
      </c>
      <c r="AY22" s="1125">
        <v>4</v>
      </c>
      <c r="AZ22" s="1121"/>
      <c r="BC22" s="1056"/>
      <c r="BD22" s="1157" t="s">
        <v>832</v>
      </c>
      <c r="BE22" s="1068">
        <f>BG22+BI22+BK22+BM22+BO22+BQ22+BS22+BU22+BW22+BY22</f>
        <v>74</v>
      </c>
      <c r="BF22" s="1069">
        <f>BE22/BE28%</f>
        <v>9.3789607097591894</v>
      </c>
      <c r="BG22" s="1158">
        <v>6</v>
      </c>
      <c r="BH22" s="1158">
        <v>27</v>
      </c>
      <c r="BI22" s="1159">
        <v>10</v>
      </c>
      <c r="BJ22" s="1160">
        <v>11</v>
      </c>
      <c r="BK22" s="1159">
        <v>17</v>
      </c>
      <c r="BL22" s="1160">
        <v>9</v>
      </c>
      <c r="BM22" s="1159">
        <v>31</v>
      </c>
      <c r="BN22" s="1160">
        <v>12</v>
      </c>
      <c r="BO22" s="1159">
        <v>5</v>
      </c>
      <c r="BP22" s="1160">
        <v>4</v>
      </c>
      <c r="BQ22" s="1159">
        <v>3</v>
      </c>
      <c r="BR22" s="1160">
        <v>12</v>
      </c>
      <c r="BS22" s="1159">
        <v>1</v>
      </c>
      <c r="BT22" s="1160">
        <v>4</v>
      </c>
      <c r="BU22" s="1161">
        <v>0</v>
      </c>
      <c r="BV22" s="1160">
        <v>0</v>
      </c>
      <c r="BW22" s="1159">
        <v>1</v>
      </c>
      <c r="BX22" s="1160">
        <v>5</v>
      </c>
      <c r="BY22" s="1139"/>
    </row>
    <row r="23" spans="1:77" ht="15.75" thickBot="1">
      <c r="A23" s="1061"/>
      <c r="B23" s="1073" t="s">
        <v>833</v>
      </c>
      <c r="C23" s="1068">
        <f t="shared" ref="C23:C28" si="3">E23+G23+I23+K23+M23+O23+Q23+S23+U23</f>
        <v>86</v>
      </c>
      <c r="D23" s="1069">
        <f>C23/C28%</f>
        <v>10.53921568627451</v>
      </c>
      <c r="E23" s="1074">
        <v>26</v>
      </c>
      <c r="F23" s="1075">
        <v>25</v>
      </c>
      <c r="G23" s="1074">
        <v>30</v>
      </c>
      <c r="H23" s="1075">
        <v>16</v>
      </c>
      <c r="I23" s="1074">
        <v>20</v>
      </c>
      <c r="J23" s="1075">
        <v>8</v>
      </c>
      <c r="K23" s="1074">
        <v>4</v>
      </c>
      <c r="L23" s="1075">
        <v>3</v>
      </c>
      <c r="M23" s="1074">
        <v>3</v>
      </c>
      <c r="N23" s="1075">
        <v>7</v>
      </c>
      <c r="O23" s="1074">
        <v>3</v>
      </c>
      <c r="P23" s="1075">
        <v>10</v>
      </c>
      <c r="Q23" s="1076">
        <v>0</v>
      </c>
      <c r="R23" s="1075">
        <v>0</v>
      </c>
      <c r="S23" s="1074">
        <v>0</v>
      </c>
      <c r="T23" s="1075">
        <v>0</v>
      </c>
      <c r="U23" s="1074">
        <v>0</v>
      </c>
      <c r="V23" s="1075">
        <v>0</v>
      </c>
      <c r="W23" s="1061"/>
      <c r="X23" s="1061"/>
      <c r="Y23" s="1061"/>
      <c r="AB23" s="1055"/>
      <c r="AC23" s="1127" t="s">
        <v>833</v>
      </c>
      <c r="AD23" s="1068">
        <f t="shared" ref="AD23:AD28" si="4">AF23+AH23+AJ23+AL23+AN23+AP23+AR23+AT23+AV23+AX23</f>
        <v>83</v>
      </c>
      <c r="AE23" s="1069">
        <f>AD23/AD28%</f>
        <v>10.440251572327044</v>
      </c>
      <c r="AF23" s="1128">
        <v>3</v>
      </c>
      <c r="AG23" s="1128">
        <v>14</v>
      </c>
      <c r="AH23" s="1129">
        <v>19</v>
      </c>
      <c r="AI23" s="1130">
        <v>21</v>
      </c>
      <c r="AJ23" s="1129">
        <v>35</v>
      </c>
      <c r="AK23" s="1130">
        <v>18</v>
      </c>
      <c r="AL23" s="1129">
        <v>17</v>
      </c>
      <c r="AM23" s="1130">
        <v>6</v>
      </c>
      <c r="AN23" s="1129">
        <v>4</v>
      </c>
      <c r="AO23" s="1130">
        <v>3</v>
      </c>
      <c r="AP23" s="1129">
        <v>1</v>
      </c>
      <c r="AQ23" s="1130">
        <v>4</v>
      </c>
      <c r="AR23" s="1129">
        <v>3</v>
      </c>
      <c r="AS23" s="1130">
        <v>12</v>
      </c>
      <c r="AT23" s="1131">
        <v>0</v>
      </c>
      <c r="AU23" s="1130">
        <v>0</v>
      </c>
      <c r="AV23" s="1129">
        <v>0</v>
      </c>
      <c r="AW23" s="1130">
        <v>0</v>
      </c>
      <c r="AX23" s="1129">
        <v>1</v>
      </c>
      <c r="AY23" s="1130">
        <v>4</v>
      </c>
      <c r="AZ23" s="1121"/>
      <c r="BC23" s="1056"/>
      <c r="BD23" s="1162" t="s">
        <v>833</v>
      </c>
      <c r="BE23" s="1068">
        <f t="shared" ref="BE23:BE27" si="5">BG23+BI23+BK23+BM23+BO23+BQ23+BS23+BU23+BW23+BY23</f>
        <v>75</v>
      </c>
      <c r="BF23" s="1069">
        <f>BE23/BE28%</f>
        <v>9.5057034220532319</v>
      </c>
      <c r="BG23" s="1163">
        <v>4</v>
      </c>
      <c r="BH23" s="1163">
        <v>18</v>
      </c>
      <c r="BI23" s="1164">
        <v>19</v>
      </c>
      <c r="BJ23" s="1165">
        <v>20</v>
      </c>
      <c r="BK23" s="1164">
        <v>27</v>
      </c>
      <c r="BL23" s="1165">
        <v>14</v>
      </c>
      <c r="BM23" s="1164">
        <v>17</v>
      </c>
      <c r="BN23" s="1165">
        <v>6</v>
      </c>
      <c r="BO23" s="1164">
        <v>2</v>
      </c>
      <c r="BP23" s="1165">
        <v>2</v>
      </c>
      <c r="BQ23" s="1164">
        <v>2</v>
      </c>
      <c r="BR23" s="1165">
        <v>8</v>
      </c>
      <c r="BS23" s="1164">
        <v>3</v>
      </c>
      <c r="BT23" s="1165">
        <v>13</v>
      </c>
      <c r="BU23" s="1166">
        <v>0</v>
      </c>
      <c r="BV23" s="1165">
        <v>0</v>
      </c>
      <c r="BW23" s="1164">
        <v>1</v>
      </c>
      <c r="BX23" s="1165">
        <v>5</v>
      </c>
      <c r="BY23" s="1139"/>
    </row>
    <row r="24" spans="1:77" ht="15.75" thickBot="1">
      <c r="A24" s="1061"/>
      <c r="B24" s="1073" t="s">
        <v>267</v>
      </c>
      <c r="C24" s="1068">
        <f t="shared" si="3"/>
        <v>580</v>
      </c>
      <c r="D24" s="1069">
        <f>C24/C28%</f>
        <v>71.078431372549019</v>
      </c>
      <c r="E24" s="1074">
        <v>48</v>
      </c>
      <c r="F24" s="1075">
        <v>45</v>
      </c>
      <c r="G24" s="1074">
        <v>116</v>
      </c>
      <c r="H24" s="1075">
        <v>63</v>
      </c>
      <c r="I24" s="1074">
        <v>183</v>
      </c>
      <c r="J24" s="1075">
        <v>72</v>
      </c>
      <c r="K24" s="1074">
        <v>125</v>
      </c>
      <c r="L24" s="1075">
        <v>88</v>
      </c>
      <c r="M24" s="1074">
        <v>34</v>
      </c>
      <c r="N24" s="1075">
        <v>79</v>
      </c>
      <c r="O24" s="1074">
        <v>23</v>
      </c>
      <c r="P24" s="1075">
        <v>77</v>
      </c>
      <c r="Q24" s="1076">
        <v>28</v>
      </c>
      <c r="R24" s="1075">
        <v>97</v>
      </c>
      <c r="S24" s="1074">
        <v>0</v>
      </c>
      <c r="T24" s="1075">
        <v>0</v>
      </c>
      <c r="U24" s="1074">
        <v>23</v>
      </c>
      <c r="V24" s="1075">
        <v>82</v>
      </c>
      <c r="W24" s="1061"/>
      <c r="X24" s="1061"/>
      <c r="Y24" s="1061"/>
      <c r="AB24" s="1055"/>
      <c r="AC24" s="1127" t="s">
        <v>267</v>
      </c>
      <c r="AD24" s="1068">
        <f t="shared" si="4"/>
        <v>577</v>
      </c>
      <c r="AE24" s="1069">
        <f>AD24/AD28%</f>
        <v>72.578616352201252</v>
      </c>
      <c r="AF24" s="1128">
        <v>12</v>
      </c>
      <c r="AG24" s="1128">
        <v>57</v>
      </c>
      <c r="AH24" s="1129">
        <v>45</v>
      </c>
      <c r="AI24" s="1130">
        <v>49</v>
      </c>
      <c r="AJ24" s="1129">
        <v>122</v>
      </c>
      <c r="AK24" s="1130">
        <v>64</v>
      </c>
      <c r="AL24" s="1129">
        <v>208</v>
      </c>
      <c r="AM24" s="1130">
        <v>75</v>
      </c>
      <c r="AN24" s="1129">
        <v>107</v>
      </c>
      <c r="AO24" s="1130">
        <v>91</v>
      </c>
      <c r="AP24" s="1129">
        <v>18</v>
      </c>
      <c r="AQ24" s="1130">
        <v>78</v>
      </c>
      <c r="AR24" s="1129">
        <v>20</v>
      </c>
      <c r="AS24" s="1130">
        <v>77</v>
      </c>
      <c r="AT24" s="1131">
        <v>23</v>
      </c>
      <c r="AU24" s="1130">
        <v>100</v>
      </c>
      <c r="AV24" s="1129">
        <v>2</v>
      </c>
      <c r="AW24" s="1130">
        <v>100</v>
      </c>
      <c r="AX24" s="1129">
        <v>20</v>
      </c>
      <c r="AY24" s="1130">
        <v>83</v>
      </c>
      <c r="AZ24" s="1121"/>
      <c r="BC24" s="1056"/>
      <c r="BD24" s="1162" t="s">
        <v>267</v>
      </c>
      <c r="BE24" s="1068">
        <f t="shared" si="5"/>
        <v>583</v>
      </c>
      <c r="BF24" s="1069">
        <f>BE24/BE28%</f>
        <v>73.891001267427129</v>
      </c>
      <c r="BG24" s="1163">
        <v>10</v>
      </c>
      <c r="BH24" s="1163">
        <v>45</v>
      </c>
      <c r="BI24" s="1164">
        <v>52</v>
      </c>
      <c r="BJ24" s="1165">
        <v>56</v>
      </c>
      <c r="BK24" s="1164">
        <v>141</v>
      </c>
      <c r="BL24" s="1165">
        <v>71</v>
      </c>
      <c r="BM24" s="1164">
        <v>192</v>
      </c>
      <c r="BN24" s="1165">
        <v>73</v>
      </c>
      <c r="BO24" s="1164">
        <v>107</v>
      </c>
      <c r="BP24" s="1165">
        <v>92</v>
      </c>
      <c r="BQ24" s="1164">
        <v>17</v>
      </c>
      <c r="BR24" s="1165">
        <v>68</v>
      </c>
      <c r="BS24" s="1164">
        <v>18</v>
      </c>
      <c r="BT24" s="1165">
        <v>78</v>
      </c>
      <c r="BU24" s="1166">
        <v>26</v>
      </c>
      <c r="BV24" s="1165">
        <v>100</v>
      </c>
      <c r="BW24" s="1164">
        <v>20</v>
      </c>
      <c r="BX24" s="1165">
        <v>81</v>
      </c>
      <c r="BY24" s="1139"/>
    </row>
    <row r="25" spans="1:77" ht="15.75" thickBot="1">
      <c r="A25" s="1061"/>
      <c r="B25" s="1073" t="s">
        <v>1057</v>
      </c>
      <c r="C25" s="1068">
        <f t="shared" si="3"/>
        <v>29</v>
      </c>
      <c r="D25" s="1069">
        <f>C25/C28%</f>
        <v>3.5539215686274508</v>
      </c>
      <c r="E25" s="1074">
        <v>5</v>
      </c>
      <c r="F25" s="1075">
        <v>5</v>
      </c>
      <c r="G25" s="1074">
        <v>7</v>
      </c>
      <c r="H25" s="1075">
        <v>4</v>
      </c>
      <c r="I25" s="1074">
        <v>12</v>
      </c>
      <c r="J25" s="1075">
        <v>5</v>
      </c>
      <c r="K25" s="1074">
        <v>3</v>
      </c>
      <c r="L25" s="1075">
        <v>2</v>
      </c>
      <c r="M25" s="1074">
        <v>0</v>
      </c>
      <c r="N25" s="1075">
        <v>0</v>
      </c>
      <c r="O25" s="1074">
        <v>1</v>
      </c>
      <c r="P25" s="1075">
        <v>3</v>
      </c>
      <c r="Q25" s="1076">
        <v>0</v>
      </c>
      <c r="R25" s="1075">
        <v>0</v>
      </c>
      <c r="S25" s="1074">
        <v>0</v>
      </c>
      <c r="T25" s="1075">
        <v>0</v>
      </c>
      <c r="U25" s="1074">
        <v>1</v>
      </c>
      <c r="V25" s="1075">
        <v>4</v>
      </c>
      <c r="W25" s="1061"/>
      <c r="X25" s="1061"/>
      <c r="Y25" s="1061"/>
      <c r="AB25" s="1055"/>
      <c r="AC25" s="1127" t="s">
        <v>1057</v>
      </c>
      <c r="AD25" s="1068">
        <f t="shared" si="4"/>
        <v>27</v>
      </c>
      <c r="AE25" s="1069">
        <f>AD25/AD28%</f>
        <v>3.3962264150943398</v>
      </c>
      <c r="AF25" s="1128">
        <v>2</v>
      </c>
      <c r="AG25" s="1128">
        <v>10</v>
      </c>
      <c r="AH25" s="1129">
        <v>4</v>
      </c>
      <c r="AI25" s="1130">
        <v>4</v>
      </c>
      <c r="AJ25" s="1129">
        <v>6</v>
      </c>
      <c r="AK25" s="1130">
        <v>3</v>
      </c>
      <c r="AL25" s="1129">
        <v>13</v>
      </c>
      <c r="AM25" s="1130">
        <v>5</v>
      </c>
      <c r="AN25" s="1129">
        <v>1</v>
      </c>
      <c r="AO25" s="1130">
        <v>1</v>
      </c>
      <c r="AP25" s="1129">
        <v>0</v>
      </c>
      <c r="AQ25" s="1130">
        <v>0</v>
      </c>
      <c r="AR25" s="1129">
        <v>1</v>
      </c>
      <c r="AS25" s="1130">
        <v>4</v>
      </c>
      <c r="AT25" s="1131">
        <v>0</v>
      </c>
      <c r="AU25" s="1130">
        <v>0</v>
      </c>
      <c r="AV25" s="1129">
        <v>0</v>
      </c>
      <c r="AW25" s="1130">
        <v>0</v>
      </c>
      <c r="AX25" s="1129">
        <v>0</v>
      </c>
      <c r="AY25" s="1130">
        <v>0</v>
      </c>
      <c r="AZ25" s="1121"/>
      <c r="BC25" s="1056"/>
      <c r="BD25" s="1162" t="s">
        <v>1057</v>
      </c>
      <c r="BE25" s="1068">
        <f t="shared" si="5"/>
        <v>23</v>
      </c>
      <c r="BF25" s="1069">
        <f>BE25/BE28%</f>
        <v>2.915082382762991</v>
      </c>
      <c r="BG25" s="1163">
        <v>0</v>
      </c>
      <c r="BH25" s="1163">
        <v>0</v>
      </c>
      <c r="BI25" s="1164">
        <v>4</v>
      </c>
      <c r="BJ25" s="1165">
        <v>4</v>
      </c>
      <c r="BK25" s="1164">
        <v>7</v>
      </c>
      <c r="BL25" s="1165">
        <v>4</v>
      </c>
      <c r="BM25" s="1164">
        <v>11</v>
      </c>
      <c r="BN25" s="1165">
        <v>4</v>
      </c>
      <c r="BO25" s="1164">
        <v>0</v>
      </c>
      <c r="BP25" s="1165">
        <v>0</v>
      </c>
      <c r="BQ25" s="1164">
        <v>0</v>
      </c>
      <c r="BR25" s="1165">
        <v>0</v>
      </c>
      <c r="BS25" s="1164">
        <v>1</v>
      </c>
      <c r="BT25" s="1165">
        <v>4</v>
      </c>
      <c r="BU25" s="1166">
        <v>0</v>
      </c>
      <c r="BV25" s="1165">
        <v>0</v>
      </c>
      <c r="BW25" s="1164">
        <v>0</v>
      </c>
      <c r="BX25" s="1165">
        <v>0</v>
      </c>
      <c r="BY25" s="1139"/>
    </row>
    <row r="26" spans="1:77" ht="15.75" thickBot="1">
      <c r="A26" s="1061"/>
      <c r="B26" s="1073" t="s">
        <v>1058</v>
      </c>
      <c r="C26" s="1068">
        <f t="shared" si="3"/>
        <v>14</v>
      </c>
      <c r="D26" s="1069">
        <f>C26/C28%</f>
        <v>1.7156862745098038</v>
      </c>
      <c r="E26" s="1074">
        <v>3</v>
      </c>
      <c r="F26" s="1075">
        <v>3</v>
      </c>
      <c r="G26" s="1074">
        <v>3</v>
      </c>
      <c r="H26" s="1075">
        <v>2</v>
      </c>
      <c r="I26" s="1074">
        <v>6</v>
      </c>
      <c r="J26" s="1075">
        <v>2</v>
      </c>
      <c r="K26" s="1074">
        <v>2</v>
      </c>
      <c r="L26" s="1075">
        <v>1</v>
      </c>
      <c r="M26" s="1074">
        <v>0</v>
      </c>
      <c r="N26" s="1075">
        <v>0</v>
      </c>
      <c r="O26" s="1074">
        <v>0</v>
      </c>
      <c r="P26" s="1075">
        <v>0</v>
      </c>
      <c r="Q26" s="1076">
        <v>0</v>
      </c>
      <c r="R26" s="1075">
        <v>0</v>
      </c>
      <c r="S26" s="1074">
        <v>0</v>
      </c>
      <c r="T26" s="1075">
        <v>0</v>
      </c>
      <c r="U26" s="1074">
        <v>0</v>
      </c>
      <c r="V26" s="1075">
        <v>0</v>
      </c>
      <c r="W26" s="1061"/>
      <c r="X26" s="1061"/>
      <c r="Y26" s="1061"/>
      <c r="AB26" s="1055"/>
      <c r="AC26" s="1127" t="s">
        <v>1058</v>
      </c>
      <c r="AD26" s="1068">
        <f t="shared" si="4"/>
        <v>16</v>
      </c>
      <c r="AE26" s="1069">
        <f>AD26/AD28%</f>
        <v>2.0125786163522013</v>
      </c>
      <c r="AF26" s="1128">
        <v>0</v>
      </c>
      <c r="AG26" s="1128">
        <v>0</v>
      </c>
      <c r="AH26" s="1129">
        <v>2</v>
      </c>
      <c r="AI26" s="1130">
        <v>2</v>
      </c>
      <c r="AJ26" s="1129">
        <v>6</v>
      </c>
      <c r="AK26" s="1130">
        <v>3</v>
      </c>
      <c r="AL26" s="1129">
        <v>5</v>
      </c>
      <c r="AM26" s="1130">
        <v>2</v>
      </c>
      <c r="AN26" s="1129">
        <v>2</v>
      </c>
      <c r="AO26" s="1130">
        <v>2</v>
      </c>
      <c r="AP26" s="1129">
        <v>0</v>
      </c>
      <c r="AQ26" s="1130">
        <v>0</v>
      </c>
      <c r="AR26" s="1129">
        <v>1</v>
      </c>
      <c r="AS26" s="1130">
        <v>4</v>
      </c>
      <c r="AT26" s="1131">
        <v>0</v>
      </c>
      <c r="AU26" s="1130">
        <v>0</v>
      </c>
      <c r="AV26" s="1129">
        <v>0</v>
      </c>
      <c r="AW26" s="1130">
        <v>0</v>
      </c>
      <c r="AX26" s="1129">
        <v>0</v>
      </c>
      <c r="AY26" s="1130">
        <v>0</v>
      </c>
      <c r="AZ26" s="1121"/>
      <c r="BC26" s="1056"/>
      <c r="BD26" s="1162" t="s">
        <v>1058</v>
      </c>
      <c r="BE26" s="1068">
        <f t="shared" si="5"/>
        <v>15</v>
      </c>
      <c r="BF26" s="1069">
        <f>BE26/BE28%</f>
        <v>1.9011406844106464</v>
      </c>
      <c r="BG26" s="1163">
        <v>1</v>
      </c>
      <c r="BH26" s="1163">
        <v>5</v>
      </c>
      <c r="BI26" s="1164">
        <v>3</v>
      </c>
      <c r="BJ26" s="1165">
        <v>3</v>
      </c>
      <c r="BK26" s="1164">
        <v>1</v>
      </c>
      <c r="BL26" s="1165">
        <v>1</v>
      </c>
      <c r="BM26" s="1164">
        <v>8</v>
      </c>
      <c r="BN26" s="1165">
        <v>3</v>
      </c>
      <c r="BO26" s="1164">
        <v>0</v>
      </c>
      <c r="BP26" s="1165">
        <v>0</v>
      </c>
      <c r="BQ26" s="1164">
        <v>2</v>
      </c>
      <c r="BR26" s="1165">
        <v>8</v>
      </c>
      <c r="BS26" s="1164">
        <v>0</v>
      </c>
      <c r="BT26" s="1165">
        <v>0</v>
      </c>
      <c r="BU26" s="1166">
        <v>0</v>
      </c>
      <c r="BV26" s="1165">
        <v>0</v>
      </c>
      <c r="BW26" s="1164">
        <v>0</v>
      </c>
      <c r="BX26" s="1165">
        <v>0</v>
      </c>
      <c r="BY26" s="1139"/>
    </row>
    <row r="27" spans="1:77" ht="15.75" thickBot="1">
      <c r="A27" s="1061"/>
      <c r="B27" s="1077" t="s">
        <v>1059</v>
      </c>
      <c r="C27" s="1068">
        <f t="shared" si="3"/>
        <v>34</v>
      </c>
      <c r="D27" s="1069">
        <f>C27/C28%</f>
        <v>4.166666666666667</v>
      </c>
      <c r="E27" s="1078">
        <v>10</v>
      </c>
      <c r="F27" s="1079">
        <v>9</v>
      </c>
      <c r="G27" s="1078">
        <v>9</v>
      </c>
      <c r="H27" s="1079">
        <v>5</v>
      </c>
      <c r="I27" s="1078">
        <v>8</v>
      </c>
      <c r="J27" s="1079">
        <v>3</v>
      </c>
      <c r="K27" s="1078">
        <v>0</v>
      </c>
      <c r="L27" s="1079">
        <v>0</v>
      </c>
      <c r="M27" s="1078">
        <v>2</v>
      </c>
      <c r="N27" s="1079">
        <v>5</v>
      </c>
      <c r="O27" s="1078">
        <v>2</v>
      </c>
      <c r="P27" s="1079">
        <v>7</v>
      </c>
      <c r="Q27" s="1080">
        <v>0</v>
      </c>
      <c r="R27" s="1079">
        <v>0</v>
      </c>
      <c r="S27" s="1078">
        <v>0</v>
      </c>
      <c r="T27" s="1079">
        <v>0</v>
      </c>
      <c r="U27" s="1153">
        <v>3</v>
      </c>
      <c r="V27" s="1079">
        <v>11</v>
      </c>
      <c r="W27" s="1061"/>
      <c r="X27" s="1061"/>
      <c r="Y27" s="1061"/>
      <c r="AB27" s="1055"/>
      <c r="AC27" s="1132" t="s">
        <v>1059</v>
      </c>
      <c r="AD27" s="1068">
        <f t="shared" si="4"/>
        <v>22</v>
      </c>
      <c r="AE27" s="1069">
        <f>AD27/AD28%</f>
        <v>2.7672955974842766</v>
      </c>
      <c r="AF27" s="1133">
        <v>0</v>
      </c>
      <c r="AG27" s="1133">
        <v>0</v>
      </c>
      <c r="AH27" s="1134">
        <v>12</v>
      </c>
      <c r="AI27" s="1135">
        <v>13</v>
      </c>
      <c r="AJ27" s="1134">
        <v>2</v>
      </c>
      <c r="AK27" s="1135">
        <v>1</v>
      </c>
      <c r="AL27" s="1134">
        <v>5</v>
      </c>
      <c r="AM27" s="1135">
        <v>2</v>
      </c>
      <c r="AN27" s="1134">
        <v>0</v>
      </c>
      <c r="AO27" s="1135">
        <v>0</v>
      </c>
      <c r="AP27" s="1134">
        <v>1</v>
      </c>
      <c r="AQ27" s="1135">
        <v>4</v>
      </c>
      <c r="AR27" s="1134">
        <v>0</v>
      </c>
      <c r="AS27" s="1135">
        <v>0</v>
      </c>
      <c r="AT27" s="1136">
        <v>0</v>
      </c>
      <c r="AU27" s="1135">
        <v>0</v>
      </c>
      <c r="AV27" s="1134">
        <v>0</v>
      </c>
      <c r="AW27" s="1135">
        <v>0</v>
      </c>
      <c r="AX27" s="1134">
        <v>2</v>
      </c>
      <c r="AY27" s="1135">
        <v>8</v>
      </c>
      <c r="AZ27" s="1121"/>
      <c r="BC27" s="1056"/>
      <c r="BD27" s="1167" t="s">
        <v>1059</v>
      </c>
      <c r="BE27" s="1068">
        <f t="shared" si="5"/>
        <v>19</v>
      </c>
      <c r="BF27" s="1069">
        <f>BE27/BE28%</f>
        <v>2.4081115335868191</v>
      </c>
      <c r="BG27" s="1168">
        <v>1</v>
      </c>
      <c r="BH27" s="1168">
        <v>5</v>
      </c>
      <c r="BI27" s="1169">
        <v>5</v>
      </c>
      <c r="BJ27" s="1170">
        <v>5</v>
      </c>
      <c r="BK27" s="1169">
        <v>5</v>
      </c>
      <c r="BL27" s="1170">
        <v>3</v>
      </c>
      <c r="BM27" s="1169">
        <v>3</v>
      </c>
      <c r="BN27" s="1170">
        <v>1</v>
      </c>
      <c r="BO27" s="1169">
        <v>2</v>
      </c>
      <c r="BP27" s="1170">
        <v>2</v>
      </c>
      <c r="BQ27" s="1169">
        <v>1</v>
      </c>
      <c r="BR27" s="1170">
        <v>4</v>
      </c>
      <c r="BS27" s="1169">
        <v>0</v>
      </c>
      <c r="BT27" s="1170">
        <v>0</v>
      </c>
      <c r="BU27" s="1171">
        <v>0</v>
      </c>
      <c r="BV27" s="1170">
        <v>0</v>
      </c>
      <c r="BW27" s="1169">
        <v>2</v>
      </c>
      <c r="BX27" s="1170">
        <v>10</v>
      </c>
      <c r="BY27" s="1139"/>
    </row>
    <row r="28" spans="1:77" ht="15.75" thickBot="1">
      <c r="A28" s="1061"/>
      <c r="B28" s="1081" t="s">
        <v>104</v>
      </c>
      <c r="C28" s="1082">
        <f t="shared" si="3"/>
        <v>816</v>
      </c>
      <c r="D28" s="1083"/>
      <c r="E28" s="1082">
        <f>SUM(E22:E27)</f>
        <v>106</v>
      </c>
      <c r="F28" s="1082"/>
      <c r="G28" s="1082">
        <f t="shared" ref="G28:U28" si="6">SUM(G22:G27)</f>
        <v>185</v>
      </c>
      <c r="H28" s="1084"/>
      <c r="I28" s="1082">
        <f t="shared" si="6"/>
        <v>253</v>
      </c>
      <c r="J28" s="1084"/>
      <c r="K28" s="1082">
        <f t="shared" si="6"/>
        <v>142</v>
      </c>
      <c r="L28" s="1082"/>
      <c r="M28" s="1082">
        <f t="shared" si="6"/>
        <v>43</v>
      </c>
      <c r="N28" s="1082"/>
      <c r="O28" s="1082">
        <f t="shared" si="6"/>
        <v>30</v>
      </c>
      <c r="P28" s="1082"/>
      <c r="Q28" s="1082">
        <f t="shared" si="6"/>
        <v>29</v>
      </c>
      <c r="R28" s="1082"/>
      <c r="S28" s="1082">
        <f t="shared" si="6"/>
        <v>0</v>
      </c>
      <c r="T28" s="1082"/>
      <c r="U28" s="1085">
        <f t="shared" si="6"/>
        <v>28</v>
      </c>
      <c r="V28" s="1082"/>
      <c r="W28" s="1086"/>
      <c r="X28" s="1061"/>
      <c r="Y28" s="1061"/>
      <c r="AB28" s="1055"/>
      <c r="AC28" s="1063" t="s">
        <v>104</v>
      </c>
      <c r="AD28" s="1137">
        <f t="shared" si="4"/>
        <v>795</v>
      </c>
      <c r="AE28" s="1083"/>
      <c r="AF28" s="1137">
        <f>SUM(AF22:AF27)</f>
        <v>21</v>
      </c>
      <c r="AG28" s="1137">
        <f>SUM(AG22:AG27)</f>
        <v>100</v>
      </c>
      <c r="AH28" s="1137">
        <f>SUM(AH22:AH27)</f>
        <v>92</v>
      </c>
      <c r="AI28" s="1137">
        <f t="shared" ref="AI28:AY28" si="7">SUM(AI22:AI27)</f>
        <v>100</v>
      </c>
      <c r="AJ28" s="1137">
        <f t="shared" si="7"/>
        <v>190</v>
      </c>
      <c r="AK28" s="1137">
        <f t="shared" si="7"/>
        <v>99</v>
      </c>
      <c r="AL28" s="1137">
        <f t="shared" si="7"/>
        <v>276</v>
      </c>
      <c r="AM28" s="1137">
        <f t="shared" si="7"/>
        <v>100</v>
      </c>
      <c r="AN28" s="1137">
        <f t="shared" si="7"/>
        <v>118</v>
      </c>
      <c r="AO28" s="1137">
        <f t="shared" si="7"/>
        <v>100</v>
      </c>
      <c r="AP28" s="1137">
        <f t="shared" si="7"/>
        <v>23</v>
      </c>
      <c r="AQ28" s="1137">
        <f t="shared" si="7"/>
        <v>99</v>
      </c>
      <c r="AR28" s="1137">
        <f t="shared" si="7"/>
        <v>26</v>
      </c>
      <c r="AS28" s="1137">
        <f t="shared" si="7"/>
        <v>101</v>
      </c>
      <c r="AT28" s="1137">
        <f t="shared" si="7"/>
        <v>23</v>
      </c>
      <c r="AU28" s="1137">
        <f t="shared" si="7"/>
        <v>100</v>
      </c>
      <c r="AV28" s="1137">
        <f t="shared" si="7"/>
        <v>2</v>
      </c>
      <c r="AW28" s="1137">
        <f t="shared" si="7"/>
        <v>100</v>
      </c>
      <c r="AX28" s="1137">
        <f t="shared" si="7"/>
        <v>24</v>
      </c>
      <c r="AY28" s="1137">
        <f t="shared" si="7"/>
        <v>99</v>
      </c>
      <c r="AZ28" s="1121"/>
      <c r="BC28" s="1056"/>
      <c r="BD28" s="1172" t="s">
        <v>104</v>
      </c>
      <c r="BE28" s="1137">
        <f>BG28+BI28+BK28+BM28+BO28+BQ28+BS28+BU28+BW28</f>
        <v>789</v>
      </c>
      <c r="BF28" s="1083"/>
      <c r="BG28" s="1173">
        <f>SUM(BG22:BG27)</f>
        <v>22</v>
      </c>
      <c r="BH28" s="1173">
        <f>SUM(BH22:BH27)</f>
        <v>100</v>
      </c>
      <c r="BI28" s="1173">
        <f>SUM(BI22:BI27)</f>
        <v>93</v>
      </c>
      <c r="BJ28" s="1173">
        <f t="shared" ref="BJ28:BX28" si="8">SUM(BJ22:BJ27)</f>
        <v>99</v>
      </c>
      <c r="BK28" s="1173">
        <f t="shared" si="8"/>
        <v>198</v>
      </c>
      <c r="BL28" s="1173">
        <f t="shared" si="8"/>
        <v>102</v>
      </c>
      <c r="BM28" s="1173">
        <f t="shared" si="8"/>
        <v>262</v>
      </c>
      <c r="BN28" s="1173">
        <f t="shared" si="8"/>
        <v>99</v>
      </c>
      <c r="BO28" s="1173">
        <f t="shared" si="8"/>
        <v>116</v>
      </c>
      <c r="BP28" s="1173">
        <f t="shared" si="8"/>
        <v>100</v>
      </c>
      <c r="BQ28" s="1173">
        <f t="shared" si="8"/>
        <v>25</v>
      </c>
      <c r="BR28" s="1173">
        <f t="shared" si="8"/>
        <v>100</v>
      </c>
      <c r="BS28" s="1173">
        <f t="shared" si="8"/>
        <v>23</v>
      </c>
      <c r="BT28" s="1173">
        <f t="shared" si="8"/>
        <v>99</v>
      </c>
      <c r="BU28" s="1173">
        <f t="shared" si="8"/>
        <v>26</v>
      </c>
      <c r="BV28" s="1173">
        <f t="shared" si="8"/>
        <v>100</v>
      </c>
      <c r="BW28" s="1173">
        <f t="shared" si="8"/>
        <v>24</v>
      </c>
      <c r="BX28" s="1173">
        <f t="shared" si="8"/>
        <v>101</v>
      </c>
      <c r="BY28" s="1139"/>
    </row>
    <row r="29" spans="1:77">
      <c r="A29" s="1061"/>
      <c r="B29" s="1061"/>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AB29" s="1055"/>
      <c r="AC29" s="1062"/>
      <c r="AD29" s="1061"/>
      <c r="AE29" s="1061"/>
      <c r="AF29" s="1062"/>
      <c r="AG29" s="1062"/>
      <c r="AH29" s="1062"/>
      <c r="AI29" s="1062"/>
      <c r="AJ29" s="1062"/>
      <c r="AK29" s="1062"/>
      <c r="AL29" s="1062"/>
      <c r="AM29" s="1062"/>
      <c r="AN29" s="1062"/>
      <c r="AO29" s="1062"/>
      <c r="AP29" s="1062"/>
      <c r="AQ29" s="1062"/>
      <c r="AR29" s="1062"/>
      <c r="AS29" s="1062"/>
      <c r="AT29" s="1062"/>
      <c r="AU29" s="1062"/>
      <c r="AV29" s="1062"/>
      <c r="AW29" s="1062"/>
      <c r="AX29" s="1062"/>
      <c r="AY29" s="1062"/>
      <c r="AZ29" s="1121"/>
      <c r="BC29" s="1056"/>
      <c r="BD29" s="1174"/>
      <c r="BE29" s="1061"/>
      <c r="BF29" s="1061"/>
      <c r="BG29" s="1174"/>
      <c r="BH29" s="1174"/>
      <c r="BI29" s="1174"/>
      <c r="BJ29" s="1174"/>
      <c r="BK29" s="1174"/>
      <c r="BL29" s="1174"/>
      <c r="BM29" s="1174"/>
      <c r="BN29" s="1174"/>
      <c r="BO29" s="1174"/>
      <c r="BP29" s="1174"/>
      <c r="BQ29" s="1174"/>
      <c r="BR29" s="1174"/>
      <c r="BS29" s="1174"/>
      <c r="BT29" s="1174"/>
      <c r="BU29" s="1174"/>
      <c r="BV29" s="1174"/>
      <c r="BW29" s="1174"/>
      <c r="BX29" s="1174"/>
      <c r="BY29" s="1139"/>
    </row>
    <row r="30" spans="1:77" ht="15.75" thickBot="1">
      <c r="A30" s="1061"/>
      <c r="B30" s="1061"/>
      <c r="C30" s="1061"/>
      <c r="D30" s="1061"/>
      <c r="E30" s="1061"/>
      <c r="F30" s="1061"/>
      <c r="G30" s="1061"/>
      <c r="H30" s="1061"/>
      <c r="I30" s="1061"/>
      <c r="J30" s="1061"/>
      <c r="K30" s="1061"/>
      <c r="L30" s="1061"/>
      <c r="M30" s="1061"/>
      <c r="N30" s="1061"/>
      <c r="O30" s="1061"/>
      <c r="P30" s="1061"/>
      <c r="Q30" s="1061"/>
      <c r="R30" s="1061"/>
      <c r="S30" s="1061"/>
      <c r="T30" s="1061"/>
      <c r="U30" s="1061"/>
      <c r="V30" s="1061"/>
      <c r="W30" s="1061"/>
      <c r="X30" s="1061"/>
      <c r="Y30" s="1061"/>
      <c r="AB30" s="1055"/>
      <c r="AC30" s="1062"/>
      <c r="AD30" s="1061"/>
      <c r="AE30" s="1061"/>
      <c r="AF30" s="1062"/>
      <c r="AG30" s="1062"/>
      <c r="AH30" s="1062"/>
      <c r="AI30" s="1062"/>
      <c r="AJ30" s="1062"/>
      <c r="AK30" s="1062"/>
      <c r="AL30" s="1062"/>
      <c r="AM30" s="1062"/>
      <c r="AN30" s="1062"/>
      <c r="AO30" s="1062"/>
      <c r="AP30" s="1062"/>
      <c r="AQ30" s="1062"/>
      <c r="AR30" s="1062"/>
      <c r="AS30" s="1062"/>
      <c r="AT30" s="1062"/>
      <c r="AU30" s="1062"/>
      <c r="AV30" s="1062"/>
      <c r="AW30" s="1062"/>
      <c r="AX30" s="1062"/>
      <c r="AY30" s="1062"/>
      <c r="AZ30" s="1121"/>
      <c r="BC30" s="1056"/>
      <c r="BD30" s="1174"/>
      <c r="BE30" s="1061"/>
      <c r="BF30" s="1061"/>
      <c r="BG30" s="1174"/>
      <c r="BH30" s="1174"/>
      <c r="BI30" s="1174"/>
      <c r="BJ30" s="1174"/>
      <c r="BK30" s="1174"/>
      <c r="BL30" s="1174"/>
      <c r="BM30" s="1174"/>
      <c r="BN30" s="1174"/>
      <c r="BO30" s="1174"/>
      <c r="BP30" s="1174"/>
      <c r="BQ30" s="1174"/>
      <c r="BR30" s="1174"/>
      <c r="BS30" s="1174"/>
      <c r="BT30" s="1174"/>
      <c r="BU30" s="1174"/>
      <c r="BV30" s="1174"/>
      <c r="BW30" s="1174"/>
      <c r="BX30" s="1174"/>
      <c r="BY30" s="1139"/>
    </row>
    <row r="31" spans="1:77" ht="15.75" thickBot="1">
      <c r="A31" s="1061"/>
      <c r="B31" s="1087" t="s">
        <v>1060</v>
      </c>
      <c r="C31" s="1636" t="s">
        <v>101</v>
      </c>
      <c r="D31" s="1637"/>
      <c r="E31" s="1636" t="s">
        <v>1048</v>
      </c>
      <c r="F31" s="1638"/>
      <c r="G31" s="1636" t="s">
        <v>1049</v>
      </c>
      <c r="H31" s="1637"/>
      <c r="I31" s="1636" t="s">
        <v>1050</v>
      </c>
      <c r="J31" s="1637"/>
      <c r="K31" s="1636" t="s">
        <v>1051</v>
      </c>
      <c r="L31" s="1637"/>
      <c r="M31" s="1638" t="s">
        <v>1052</v>
      </c>
      <c r="N31" s="1638"/>
      <c r="O31" s="1636" t="s">
        <v>1053</v>
      </c>
      <c r="P31" s="1637"/>
      <c r="Q31" s="1638" t="s">
        <v>1054</v>
      </c>
      <c r="R31" s="1638"/>
      <c r="S31" s="1636" t="s">
        <v>1055</v>
      </c>
      <c r="T31" s="1637"/>
      <c r="U31" s="1638" t="s">
        <v>1056</v>
      </c>
      <c r="V31" s="1637"/>
      <c r="W31" s="1086"/>
      <c r="X31" s="1061"/>
      <c r="Y31" s="1061"/>
      <c r="AB31" s="16"/>
      <c r="AC31" s="1138" t="s">
        <v>1060</v>
      </c>
      <c r="AD31" s="1636" t="s">
        <v>101</v>
      </c>
      <c r="AE31" s="1637"/>
      <c r="AF31" s="1639" t="s">
        <v>1062</v>
      </c>
      <c r="AG31" s="1640"/>
      <c r="AH31" s="1639" t="s">
        <v>1063</v>
      </c>
      <c r="AI31" s="1643"/>
      <c r="AJ31" s="1639" t="s">
        <v>1049</v>
      </c>
      <c r="AK31" s="1640"/>
      <c r="AL31" s="1639" t="s">
        <v>1050</v>
      </c>
      <c r="AM31" s="1640"/>
      <c r="AN31" s="1639" t="s">
        <v>1051</v>
      </c>
      <c r="AO31" s="1640"/>
      <c r="AP31" s="1643" t="s">
        <v>1052</v>
      </c>
      <c r="AQ31" s="1643"/>
      <c r="AR31" s="1639" t="s">
        <v>1053</v>
      </c>
      <c r="AS31" s="1640"/>
      <c r="AT31" s="1643" t="s">
        <v>1054</v>
      </c>
      <c r="AU31" s="1643"/>
      <c r="AV31" s="1639" t="s">
        <v>1055</v>
      </c>
      <c r="AW31" s="1640"/>
      <c r="AX31" s="1643" t="s">
        <v>1056</v>
      </c>
      <c r="AY31" s="1640"/>
      <c r="AZ31" s="1139"/>
      <c r="BC31" s="1055"/>
      <c r="BD31" s="1087" t="s">
        <v>1060</v>
      </c>
      <c r="BE31" s="1636" t="s">
        <v>101</v>
      </c>
      <c r="BF31" s="1637"/>
      <c r="BG31" s="1636" t="s">
        <v>1062</v>
      </c>
      <c r="BH31" s="1637"/>
      <c r="BI31" s="1636" t="s">
        <v>1048</v>
      </c>
      <c r="BJ31" s="1638"/>
      <c r="BK31" s="1636" t="s">
        <v>1049</v>
      </c>
      <c r="BL31" s="1637"/>
      <c r="BM31" s="1636" t="s">
        <v>1050</v>
      </c>
      <c r="BN31" s="1637"/>
      <c r="BO31" s="1636" t="s">
        <v>1051</v>
      </c>
      <c r="BP31" s="1637"/>
      <c r="BQ31" s="1638" t="s">
        <v>1052</v>
      </c>
      <c r="BR31" s="1638"/>
      <c r="BS31" s="1636" t="s">
        <v>1053</v>
      </c>
      <c r="BT31" s="1637"/>
      <c r="BU31" s="1638" t="s">
        <v>1054</v>
      </c>
      <c r="BV31" s="1638"/>
      <c r="BW31" s="1638" t="s">
        <v>1056</v>
      </c>
      <c r="BX31" s="1637"/>
      <c r="BY31" s="1121"/>
    </row>
    <row r="32" spans="1:77" ht="15.75" thickBot="1">
      <c r="A32" s="1061"/>
      <c r="B32" s="1088"/>
      <c r="C32" s="1065" t="s">
        <v>1002</v>
      </c>
      <c r="D32" s="1066" t="s">
        <v>213</v>
      </c>
      <c r="E32" s="1065" t="s">
        <v>1002</v>
      </c>
      <c r="F32" s="1089" t="s">
        <v>213</v>
      </c>
      <c r="G32" s="1065" t="s">
        <v>1002</v>
      </c>
      <c r="H32" s="1066" t="s">
        <v>213</v>
      </c>
      <c r="I32" s="1065" t="s">
        <v>1002</v>
      </c>
      <c r="J32" s="1066" t="s">
        <v>213</v>
      </c>
      <c r="K32" s="1065" t="s">
        <v>1002</v>
      </c>
      <c r="L32" s="1066" t="s">
        <v>213</v>
      </c>
      <c r="M32" s="1090" t="s">
        <v>1002</v>
      </c>
      <c r="N32" s="1089" t="s">
        <v>213</v>
      </c>
      <c r="O32" s="1065" t="s">
        <v>1002</v>
      </c>
      <c r="P32" s="1066" t="s">
        <v>213</v>
      </c>
      <c r="Q32" s="1090" t="s">
        <v>1002</v>
      </c>
      <c r="R32" s="1089" t="s">
        <v>213</v>
      </c>
      <c r="S32" s="1065" t="s">
        <v>1002</v>
      </c>
      <c r="T32" s="1066" t="s">
        <v>213</v>
      </c>
      <c r="U32" s="1090" t="s">
        <v>1002</v>
      </c>
      <c r="V32" s="1066" t="s">
        <v>213</v>
      </c>
      <c r="W32" s="1086"/>
      <c r="X32" s="1061"/>
      <c r="Y32" s="1061"/>
      <c r="AB32" s="1055"/>
      <c r="AC32" s="1088"/>
      <c r="AD32" s="1065" t="s">
        <v>1002</v>
      </c>
      <c r="AE32" s="1066" t="s">
        <v>213</v>
      </c>
      <c r="AF32" s="1065" t="s">
        <v>1002</v>
      </c>
      <c r="AG32" s="1066" t="s">
        <v>213</v>
      </c>
      <c r="AH32" s="1065" t="s">
        <v>1002</v>
      </c>
      <c r="AI32" s="1089" t="s">
        <v>213</v>
      </c>
      <c r="AJ32" s="1065" t="s">
        <v>1002</v>
      </c>
      <c r="AK32" s="1066" t="s">
        <v>213</v>
      </c>
      <c r="AL32" s="1065" t="s">
        <v>1002</v>
      </c>
      <c r="AM32" s="1066" t="s">
        <v>213</v>
      </c>
      <c r="AN32" s="1065" t="s">
        <v>1002</v>
      </c>
      <c r="AO32" s="1066" t="s">
        <v>213</v>
      </c>
      <c r="AP32" s="1090" t="s">
        <v>1002</v>
      </c>
      <c r="AQ32" s="1089" t="s">
        <v>213</v>
      </c>
      <c r="AR32" s="1065" t="s">
        <v>1002</v>
      </c>
      <c r="AS32" s="1066" t="s">
        <v>213</v>
      </c>
      <c r="AT32" s="1090" t="s">
        <v>1002</v>
      </c>
      <c r="AU32" s="1089" t="s">
        <v>213</v>
      </c>
      <c r="AV32" s="1065" t="s">
        <v>1002</v>
      </c>
      <c r="AW32" s="1066" t="s">
        <v>213</v>
      </c>
      <c r="AX32" s="1090" t="s">
        <v>1002</v>
      </c>
      <c r="AY32" s="1066" t="s">
        <v>213</v>
      </c>
      <c r="AZ32" s="1121"/>
      <c r="BC32" s="1056"/>
      <c r="BD32" s="1175"/>
      <c r="BE32" s="1065" t="s">
        <v>1002</v>
      </c>
      <c r="BF32" s="1066" t="s">
        <v>213</v>
      </c>
      <c r="BG32" s="1155" t="s">
        <v>1002</v>
      </c>
      <c r="BH32" s="1156" t="s">
        <v>213</v>
      </c>
      <c r="BI32" s="1155" t="s">
        <v>1002</v>
      </c>
      <c r="BJ32" s="1176" t="s">
        <v>213</v>
      </c>
      <c r="BK32" s="1155" t="s">
        <v>1002</v>
      </c>
      <c r="BL32" s="1156" t="s">
        <v>213</v>
      </c>
      <c r="BM32" s="1155" t="s">
        <v>1002</v>
      </c>
      <c r="BN32" s="1156" t="s">
        <v>213</v>
      </c>
      <c r="BO32" s="1155" t="s">
        <v>1002</v>
      </c>
      <c r="BP32" s="1156" t="s">
        <v>213</v>
      </c>
      <c r="BQ32" s="1177" t="s">
        <v>1002</v>
      </c>
      <c r="BR32" s="1176" t="s">
        <v>213</v>
      </c>
      <c r="BS32" s="1155" t="s">
        <v>1002</v>
      </c>
      <c r="BT32" s="1156" t="s">
        <v>213</v>
      </c>
      <c r="BU32" s="1177" t="s">
        <v>1002</v>
      </c>
      <c r="BV32" s="1176" t="s">
        <v>213</v>
      </c>
      <c r="BW32" s="1177" t="s">
        <v>1002</v>
      </c>
      <c r="BX32" s="1156" t="s">
        <v>213</v>
      </c>
      <c r="BY32" s="1139"/>
    </row>
    <row r="33" spans="1:79" ht="15.75" thickBot="1">
      <c r="A33" s="1062">
        <v>25</v>
      </c>
      <c r="B33" s="1067" t="s">
        <v>37</v>
      </c>
      <c r="C33" s="1068">
        <f t="shared" ref="C33:C36" si="9">E33+G33+I33+K33+M33+O33+Q33+S33+U33</f>
        <v>41</v>
      </c>
      <c r="D33" s="1069">
        <f>C33/C36%</f>
        <v>5.0245098039215685</v>
      </c>
      <c r="E33" s="1070">
        <v>10</v>
      </c>
      <c r="F33" s="1091">
        <v>9</v>
      </c>
      <c r="G33" s="1070">
        <v>8</v>
      </c>
      <c r="H33" s="1071">
        <v>5</v>
      </c>
      <c r="I33" s="1070">
        <v>14</v>
      </c>
      <c r="J33" s="1071">
        <v>6</v>
      </c>
      <c r="K33" s="1070">
        <v>4</v>
      </c>
      <c r="L33" s="1071">
        <v>3</v>
      </c>
      <c r="M33" s="1072">
        <v>2</v>
      </c>
      <c r="N33" s="1091">
        <v>5</v>
      </c>
      <c r="O33" s="1070">
        <v>2</v>
      </c>
      <c r="P33" s="1071">
        <v>7</v>
      </c>
      <c r="Q33" s="1072">
        <v>1</v>
      </c>
      <c r="R33" s="1091">
        <v>3</v>
      </c>
      <c r="S33" s="1070">
        <v>0</v>
      </c>
      <c r="T33" s="1071">
        <v>0</v>
      </c>
      <c r="U33" s="1072">
        <v>0</v>
      </c>
      <c r="V33" s="1071">
        <v>0</v>
      </c>
      <c r="W33" s="1086"/>
      <c r="X33" s="1062"/>
      <c r="Y33" s="1062"/>
      <c r="AB33" s="1055"/>
      <c r="AC33" s="1122" t="s">
        <v>37</v>
      </c>
      <c r="AD33" s="1068">
        <f t="shared" ref="AD33:AD36" si="10">AF33+AH33+AJ33+AL33+AN33+AP33+AR33+AT33+AV33+AX33</f>
        <v>41</v>
      </c>
      <c r="AE33" s="1069">
        <f>AD33/AD36%</f>
        <v>5.1572327044025155</v>
      </c>
      <c r="AF33" s="1123">
        <v>1</v>
      </c>
      <c r="AG33" s="1123">
        <v>5</v>
      </c>
      <c r="AH33" s="1124">
        <v>8</v>
      </c>
      <c r="AI33" s="1140">
        <v>9</v>
      </c>
      <c r="AJ33" s="1124">
        <v>10</v>
      </c>
      <c r="AK33" s="1125">
        <v>5</v>
      </c>
      <c r="AL33" s="1124">
        <v>16</v>
      </c>
      <c r="AM33" s="1125">
        <v>6</v>
      </c>
      <c r="AN33" s="1124">
        <v>4</v>
      </c>
      <c r="AO33" s="1125">
        <v>3</v>
      </c>
      <c r="AP33" s="1126">
        <v>1</v>
      </c>
      <c r="AQ33" s="1140">
        <v>4</v>
      </c>
      <c r="AR33" s="1124">
        <v>1</v>
      </c>
      <c r="AS33" s="1125">
        <v>4</v>
      </c>
      <c r="AT33" s="1126">
        <v>0</v>
      </c>
      <c r="AU33" s="1140">
        <v>0</v>
      </c>
      <c r="AV33" s="1124">
        <v>0</v>
      </c>
      <c r="AW33" s="1125">
        <v>0</v>
      </c>
      <c r="AX33" s="1126">
        <v>0</v>
      </c>
      <c r="AY33" s="1125">
        <v>0</v>
      </c>
      <c r="AZ33" s="1121"/>
      <c r="BC33" s="1056"/>
      <c r="BD33" s="1157" t="s">
        <v>37</v>
      </c>
      <c r="BE33" s="1068">
        <f t="shared" ref="BE33:BE35" si="11">BG33+BI33+BK33+BM33+BO33+BQ33+BS33+BU33+BW33+BY33</f>
        <v>39</v>
      </c>
      <c r="BF33" s="1069">
        <f>BE33/BE36%</f>
        <v>4.9429657794676807</v>
      </c>
      <c r="BG33" s="1158">
        <v>2</v>
      </c>
      <c r="BH33" s="1158">
        <v>9</v>
      </c>
      <c r="BI33" s="1159">
        <v>10</v>
      </c>
      <c r="BJ33" s="1178">
        <v>11</v>
      </c>
      <c r="BK33" s="1159">
        <v>8</v>
      </c>
      <c r="BL33" s="1160">
        <v>4</v>
      </c>
      <c r="BM33" s="1159">
        <v>13</v>
      </c>
      <c r="BN33" s="1160">
        <v>5</v>
      </c>
      <c r="BO33" s="1159">
        <v>4</v>
      </c>
      <c r="BP33" s="1160">
        <v>3</v>
      </c>
      <c r="BQ33" s="1161">
        <v>1</v>
      </c>
      <c r="BR33" s="1178">
        <v>4</v>
      </c>
      <c r="BS33" s="1159">
        <v>1</v>
      </c>
      <c r="BT33" s="1160">
        <v>4</v>
      </c>
      <c r="BU33" s="1161">
        <v>0</v>
      </c>
      <c r="BV33" s="1178">
        <v>0</v>
      </c>
      <c r="BW33" s="1161">
        <v>0</v>
      </c>
      <c r="BX33" s="1160">
        <v>0</v>
      </c>
      <c r="BY33" s="1139"/>
    </row>
    <row r="34" spans="1:79" ht="15.75" thickBot="1">
      <c r="A34" s="1062"/>
      <c r="B34" s="1073" t="s">
        <v>1061</v>
      </c>
      <c r="C34" s="1068">
        <f t="shared" si="9"/>
        <v>707</v>
      </c>
      <c r="D34" s="1069">
        <f>C34/C36%</f>
        <v>86.642156862745097</v>
      </c>
      <c r="E34" s="1074">
        <v>84</v>
      </c>
      <c r="F34" s="1092">
        <v>79</v>
      </c>
      <c r="G34" s="1074">
        <v>160</v>
      </c>
      <c r="H34" s="1075">
        <v>86</v>
      </c>
      <c r="I34" s="1074">
        <v>221</v>
      </c>
      <c r="J34" s="1075">
        <v>87</v>
      </c>
      <c r="K34" s="1074">
        <v>131</v>
      </c>
      <c r="L34" s="1075">
        <v>92</v>
      </c>
      <c r="M34" s="1076">
        <v>38</v>
      </c>
      <c r="N34" s="1092">
        <v>88</v>
      </c>
      <c r="O34" s="1074">
        <v>27</v>
      </c>
      <c r="P34" s="1075">
        <v>90</v>
      </c>
      <c r="Q34" s="1076">
        <v>27</v>
      </c>
      <c r="R34" s="1092">
        <v>93</v>
      </c>
      <c r="S34" s="1074">
        <v>0</v>
      </c>
      <c r="T34" s="1075">
        <v>0</v>
      </c>
      <c r="U34" s="1076">
        <v>19</v>
      </c>
      <c r="V34" s="1075">
        <v>68</v>
      </c>
      <c r="W34" s="1086"/>
      <c r="X34" s="1062"/>
      <c r="Y34" s="1062"/>
      <c r="AB34" s="1055"/>
      <c r="AC34" s="1127" t="s">
        <v>1061</v>
      </c>
      <c r="AD34" s="1068">
        <f t="shared" si="10"/>
        <v>694</v>
      </c>
      <c r="AE34" s="1069">
        <f>AD34/AD36%</f>
        <v>87.295597484276726</v>
      </c>
      <c r="AF34" s="1128">
        <v>16</v>
      </c>
      <c r="AG34" s="1128">
        <v>76</v>
      </c>
      <c r="AH34" s="1129">
        <v>70</v>
      </c>
      <c r="AI34" s="1141">
        <v>76</v>
      </c>
      <c r="AJ34" s="1129">
        <v>167</v>
      </c>
      <c r="AK34" s="1130">
        <v>88</v>
      </c>
      <c r="AL34" s="1129">
        <v>242</v>
      </c>
      <c r="AM34" s="1130">
        <v>88</v>
      </c>
      <c r="AN34" s="1129">
        <v>109</v>
      </c>
      <c r="AO34" s="1130">
        <v>92</v>
      </c>
      <c r="AP34" s="1131">
        <v>20</v>
      </c>
      <c r="AQ34" s="1141">
        <v>87</v>
      </c>
      <c r="AR34" s="1129">
        <v>25</v>
      </c>
      <c r="AS34" s="1130">
        <v>96</v>
      </c>
      <c r="AT34" s="1131">
        <v>22</v>
      </c>
      <c r="AU34" s="1141">
        <v>96</v>
      </c>
      <c r="AV34" s="1129">
        <v>2</v>
      </c>
      <c r="AW34" s="1130">
        <v>100</v>
      </c>
      <c r="AX34" s="1131">
        <v>21</v>
      </c>
      <c r="AY34" s="1130">
        <v>88</v>
      </c>
      <c r="AZ34" s="1121"/>
      <c r="BC34" s="1056"/>
      <c r="BD34" s="1162" t="s">
        <v>1061</v>
      </c>
      <c r="BE34" s="1068">
        <f t="shared" si="11"/>
        <v>705</v>
      </c>
      <c r="BF34" s="1069">
        <f>BE34/BE36%</f>
        <v>89.353612167300383</v>
      </c>
      <c r="BG34" s="1163">
        <v>19</v>
      </c>
      <c r="BH34" s="1163">
        <v>86</v>
      </c>
      <c r="BI34" s="1164">
        <v>74</v>
      </c>
      <c r="BJ34" s="1179">
        <v>80</v>
      </c>
      <c r="BK34" s="1164">
        <v>180</v>
      </c>
      <c r="BL34" s="1165">
        <v>91</v>
      </c>
      <c r="BM34" s="1164">
        <v>237</v>
      </c>
      <c r="BN34" s="1165">
        <v>90</v>
      </c>
      <c r="BO34" s="1164">
        <v>104</v>
      </c>
      <c r="BP34" s="1165">
        <v>90</v>
      </c>
      <c r="BQ34" s="1166">
        <v>23</v>
      </c>
      <c r="BR34" s="1179">
        <v>92</v>
      </c>
      <c r="BS34" s="1164">
        <v>21</v>
      </c>
      <c r="BT34" s="1165">
        <v>91</v>
      </c>
      <c r="BU34" s="1166">
        <v>25</v>
      </c>
      <c r="BV34" s="1179">
        <v>96</v>
      </c>
      <c r="BW34" s="1166">
        <v>22</v>
      </c>
      <c r="BX34" s="1165">
        <v>90</v>
      </c>
      <c r="BY34" s="1139"/>
    </row>
    <row r="35" spans="1:79" ht="15.75" thickBot="1">
      <c r="A35" s="1061"/>
      <c r="B35" s="1077" t="s">
        <v>1059</v>
      </c>
      <c r="C35" s="1068">
        <f t="shared" si="9"/>
        <v>68</v>
      </c>
      <c r="D35" s="1069">
        <f>C35/C36%</f>
        <v>8.3333333333333339</v>
      </c>
      <c r="E35" s="1078">
        <v>12</v>
      </c>
      <c r="F35" s="1093">
        <v>11</v>
      </c>
      <c r="G35" s="1078">
        <v>17</v>
      </c>
      <c r="H35" s="1079">
        <v>9</v>
      </c>
      <c r="I35" s="1078">
        <v>18</v>
      </c>
      <c r="J35" s="1079">
        <v>7</v>
      </c>
      <c r="K35" s="1078">
        <v>7</v>
      </c>
      <c r="L35" s="1079">
        <v>5</v>
      </c>
      <c r="M35" s="1080">
        <v>3</v>
      </c>
      <c r="N35" s="1093">
        <v>7</v>
      </c>
      <c r="O35" s="1078">
        <v>1</v>
      </c>
      <c r="P35" s="1079">
        <v>3</v>
      </c>
      <c r="Q35" s="1080">
        <v>1</v>
      </c>
      <c r="R35" s="1093">
        <v>3</v>
      </c>
      <c r="S35" s="1078">
        <v>0</v>
      </c>
      <c r="T35" s="1079">
        <v>0</v>
      </c>
      <c r="U35" s="1080">
        <v>9</v>
      </c>
      <c r="V35" s="1079">
        <v>32</v>
      </c>
      <c r="W35" s="1086"/>
      <c r="X35" s="1061"/>
      <c r="Y35" s="1061"/>
      <c r="AB35" s="1055"/>
      <c r="AC35" s="1132" t="s">
        <v>1059</v>
      </c>
      <c r="AD35" s="1068">
        <f t="shared" si="10"/>
        <v>60</v>
      </c>
      <c r="AE35" s="1069">
        <f>AD35/AD36%</f>
        <v>7.5471698113207548</v>
      </c>
      <c r="AF35" s="1128">
        <v>4</v>
      </c>
      <c r="AG35" s="1128">
        <v>19</v>
      </c>
      <c r="AH35" s="1134">
        <v>14</v>
      </c>
      <c r="AI35" s="1142">
        <v>15</v>
      </c>
      <c r="AJ35" s="1134">
        <v>13</v>
      </c>
      <c r="AK35" s="1135">
        <v>7</v>
      </c>
      <c r="AL35" s="1134">
        <v>18</v>
      </c>
      <c r="AM35" s="1135">
        <v>7</v>
      </c>
      <c r="AN35" s="1134">
        <v>5</v>
      </c>
      <c r="AO35" s="1135">
        <v>4</v>
      </c>
      <c r="AP35" s="1136">
        <v>2</v>
      </c>
      <c r="AQ35" s="1142">
        <v>9</v>
      </c>
      <c r="AR35" s="1134">
        <v>0</v>
      </c>
      <c r="AS35" s="1135">
        <v>0</v>
      </c>
      <c r="AT35" s="1136">
        <v>1</v>
      </c>
      <c r="AU35" s="1142">
        <v>4</v>
      </c>
      <c r="AV35" s="1134">
        <v>0</v>
      </c>
      <c r="AW35" s="1135">
        <v>0</v>
      </c>
      <c r="AX35" s="1136">
        <v>3</v>
      </c>
      <c r="AY35" s="1135">
        <v>13</v>
      </c>
      <c r="AZ35" s="1121"/>
      <c r="BC35" s="1056"/>
      <c r="BD35" s="1167" t="s">
        <v>1059</v>
      </c>
      <c r="BE35" s="1068">
        <f t="shared" si="11"/>
        <v>45</v>
      </c>
      <c r="BF35" s="1069">
        <f>BE35/BE36%</f>
        <v>5.7034220532319395</v>
      </c>
      <c r="BG35" s="1163">
        <v>1</v>
      </c>
      <c r="BH35" s="1163">
        <v>5</v>
      </c>
      <c r="BI35" s="1169">
        <v>9</v>
      </c>
      <c r="BJ35" s="1180">
        <v>10</v>
      </c>
      <c r="BK35" s="1169">
        <v>10</v>
      </c>
      <c r="BL35" s="1170">
        <v>5</v>
      </c>
      <c r="BM35" s="1169">
        <v>12</v>
      </c>
      <c r="BN35" s="1170">
        <v>5</v>
      </c>
      <c r="BO35" s="1169">
        <v>8</v>
      </c>
      <c r="BP35" s="1170">
        <v>7</v>
      </c>
      <c r="BQ35" s="1171">
        <v>1</v>
      </c>
      <c r="BR35" s="1180">
        <v>4</v>
      </c>
      <c r="BS35" s="1169">
        <v>1</v>
      </c>
      <c r="BT35" s="1170">
        <v>4</v>
      </c>
      <c r="BU35" s="1171">
        <v>1</v>
      </c>
      <c r="BV35" s="1180">
        <v>4</v>
      </c>
      <c r="BW35" s="1171">
        <v>2</v>
      </c>
      <c r="BX35" s="1170">
        <v>10</v>
      </c>
      <c r="BY35" s="1139"/>
    </row>
    <row r="36" spans="1:79" ht="15.75" thickBot="1">
      <c r="A36" s="1061"/>
      <c r="B36" s="1081" t="s">
        <v>104</v>
      </c>
      <c r="C36" s="1082">
        <f t="shared" si="9"/>
        <v>816</v>
      </c>
      <c r="D36" s="1094"/>
      <c r="E36" s="1082">
        <f>SUM(E33:E35)</f>
        <v>106</v>
      </c>
      <c r="F36" s="1095"/>
      <c r="G36" s="1082">
        <f t="shared" ref="G36:U36" si="12">SUM(G33:G35)</f>
        <v>185</v>
      </c>
      <c r="H36" s="1096"/>
      <c r="I36" s="1082">
        <f t="shared" si="12"/>
        <v>253</v>
      </c>
      <c r="J36" s="1096"/>
      <c r="K36" s="1082">
        <f t="shared" si="12"/>
        <v>142</v>
      </c>
      <c r="L36" s="1096"/>
      <c r="M36" s="1097">
        <f t="shared" si="12"/>
        <v>43</v>
      </c>
      <c r="N36" s="1095"/>
      <c r="O36" s="1082">
        <f t="shared" si="12"/>
        <v>30</v>
      </c>
      <c r="P36" s="1096"/>
      <c r="Q36" s="1097">
        <f t="shared" si="12"/>
        <v>29</v>
      </c>
      <c r="R36" s="1095"/>
      <c r="S36" s="1082">
        <f t="shared" si="12"/>
        <v>0</v>
      </c>
      <c r="T36" s="1096"/>
      <c r="U36" s="1097">
        <f t="shared" si="12"/>
        <v>28</v>
      </c>
      <c r="V36" s="1096"/>
      <c r="W36" s="1086"/>
      <c r="X36" s="1061"/>
      <c r="Y36" s="1061"/>
      <c r="AB36" s="1055"/>
      <c r="AC36" s="1063" t="s">
        <v>104</v>
      </c>
      <c r="AD36" s="1137">
        <f t="shared" si="10"/>
        <v>795</v>
      </c>
      <c r="AE36" s="1094"/>
      <c r="AF36" s="1143">
        <f t="shared" ref="AF36:AG36" si="13">SUM(AF33:AF35)</f>
        <v>21</v>
      </c>
      <c r="AG36" s="1143">
        <f t="shared" si="13"/>
        <v>100</v>
      </c>
      <c r="AH36" s="1143">
        <f>SUM(AH33:AH35)</f>
        <v>92</v>
      </c>
      <c r="AI36" s="1144">
        <f t="shared" ref="AI36:AY36" si="14">SUM(AI33:AI35)</f>
        <v>100</v>
      </c>
      <c r="AJ36" s="1143">
        <f t="shared" si="14"/>
        <v>190</v>
      </c>
      <c r="AK36" s="1145">
        <f t="shared" si="14"/>
        <v>100</v>
      </c>
      <c r="AL36" s="1143">
        <f t="shared" si="14"/>
        <v>276</v>
      </c>
      <c r="AM36" s="1145">
        <f t="shared" si="14"/>
        <v>101</v>
      </c>
      <c r="AN36" s="1143">
        <f t="shared" si="14"/>
        <v>118</v>
      </c>
      <c r="AO36" s="1145">
        <f t="shared" si="14"/>
        <v>99</v>
      </c>
      <c r="AP36" s="1146">
        <f t="shared" si="14"/>
        <v>23</v>
      </c>
      <c r="AQ36" s="1144">
        <f t="shared" si="14"/>
        <v>100</v>
      </c>
      <c r="AR36" s="1143">
        <f t="shared" si="14"/>
        <v>26</v>
      </c>
      <c r="AS36" s="1145">
        <f t="shared" si="14"/>
        <v>100</v>
      </c>
      <c r="AT36" s="1146">
        <f t="shared" si="14"/>
        <v>23</v>
      </c>
      <c r="AU36" s="1144">
        <f t="shared" si="14"/>
        <v>100</v>
      </c>
      <c r="AV36" s="1143">
        <f t="shared" si="14"/>
        <v>2</v>
      </c>
      <c r="AW36" s="1145">
        <f t="shared" si="14"/>
        <v>100</v>
      </c>
      <c r="AX36" s="1146">
        <f t="shared" si="14"/>
        <v>24</v>
      </c>
      <c r="AY36" s="1145">
        <f t="shared" si="14"/>
        <v>101</v>
      </c>
      <c r="AZ36" s="1121"/>
      <c r="BC36" s="1056"/>
      <c r="BD36" s="1172" t="s">
        <v>104</v>
      </c>
      <c r="BE36" s="1137">
        <f>BG36+BI36+BK36+BM36+BO36+BQ36+BS36+BU36+BW36</f>
        <v>789</v>
      </c>
      <c r="BF36" s="1094"/>
      <c r="BG36" s="1181">
        <f t="shared" ref="BG36:BH36" si="15">SUM(BG33:BG35)</f>
        <v>22</v>
      </c>
      <c r="BH36" s="1181">
        <f t="shared" si="15"/>
        <v>100</v>
      </c>
      <c r="BI36" s="1181">
        <f>SUM(BI33:BI35)</f>
        <v>93</v>
      </c>
      <c r="BJ36" s="1182">
        <f t="shared" ref="BJ36:BX36" si="16">SUM(BJ33:BJ35)</f>
        <v>101</v>
      </c>
      <c r="BK36" s="1181">
        <f t="shared" si="16"/>
        <v>198</v>
      </c>
      <c r="BL36" s="1183">
        <f t="shared" si="16"/>
        <v>100</v>
      </c>
      <c r="BM36" s="1181">
        <f t="shared" si="16"/>
        <v>262</v>
      </c>
      <c r="BN36" s="1183">
        <f t="shared" si="16"/>
        <v>100</v>
      </c>
      <c r="BO36" s="1181">
        <f t="shared" si="16"/>
        <v>116</v>
      </c>
      <c r="BP36" s="1183">
        <f t="shared" si="16"/>
        <v>100</v>
      </c>
      <c r="BQ36" s="1184">
        <f t="shared" si="16"/>
        <v>25</v>
      </c>
      <c r="BR36" s="1182">
        <f t="shared" si="16"/>
        <v>100</v>
      </c>
      <c r="BS36" s="1181">
        <f t="shared" si="16"/>
        <v>23</v>
      </c>
      <c r="BT36" s="1183">
        <f t="shared" si="16"/>
        <v>99</v>
      </c>
      <c r="BU36" s="1184">
        <f t="shared" si="16"/>
        <v>26</v>
      </c>
      <c r="BV36" s="1182">
        <f t="shared" si="16"/>
        <v>100</v>
      </c>
      <c r="BW36" s="1184">
        <f t="shared" si="16"/>
        <v>24</v>
      </c>
      <c r="BX36" s="1183">
        <f t="shared" si="16"/>
        <v>100</v>
      </c>
      <c r="BY36" s="1139"/>
    </row>
    <row r="37" spans="1:79">
      <c r="A37" s="1061"/>
      <c r="B37" s="1061"/>
      <c r="C37" s="1061"/>
      <c r="D37" s="1061"/>
      <c r="E37" s="1061"/>
      <c r="F37" s="1061"/>
      <c r="G37" s="1061"/>
      <c r="H37" s="1061"/>
      <c r="I37" s="1061"/>
      <c r="J37" s="1061"/>
      <c r="K37" s="1061"/>
      <c r="L37" s="1061"/>
      <c r="M37" s="1061"/>
      <c r="N37" s="1061"/>
      <c r="O37" s="1061"/>
      <c r="P37" s="1061"/>
      <c r="Q37" s="1061"/>
      <c r="R37" s="1061"/>
      <c r="S37" s="1061"/>
      <c r="T37" s="1061"/>
      <c r="U37" s="1061"/>
      <c r="V37" s="1061"/>
      <c r="W37" s="1061"/>
      <c r="X37" s="1061"/>
      <c r="Y37" s="1061"/>
      <c r="AB37" s="1055"/>
      <c r="AC37" s="1062"/>
      <c r="AD37" s="1061"/>
      <c r="AE37" s="1061"/>
      <c r="AF37" s="1062"/>
      <c r="AG37" s="1062"/>
      <c r="AH37" s="1062"/>
      <c r="AI37" s="1062"/>
      <c r="AJ37" s="1062"/>
      <c r="AK37" s="1062"/>
      <c r="AL37" s="1062"/>
      <c r="AM37" s="1062"/>
      <c r="AN37" s="1062"/>
      <c r="AO37" s="1062"/>
      <c r="AP37" s="1062"/>
      <c r="AQ37" s="1062"/>
      <c r="AR37" s="1062"/>
      <c r="AS37" s="1062"/>
      <c r="AT37" s="1062"/>
      <c r="AU37" s="1062"/>
      <c r="AV37" s="1062"/>
      <c r="AW37" s="1062"/>
      <c r="AX37" s="1062"/>
      <c r="AY37" s="1062"/>
      <c r="AZ37" s="1121"/>
      <c r="BC37" s="1056"/>
      <c r="BD37" s="1174"/>
      <c r="BE37" s="1061"/>
      <c r="BF37" s="1061"/>
      <c r="BG37" s="1174"/>
      <c r="BH37" s="1174"/>
      <c r="BI37" s="1174"/>
      <c r="BJ37" s="1174"/>
      <c r="BK37" s="1174"/>
      <c r="BL37" s="1174"/>
      <c r="BM37" s="1174"/>
      <c r="BN37" s="1174"/>
      <c r="BO37" s="1174"/>
      <c r="BP37" s="1174"/>
      <c r="BQ37" s="1174"/>
      <c r="BR37" s="1174"/>
      <c r="BS37" s="1174"/>
      <c r="BT37" s="1174"/>
      <c r="BU37" s="1174"/>
      <c r="BV37" s="1174"/>
      <c r="BW37" s="1174"/>
      <c r="BX37" s="1174"/>
      <c r="BY37" s="1139"/>
    </row>
    <row r="38" spans="1:79" ht="15.75" thickBot="1">
      <c r="A38" s="1061"/>
      <c r="B38" s="1061"/>
      <c r="C38" s="1061"/>
      <c r="D38" s="1061"/>
      <c r="E38" s="1061"/>
      <c r="F38" s="1061"/>
      <c r="G38" s="1061"/>
      <c r="H38" s="1061"/>
      <c r="I38" s="1061"/>
      <c r="J38" s="1061"/>
      <c r="K38" s="1061"/>
      <c r="L38" s="1061"/>
      <c r="M38" s="1061"/>
      <c r="N38" s="1061"/>
      <c r="O38" s="1061"/>
      <c r="P38" s="1061"/>
      <c r="Q38" s="1061"/>
      <c r="R38" s="1061"/>
      <c r="S38" s="1061"/>
      <c r="T38" s="1061"/>
      <c r="U38" s="1061"/>
      <c r="V38" s="1061"/>
      <c r="X38" s="1061"/>
      <c r="Y38" s="1061"/>
      <c r="AB38" s="1055"/>
      <c r="AC38" s="1062"/>
      <c r="AD38" s="1061"/>
      <c r="AE38" s="1061"/>
      <c r="AF38" s="1062"/>
      <c r="AG38" s="1062"/>
      <c r="AH38" s="1062"/>
      <c r="AI38" s="1062"/>
      <c r="AJ38" s="1062"/>
      <c r="AK38" s="1062"/>
      <c r="AL38" s="1062"/>
      <c r="AM38" s="1062"/>
      <c r="AN38" s="1062"/>
      <c r="AO38" s="1062"/>
      <c r="AP38" s="1062"/>
      <c r="AQ38" s="1062"/>
      <c r="AR38" s="1062"/>
      <c r="AS38" s="1062"/>
      <c r="AT38" s="1062"/>
      <c r="AU38" s="1062"/>
      <c r="AV38" s="1062"/>
      <c r="AW38" s="1062"/>
      <c r="AX38" s="1062"/>
      <c r="AY38" s="1062"/>
      <c r="AZ38" s="1121"/>
      <c r="BC38" s="1056"/>
      <c r="BD38" s="1174"/>
      <c r="BE38" s="1061"/>
      <c r="BF38" s="1061"/>
      <c r="BG38" s="1174"/>
      <c r="BH38" s="1174"/>
      <c r="BI38" s="1174"/>
      <c r="BJ38" s="1174"/>
      <c r="BK38" s="1174"/>
      <c r="BL38" s="1174"/>
      <c r="BM38" s="1174"/>
      <c r="BN38" s="1174"/>
      <c r="BO38" s="1174"/>
      <c r="BP38" s="1174"/>
      <c r="BQ38" s="1174"/>
      <c r="BR38" s="1174"/>
      <c r="BS38" s="1174"/>
      <c r="BT38" s="1174"/>
      <c r="BU38" s="1174"/>
      <c r="BV38" s="1174"/>
      <c r="BW38" s="1174"/>
      <c r="BX38" s="1174"/>
      <c r="BY38" s="1139"/>
    </row>
    <row r="39" spans="1:79" ht="15.75" thickBot="1">
      <c r="A39" s="1061"/>
      <c r="B39" s="1063" t="s">
        <v>715</v>
      </c>
      <c r="C39" s="1636" t="s">
        <v>101</v>
      </c>
      <c r="D39" s="1637"/>
      <c r="E39" s="1636" t="s">
        <v>1062</v>
      </c>
      <c r="F39" s="1637"/>
      <c r="G39" s="1636" t="s">
        <v>1063</v>
      </c>
      <c r="H39" s="1637"/>
      <c r="I39" s="1636" t="s">
        <v>1049</v>
      </c>
      <c r="J39" s="1637"/>
      <c r="K39" s="1636" t="s">
        <v>1050</v>
      </c>
      <c r="L39" s="1637"/>
      <c r="M39" s="1636" t="s">
        <v>1051</v>
      </c>
      <c r="N39" s="1637"/>
      <c r="O39" s="1636" t="s">
        <v>1052</v>
      </c>
      <c r="P39" s="1637"/>
      <c r="Q39" s="1636" t="s">
        <v>1053</v>
      </c>
      <c r="R39" s="1637"/>
      <c r="S39" s="1636" t="s">
        <v>1054</v>
      </c>
      <c r="T39" s="1637"/>
      <c r="U39" s="1636" t="s">
        <v>1055</v>
      </c>
      <c r="V39" s="1638"/>
      <c r="W39" s="1636" t="s">
        <v>1056</v>
      </c>
      <c r="X39" s="1637"/>
      <c r="Y39" s="1061"/>
      <c r="AB39" s="1055"/>
      <c r="AC39" s="1063" t="s">
        <v>715</v>
      </c>
      <c r="AD39" s="1636" t="s">
        <v>101</v>
      </c>
      <c r="AE39" s="1637"/>
      <c r="AF39" s="1636" t="s">
        <v>1062</v>
      </c>
      <c r="AG39" s="1637"/>
      <c r="AH39" s="1636" t="s">
        <v>1063</v>
      </c>
      <c r="AI39" s="1637"/>
      <c r="AJ39" s="1636" t="s">
        <v>1049</v>
      </c>
      <c r="AK39" s="1637"/>
      <c r="AL39" s="1636" t="s">
        <v>1050</v>
      </c>
      <c r="AM39" s="1637"/>
      <c r="AN39" s="1636" t="s">
        <v>1051</v>
      </c>
      <c r="AO39" s="1637"/>
      <c r="AP39" s="1636" t="s">
        <v>1052</v>
      </c>
      <c r="AQ39" s="1637"/>
      <c r="AR39" s="1636" t="s">
        <v>1053</v>
      </c>
      <c r="AS39" s="1637"/>
      <c r="AT39" s="1636" t="s">
        <v>1054</v>
      </c>
      <c r="AU39" s="1637"/>
      <c r="AV39" s="1636" t="s">
        <v>1055</v>
      </c>
      <c r="AW39" s="1638"/>
      <c r="AX39" s="1636" t="s">
        <v>1056</v>
      </c>
      <c r="AY39" s="1637"/>
      <c r="AZ39" s="1121"/>
      <c r="BC39" s="1055"/>
      <c r="BD39" s="1063" t="s">
        <v>715</v>
      </c>
      <c r="BE39" s="1636" t="s">
        <v>101</v>
      </c>
      <c r="BF39" s="1637"/>
      <c r="BG39" s="1636" t="s">
        <v>1062</v>
      </c>
      <c r="BH39" s="1637"/>
      <c r="BI39" s="1636" t="s">
        <v>1063</v>
      </c>
      <c r="BJ39" s="1637"/>
      <c r="BK39" s="1636" t="s">
        <v>1049</v>
      </c>
      <c r="BL39" s="1637"/>
      <c r="BM39" s="1636" t="s">
        <v>1050</v>
      </c>
      <c r="BN39" s="1637"/>
      <c r="BO39" s="1636" t="s">
        <v>1051</v>
      </c>
      <c r="BP39" s="1637"/>
      <c r="BQ39" s="1636" t="s">
        <v>1052</v>
      </c>
      <c r="BR39" s="1637"/>
      <c r="BS39" s="1636" t="s">
        <v>1053</v>
      </c>
      <c r="BT39" s="1637"/>
      <c r="BU39" s="1636" t="s">
        <v>1054</v>
      </c>
      <c r="BV39" s="1637"/>
      <c r="BW39" s="1636" t="s">
        <v>1056</v>
      </c>
      <c r="BX39" s="1637"/>
      <c r="BY39" s="1121"/>
    </row>
    <row r="40" spans="1:79" ht="15.75" thickBot="1">
      <c r="A40" s="1061"/>
      <c r="B40" s="1064"/>
      <c r="C40" s="1065" t="s">
        <v>1002</v>
      </c>
      <c r="D40" s="1066" t="s">
        <v>213</v>
      </c>
      <c r="E40" s="1065" t="s">
        <v>1002</v>
      </c>
      <c r="F40" s="1066" t="s">
        <v>213</v>
      </c>
      <c r="G40" s="1065" t="s">
        <v>1002</v>
      </c>
      <c r="H40" s="1066" t="s">
        <v>213</v>
      </c>
      <c r="I40" s="1065" t="s">
        <v>1002</v>
      </c>
      <c r="J40" s="1066" t="s">
        <v>213</v>
      </c>
      <c r="K40" s="1065" t="s">
        <v>1002</v>
      </c>
      <c r="L40" s="1066" t="s">
        <v>213</v>
      </c>
      <c r="M40" s="1065" t="s">
        <v>1002</v>
      </c>
      <c r="N40" s="1066" t="s">
        <v>213</v>
      </c>
      <c r="O40" s="1065" t="s">
        <v>1002</v>
      </c>
      <c r="P40" s="1066" t="s">
        <v>213</v>
      </c>
      <c r="Q40" s="1065" t="s">
        <v>1002</v>
      </c>
      <c r="R40" s="1066" t="s">
        <v>213</v>
      </c>
      <c r="S40" s="1065" t="s">
        <v>1002</v>
      </c>
      <c r="T40" s="1066" t="s">
        <v>213</v>
      </c>
      <c r="U40" s="1065" t="s">
        <v>1002</v>
      </c>
      <c r="V40" s="1089" t="s">
        <v>213</v>
      </c>
      <c r="W40" s="1098" t="s">
        <v>1002</v>
      </c>
      <c r="X40" s="1099" t="s">
        <v>213</v>
      </c>
      <c r="Y40" s="1061"/>
      <c r="AB40" s="1055"/>
      <c r="AC40" s="1064"/>
      <c r="AD40" s="1065" t="s">
        <v>1002</v>
      </c>
      <c r="AE40" s="1066" t="s">
        <v>213</v>
      </c>
      <c r="AF40" s="1065" t="s">
        <v>1002</v>
      </c>
      <c r="AG40" s="1066" t="s">
        <v>213</v>
      </c>
      <c r="AH40" s="1065" t="s">
        <v>1002</v>
      </c>
      <c r="AI40" s="1066" t="s">
        <v>213</v>
      </c>
      <c r="AJ40" s="1065" t="s">
        <v>1002</v>
      </c>
      <c r="AK40" s="1066" t="s">
        <v>213</v>
      </c>
      <c r="AL40" s="1065" t="s">
        <v>1002</v>
      </c>
      <c r="AM40" s="1066" t="s">
        <v>213</v>
      </c>
      <c r="AN40" s="1065" t="s">
        <v>1002</v>
      </c>
      <c r="AO40" s="1066" t="s">
        <v>213</v>
      </c>
      <c r="AP40" s="1065" t="s">
        <v>1002</v>
      </c>
      <c r="AQ40" s="1066" t="s">
        <v>213</v>
      </c>
      <c r="AR40" s="1065" t="s">
        <v>1002</v>
      </c>
      <c r="AS40" s="1066" t="s">
        <v>213</v>
      </c>
      <c r="AT40" s="1065" t="s">
        <v>1002</v>
      </c>
      <c r="AU40" s="1066" t="s">
        <v>213</v>
      </c>
      <c r="AV40" s="1065" t="s">
        <v>1002</v>
      </c>
      <c r="AW40" s="1089" t="s">
        <v>213</v>
      </c>
      <c r="AX40" s="1098" t="s">
        <v>1002</v>
      </c>
      <c r="AY40" s="1099" t="s">
        <v>213</v>
      </c>
      <c r="AZ40" s="1121"/>
      <c r="BC40" s="1056"/>
      <c r="BD40" s="1154"/>
      <c r="BE40" s="1065" t="s">
        <v>1002</v>
      </c>
      <c r="BF40" s="1066" t="s">
        <v>213</v>
      </c>
      <c r="BG40" s="1155" t="s">
        <v>1002</v>
      </c>
      <c r="BH40" s="1156" t="s">
        <v>213</v>
      </c>
      <c r="BI40" s="1155" t="s">
        <v>1002</v>
      </c>
      <c r="BJ40" s="1156" t="s">
        <v>213</v>
      </c>
      <c r="BK40" s="1155" t="s">
        <v>1002</v>
      </c>
      <c r="BL40" s="1156" t="s">
        <v>213</v>
      </c>
      <c r="BM40" s="1155" t="s">
        <v>1002</v>
      </c>
      <c r="BN40" s="1156" t="s">
        <v>213</v>
      </c>
      <c r="BO40" s="1155" t="s">
        <v>1002</v>
      </c>
      <c r="BP40" s="1156" t="s">
        <v>213</v>
      </c>
      <c r="BQ40" s="1155" t="s">
        <v>1002</v>
      </c>
      <c r="BR40" s="1156" t="s">
        <v>213</v>
      </c>
      <c r="BS40" s="1155" t="s">
        <v>1002</v>
      </c>
      <c r="BT40" s="1156" t="s">
        <v>213</v>
      </c>
      <c r="BU40" s="1155" t="s">
        <v>1002</v>
      </c>
      <c r="BV40" s="1156" t="s">
        <v>213</v>
      </c>
      <c r="BW40" s="1185" t="s">
        <v>1002</v>
      </c>
      <c r="BX40" s="1186" t="s">
        <v>213</v>
      </c>
      <c r="BY40" s="1139"/>
    </row>
    <row r="41" spans="1:79">
      <c r="A41" s="1061"/>
      <c r="B41" s="1067" t="s">
        <v>155</v>
      </c>
      <c r="C41" s="1100">
        <f>E41+G41+I41+K41+M41+O41+Q41+S41+U41+W41</f>
        <v>444</v>
      </c>
      <c r="D41" s="1101">
        <f>C41/C43%</f>
        <v>54.411764705882355</v>
      </c>
      <c r="E41" s="1070">
        <v>8</v>
      </c>
      <c r="F41" s="1071">
        <v>62</v>
      </c>
      <c r="G41" s="1070">
        <v>44</v>
      </c>
      <c r="H41" s="1071">
        <v>47</v>
      </c>
      <c r="I41" s="1070">
        <v>110</v>
      </c>
      <c r="J41" s="1071">
        <v>60</v>
      </c>
      <c r="K41" s="1070">
        <v>148</v>
      </c>
      <c r="L41" s="1071">
        <v>58</v>
      </c>
      <c r="M41" s="1070">
        <v>77</v>
      </c>
      <c r="N41" s="1071">
        <v>54</v>
      </c>
      <c r="O41" s="1070">
        <v>22</v>
      </c>
      <c r="P41" s="1071">
        <v>51</v>
      </c>
      <c r="Q41" s="1072">
        <v>14</v>
      </c>
      <c r="R41" s="1071">
        <v>47</v>
      </c>
      <c r="S41" s="1070">
        <v>11</v>
      </c>
      <c r="T41" s="1071">
        <v>38</v>
      </c>
      <c r="U41" s="1070">
        <v>0</v>
      </c>
      <c r="V41" s="1091">
        <v>0</v>
      </c>
      <c r="W41" s="1074">
        <v>10</v>
      </c>
      <c r="X41" s="1075">
        <v>36</v>
      </c>
      <c r="Y41" s="1061"/>
      <c r="AB41" s="1055"/>
      <c r="AC41" s="1122" t="s">
        <v>155</v>
      </c>
      <c r="AD41" s="1100">
        <f>AF41+AH41+AJ41+AL41+AN41+AP41+AR41+AT41+AV41+AX41</f>
        <v>417</v>
      </c>
      <c r="AE41" s="1101">
        <f>AD41/AD43%</f>
        <v>52.452830188679243</v>
      </c>
      <c r="AF41" s="1124">
        <v>9</v>
      </c>
      <c r="AG41" s="1125">
        <v>43</v>
      </c>
      <c r="AH41" s="1124">
        <v>49</v>
      </c>
      <c r="AI41" s="1125">
        <v>53</v>
      </c>
      <c r="AJ41" s="1124">
        <v>105</v>
      </c>
      <c r="AK41" s="1125">
        <v>55</v>
      </c>
      <c r="AL41" s="1124">
        <v>155</v>
      </c>
      <c r="AM41" s="1125">
        <v>56</v>
      </c>
      <c r="AN41" s="1124">
        <v>59</v>
      </c>
      <c r="AO41" s="1125">
        <v>50</v>
      </c>
      <c r="AP41" s="1124">
        <v>11</v>
      </c>
      <c r="AQ41" s="1125">
        <v>48</v>
      </c>
      <c r="AR41" s="1126">
        <v>15</v>
      </c>
      <c r="AS41" s="1125">
        <v>58</v>
      </c>
      <c r="AT41" s="1124">
        <v>6</v>
      </c>
      <c r="AU41" s="1125">
        <v>26</v>
      </c>
      <c r="AV41" s="1124">
        <v>1</v>
      </c>
      <c r="AW41" s="1140">
        <v>50</v>
      </c>
      <c r="AX41" s="1129">
        <v>7</v>
      </c>
      <c r="AY41" s="1130">
        <v>29</v>
      </c>
      <c r="AZ41" s="1121"/>
      <c r="BC41" s="1056"/>
      <c r="BD41" s="1157" t="s">
        <v>155</v>
      </c>
      <c r="BE41" s="1100">
        <f>BG41+BI41+BK41+BM41+BO41+BQ41+BS41+BU41+BW41+BY41</f>
        <v>412</v>
      </c>
      <c r="BF41" s="1101">
        <f>BE41/BE43%</f>
        <v>52.217997465145757</v>
      </c>
      <c r="BG41" s="1159">
        <v>8</v>
      </c>
      <c r="BH41" s="1160">
        <v>36</v>
      </c>
      <c r="BI41" s="1159">
        <v>50</v>
      </c>
      <c r="BJ41" s="1160">
        <v>54</v>
      </c>
      <c r="BK41" s="1159">
        <v>108</v>
      </c>
      <c r="BL41" s="1160">
        <v>55</v>
      </c>
      <c r="BM41" s="1159">
        <v>149</v>
      </c>
      <c r="BN41" s="1160">
        <v>57</v>
      </c>
      <c r="BO41" s="1159">
        <v>58</v>
      </c>
      <c r="BP41" s="1160">
        <v>50</v>
      </c>
      <c r="BQ41" s="1159">
        <v>10</v>
      </c>
      <c r="BR41" s="1160">
        <v>40</v>
      </c>
      <c r="BS41" s="1161">
        <v>15</v>
      </c>
      <c r="BT41" s="1160">
        <v>65</v>
      </c>
      <c r="BU41" s="1159">
        <v>6</v>
      </c>
      <c r="BV41" s="1160">
        <v>24</v>
      </c>
      <c r="BW41" s="1164">
        <v>8</v>
      </c>
      <c r="BX41" s="1165">
        <v>30</v>
      </c>
      <c r="BY41" s="1139"/>
    </row>
    <row r="42" spans="1:79" ht="15.75" thickBot="1">
      <c r="A42" s="1061"/>
      <c r="B42" s="1073" t="s">
        <v>156</v>
      </c>
      <c r="C42" s="1102">
        <f>E42+G42+I42+K42+M42+O42+Q42+S42+U42+W42</f>
        <v>372</v>
      </c>
      <c r="D42" s="1101">
        <f>C42/C43%</f>
        <v>45.588235294117645</v>
      </c>
      <c r="E42" s="1074">
        <v>5</v>
      </c>
      <c r="F42" s="1075">
        <v>38</v>
      </c>
      <c r="G42" s="1074">
        <v>49</v>
      </c>
      <c r="H42" s="1075">
        <v>53</v>
      </c>
      <c r="I42" s="1074">
        <v>75</v>
      </c>
      <c r="J42" s="1075">
        <v>40</v>
      </c>
      <c r="K42" s="1074">
        <v>105</v>
      </c>
      <c r="L42" s="1075">
        <v>42</v>
      </c>
      <c r="M42" s="1074">
        <v>65</v>
      </c>
      <c r="N42" s="1075">
        <v>46</v>
      </c>
      <c r="O42" s="1074">
        <v>21</v>
      </c>
      <c r="P42" s="1075">
        <v>49</v>
      </c>
      <c r="Q42" s="1076">
        <v>16</v>
      </c>
      <c r="R42" s="1075">
        <v>53</v>
      </c>
      <c r="S42" s="1074">
        <v>18</v>
      </c>
      <c r="T42" s="1075">
        <v>62</v>
      </c>
      <c r="U42" s="1074">
        <v>0</v>
      </c>
      <c r="V42" s="1092">
        <v>0</v>
      </c>
      <c r="W42" s="1074">
        <v>18</v>
      </c>
      <c r="X42" s="1075">
        <v>64</v>
      </c>
      <c r="Y42" s="1061"/>
      <c r="AB42" s="1055"/>
      <c r="AC42" s="1132" t="s">
        <v>156</v>
      </c>
      <c r="AD42" s="1102">
        <f>AF42+AH42+AJ42+AL42+AN42+AP42+AR42+AT42+AV42+AX42</f>
        <v>378</v>
      </c>
      <c r="AE42" s="1101">
        <f>AD42/AD43%</f>
        <v>47.547169811320757</v>
      </c>
      <c r="AF42" s="1134">
        <v>12</v>
      </c>
      <c r="AG42" s="1135">
        <v>57</v>
      </c>
      <c r="AH42" s="1134">
        <v>43</v>
      </c>
      <c r="AI42" s="1135">
        <v>47</v>
      </c>
      <c r="AJ42" s="1134">
        <v>85</v>
      </c>
      <c r="AK42" s="1135">
        <v>45</v>
      </c>
      <c r="AL42" s="1134">
        <v>121</v>
      </c>
      <c r="AM42" s="1135">
        <v>44</v>
      </c>
      <c r="AN42" s="1134">
        <v>59</v>
      </c>
      <c r="AO42" s="1135">
        <v>50</v>
      </c>
      <c r="AP42" s="1134">
        <v>12</v>
      </c>
      <c r="AQ42" s="1135">
        <v>52</v>
      </c>
      <c r="AR42" s="1136">
        <v>11</v>
      </c>
      <c r="AS42" s="1135">
        <v>42</v>
      </c>
      <c r="AT42" s="1134">
        <v>17</v>
      </c>
      <c r="AU42" s="1135">
        <v>74</v>
      </c>
      <c r="AV42" s="1134">
        <v>1</v>
      </c>
      <c r="AW42" s="1142">
        <v>50</v>
      </c>
      <c r="AX42" s="1134">
        <v>17</v>
      </c>
      <c r="AY42" s="1135">
        <v>71</v>
      </c>
      <c r="AZ42" s="1121"/>
      <c r="BC42" s="1056"/>
      <c r="BD42" s="1162" t="s">
        <v>156</v>
      </c>
      <c r="BE42" s="1102">
        <f>BG42+BI42+BK42+BM42+BO42+BQ42+BS42+BU42+BW42+BY42</f>
        <v>377</v>
      </c>
      <c r="BF42" s="1101">
        <f>BE42/BE43%</f>
        <v>47.78200253485425</v>
      </c>
      <c r="BG42" s="1164">
        <v>14</v>
      </c>
      <c r="BH42" s="1165">
        <v>64</v>
      </c>
      <c r="BI42" s="1164">
        <v>43</v>
      </c>
      <c r="BJ42" s="1165">
        <v>46</v>
      </c>
      <c r="BK42" s="1164">
        <v>90</v>
      </c>
      <c r="BL42" s="1165">
        <v>45</v>
      </c>
      <c r="BM42" s="1164">
        <v>113</v>
      </c>
      <c r="BN42" s="1165">
        <v>43</v>
      </c>
      <c r="BO42" s="1164">
        <v>58</v>
      </c>
      <c r="BP42" s="1165">
        <v>50</v>
      </c>
      <c r="BQ42" s="1164">
        <v>15</v>
      </c>
      <c r="BR42" s="1165">
        <v>60</v>
      </c>
      <c r="BS42" s="1166">
        <v>8</v>
      </c>
      <c r="BT42" s="1165">
        <v>35</v>
      </c>
      <c r="BU42" s="1164">
        <v>20</v>
      </c>
      <c r="BV42" s="1165">
        <v>76</v>
      </c>
      <c r="BW42" s="1164">
        <v>16</v>
      </c>
      <c r="BX42" s="1165">
        <v>70</v>
      </c>
      <c r="BY42" s="1139"/>
    </row>
    <row r="43" spans="1:79" ht="15.75" thickBot="1">
      <c r="A43" s="1061"/>
      <c r="B43" s="1103" t="s">
        <v>104</v>
      </c>
      <c r="C43" s="1082">
        <f>E43+G43+I43+K43+M43+O43+Q43+S43+U43+W43</f>
        <v>816</v>
      </c>
      <c r="D43" s="1094"/>
      <c r="E43" s="1104">
        <f>SUM(E41:E42)</f>
        <v>13</v>
      </c>
      <c r="F43" s="1105"/>
      <c r="G43" s="1104">
        <f t="shared" ref="G43:W43" si="17">SUM(G41:G42)</f>
        <v>93</v>
      </c>
      <c r="H43" s="1105"/>
      <c r="I43" s="1104">
        <f t="shared" si="17"/>
        <v>185</v>
      </c>
      <c r="J43" s="1105"/>
      <c r="K43" s="1104">
        <f t="shared" si="17"/>
        <v>253</v>
      </c>
      <c r="L43" s="1105"/>
      <c r="M43" s="1104">
        <f t="shared" si="17"/>
        <v>142</v>
      </c>
      <c r="N43" s="1105"/>
      <c r="O43" s="1104">
        <f t="shared" si="17"/>
        <v>43</v>
      </c>
      <c r="P43" s="1105"/>
      <c r="Q43" s="1106">
        <f t="shared" si="17"/>
        <v>30</v>
      </c>
      <c r="R43" s="1105"/>
      <c r="S43" s="1104">
        <f t="shared" si="17"/>
        <v>29</v>
      </c>
      <c r="T43" s="1105"/>
      <c r="U43" s="1104">
        <f t="shared" si="17"/>
        <v>0</v>
      </c>
      <c r="V43" s="1107"/>
      <c r="W43" s="1104">
        <f t="shared" si="17"/>
        <v>28</v>
      </c>
      <c r="X43" s="1105"/>
      <c r="Y43" s="1108"/>
      <c r="AB43" s="1055"/>
      <c r="AC43" s="1063" t="s">
        <v>104</v>
      </c>
      <c r="AD43" s="1082">
        <f>AF43+AH43+AJ43+AL43+AN43+AP43+AR43+AT43+AV43+AX43</f>
        <v>795</v>
      </c>
      <c r="AE43" s="1102"/>
      <c r="AF43" s="1143">
        <f>SUM(AF41:AF42)</f>
        <v>21</v>
      </c>
      <c r="AG43" s="1145">
        <f t="shared" ref="AG43:AY43" si="18">SUM(AG41:AG42)</f>
        <v>100</v>
      </c>
      <c r="AH43" s="1143">
        <f t="shared" si="18"/>
        <v>92</v>
      </c>
      <c r="AI43" s="1145">
        <f t="shared" si="18"/>
        <v>100</v>
      </c>
      <c r="AJ43" s="1143">
        <f t="shared" si="18"/>
        <v>190</v>
      </c>
      <c r="AK43" s="1145">
        <f t="shared" si="18"/>
        <v>100</v>
      </c>
      <c r="AL43" s="1143">
        <f t="shared" si="18"/>
        <v>276</v>
      </c>
      <c r="AM43" s="1145">
        <f t="shared" si="18"/>
        <v>100</v>
      </c>
      <c r="AN43" s="1143">
        <f t="shared" si="18"/>
        <v>118</v>
      </c>
      <c r="AO43" s="1145">
        <f t="shared" si="18"/>
        <v>100</v>
      </c>
      <c r="AP43" s="1143">
        <f t="shared" si="18"/>
        <v>23</v>
      </c>
      <c r="AQ43" s="1145">
        <f t="shared" si="18"/>
        <v>100</v>
      </c>
      <c r="AR43" s="1146">
        <f t="shared" si="18"/>
        <v>26</v>
      </c>
      <c r="AS43" s="1145">
        <f t="shared" si="18"/>
        <v>100</v>
      </c>
      <c r="AT43" s="1143">
        <f t="shared" si="18"/>
        <v>23</v>
      </c>
      <c r="AU43" s="1145">
        <f t="shared" si="18"/>
        <v>100</v>
      </c>
      <c r="AV43" s="1143">
        <f t="shared" si="18"/>
        <v>2</v>
      </c>
      <c r="AW43" s="1144">
        <f t="shared" si="18"/>
        <v>100</v>
      </c>
      <c r="AX43" s="1143">
        <f t="shared" si="18"/>
        <v>24</v>
      </c>
      <c r="AY43" s="1145">
        <f t="shared" si="18"/>
        <v>100</v>
      </c>
      <c r="AZ43" s="1121"/>
      <c r="BC43" s="1056"/>
      <c r="BD43" s="1187" t="s">
        <v>104</v>
      </c>
      <c r="BE43" s="1137">
        <f>BG43+BI43+BK43+BM43+BO43+BQ43+BS43+BU43+BW43</f>
        <v>789</v>
      </c>
      <c r="BF43" s="1094"/>
      <c r="BG43" s="1188">
        <f>SUM(BG41:BG42)</f>
        <v>22</v>
      </c>
      <c r="BH43" s="1189">
        <f t="shared" ref="BH43:BX43" si="19">SUM(BH41:BH42)</f>
        <v>100</v>
      </c>
      <c r="BI43" s="1188">
        <f t="shared" si="19"/>
        <v>93</v>
      </c>
      <c r="BJ43" s="1189">
        <f t="shared" si="19"/>
        <v>100</v>
      </c>
      <c r="BK43" s="1188">
        <f t="shared" si="19"/>
        <v>198</v>
      </c>
      <c r="BL43" s="1189">
        <f t="shared" si="19"/>
        <v>100</v>
      </c>
      <c r="BM43" s="1188">
        <f t="shared" si="19"/>
        <v>262</v>
      </c>
      <c r="BN43" s="1189">
        <f t="shared" si="19"/>
        <v>100</v>
      </c>
      <c r="BO43" s="1188">
        <f t="shared" si="19"/>
        <v>116</v>
      </c>
      <c r="BP43" s="1189">
        <f t="shared" si="19"/>
        <v>100</v>
      </c>
      <c r="BQ43" s="1188">
        <f t="shared" si="19"/>
        <v>25</v>
      </c>
      <c r="BR43" s="1189">
        <f t="shared" si="19"/>
        <v>100</v>
      </c>
      <c r="BS43" s="1190">
        <f t="shared" si="19"/>
        <v>23</v>
      </c>
      <c r="BT43" s="1189">
        <f t="shared" si="19"/>
        <v>100</v>
      </c>
      <c r="BU43" s="1188">
        <f t="shared" si="19"/>
        <v>26</v>
      </c>
      <c r="BV43" s="1189">
        <f t="shared" si="19"/>
        <v>100</v>
      </c>
      <c r="BW43" s="1188">
        <f t="shared" si="19"/>
        <v>24</v>
      </c>
      <c r="BX43" s="1189">
        <f t="shared" si="19"/>
        <v>100</v>
      </c>
      <c r="BY43" s="1139"/>
    </row>
    <row r="44" spans="1:79" s="1056" customFormat="1">
      <c r="A44" s="1061"/>
      <c r="B44" s="1119"/>
      <c r="C44" s="1120"/>
      <c r="D44" s="1192"/>
      <c r="E44" s="1120"/>
      <c r="F44" s="1120"/>
      <c r="G44" s="1120"/>
      <c r="H44" s="1120"/>
      <c r="I44" s="1120"/>
      <c r="J44" s="1120"/>
      <c r="K44" s="1120"/>
      <c r="L44" s="1120"/>
      <c r="M44" s="1120"/>
      <c r="N44" s="1120"/>
      <c r="O44" s="1120"/>
      <c r="P44" s="1120"/>
      <c r="Q44" s="1120"/>
      <c r="R44" s="1120"/>
      <c r="S44" s="1120"/>
      <c r="T44" s="1120"/>
      <c r="U44" s="1120"/>
      <c r="V44" s="1120"/>
      <c r="W44" s="1120"/>
      <c r="X44" s="1120"/>
      <c r="Y44" s="1108"/>
      <c r="AB44" s="1055"/>
      <c r="AC44" s="1193"/>
      <c r="AD44" s="1120"/>
      <c r="AE44" s="1192"/>
      <c r="AF44" s="1194"/>
      <c r="AG44" s="1194"/>
      <c r="AH44" s="1194"/>
      <c r="AI44" s="1194"/>
      <c r="AJ44" s="1194"/>
      <c r="AK44" s="1194"/>
      <c r="AL44" s="1194"/>
      <c r="AM44" s="1194"/>
      <c r="AN44" s="1194"/>
      <c r="AO44" s="1194"/>
      <c r="AP44" s="1194"/>
      <c r="AQ44" s="1194"/>
      <c r="AR44" s="1194"/>
      <c r="AS44" s="1194"/>
      <c r="AT44" s="1194"/>
      <c r="AU44" s="1194"/>
      <c r="AV44" s="1194"/>
      <c r="AW44" s="1194"/>
      <c r="AX44" s="1194"/>
      <c r="AY44" s="1194"/>
      <c r="AZ44" s="1121"/>
      <c r="BD44" s="1195"/>
      <c r="BE44" s="1120"/>
      <c r="BF44" s="1192"/>
      <c r="BG44" s="1196"/>
      <c r="BH44" s="1196"/>
      <c r="BI44" s="1196"/>
      <c r="BJ44" s="1196"/>
      <c r="BK44" s="1196"/>
      <c r="BL44" s="1196"/>
      <c r="BM44" s="1196"/>
      <c r="BN44" s="1196"/>
      <c r="BO44" s="1196"/>
      <c r="BP44" s="1196"/>
      <c r="BQ44" s="1196"/>
      <c r="BR44" s="1196"/>
      <c r="BS44" s="1196"/>
      <c r="BT44" s="1196"/>
      <c r="BU44" s="1196"/>
      <c r="BV44" s="1196"/>
      <c r="BW44" s="1196"/>
      <c r="BX44" s="1196"/>
      <c r="BY44" s="1139"/>
    </row>
    <row r="45" spans="1:79">
      <c r="A45" s="1061"/>
      <c r="B45" s="1061"/>
      <c r="C45" s="1061"/>
      <c r="D45" s="1061"/>
      <c r="E45" s="1061"/>
      <c r="F45" s="1061"/>
      <c r="G45" s="1061"/>
      <c r="H45" s="1061"/>
      <c r="I45" s="1061"/>
      <c r="J45" s="1061"/>
      <c r="K45" s="1061"/>
      <c r="L45" s="1061"/>
      <c r="M45" s="1061"/>
      <c r="N45" s="1061"/>
      <c r="O45" s="1061"/>
      <c r="P45" s="1061"/>
      <c r="Q45" s="1061"/>
      <c r="R45" s="1061"/>
      <c r="S45" s="1061"/>
      <c r="T45" s="1061"/>
      <c r="U45" s="1061"/>
      <c r="V45" s="1061"/>
      <c r="W45" s="1061"/>
      <c r="X45" s="1061"/>
      <c r="Y45" s="1108"/>
      <c r="AD45" s="1061"/>
      <c r="AE45" s="1061"/>
      <c r="BC45" s="1056"/>
      <c r="BD45" s="16"/>
      <c r="BE45" s="1061"/>
      <c r="BF45" s="1061"/>
      <c r="BG45" s="16"/>
      <c r="BH45" s="16"/>
      <c r="BI45" s="16"/>
      <c r="BJ45" s="16"/>
      <c r="BK45" s="16"/>
      <c r="BL45" s="16"/>
      <c r="BM45" s="16"/>
      <c r="BN45" s="16"/>
      <c r="BO45" s="16"/>
      <c r="BP45" s="16"/>
      <c r="BQ45" s="16"/>
      <c r="BR45" s="16"/>
      <c r="BS45" s="16"/>
      <c r="BT45" s="16"/>
      <c r="BU45" s="16"/>
      <c r="BV45" s="16"/>
      <c r="BW45" s="16"/>
      <c r="BX45" s="16"/>
      <c r="BY45" s="16"/>
      <c r="BZ45" s="1056"/>
      <c r="CA45" s="1056"/>
    </row>
    <row r="46" spans="1:79">
      <c r="A46" s="1109"/>
      <c r="B46" s="1109"/>
      <c r="C46" s="1109"/>
      <c r="D46" s="1109"/>
      <c r="E46" s="1109"/>
      <c r="F46" s="1109"/>
      <c r="G46" s="1109"/>
      <c r="H46" s="1109"/>
      <c r="I46" s="1109"/>
      <c r="J46" s="1109"/>
      <c r="K46" s="1109"/>
      <c r="L46" s="1109"/>
      <c r="M46" s="1109"/>
      <c r="N46" s="1109"/>
      <c r="O46" s="1109"/>
      <c r="P46" s="1109"/>
      <c r="Q46" s="1109"/>
      <c r="R46" s="1109"/>
      <c r="S46" s="1109"/>
      <c r="T46" s="1109"/>
      <c r="U46" s="1109"/>
      <c r="V46" s="1109"/>
      <c r="W46" s="1109"/>
      <c r="X46" s="1109"/>
      <c r="Y46" s="1109"/>
      <c r="AB46" s="1147"/>
      <c r="AC46" s="1147"/>
      <c r="AD46" s="1109"/>
      <c r="AE46" s="1109"/>
      <c r="AF46" s="1147"/>
      <c r="AG46" s="1147"/>
      <c r="AH46" s="1147"/>
      <c r="AI46" s="1147"/>
      <c r="AJ46" s="1147"/>
      <c r="AK46" s="1147"/>
      <c r="AL46" s="1147"/>
      <c r="AM46" s="1147"/>
      <c r="AN46" s="1147"/>
      <c r="AO46" s="1147"/>
      <c r="AP46" s="1147"/>
      <c r="AQ46" s="1147"/>
      <c r="AR46" s="1147"/>
      <c r="AS46" s="1147"/>
      <c r="AT46" s="1147"/>
      <c r="AU46" s="1147"/>
      <c r="AV46" s="1147"/>
      <c r="AW46" s="1147"/>
      <c r="AX46" s="1147"/>
      <c r="AY46" s="1147"/>
      <c r="AZ46" s="1147"/>
      <c r="BC46" s="1191"/>
      <c r="BD46" s="1191"/>
      <c r="BE46" s="1109"/>
      <c r="BF46" s="1109"/>
      <c r="BG46" s="1191"/>
      <c r="BH46" s="1191"/>
      <c r="BI46" s="1191"/>
      <c r="BJ46" s="1191"/>
      <c r="BK46" s="1191"/>
      <c r="BL46" s="1191"/>
      <c r="BM46" s="1191"/>
      <c r="BN46" s="1191"/>
      <c r="BO46" s="1191"/>
      <c r="BP46" s="1191"/>
      <c r="BQ46" s="1191"/>
      <c r="BR46" s="1191"/>
      <c r="BS46" s="1191"/>
      <c r="BT46" s="1191"/>
      <c r="BU46" s="1191"/>
      <c r="BV46" s="1191"/>
      <c r="BW46" s="1191"/>
      <c r="BX46" s="1191"/>
      <c r="BY46" s="1191"/>
      <c r="BZ46" s="1191"/>
      <c r="CA46" s="1191"/>
    </row>
    <row r="47" spans="1:79">
      <c r="B47" s="1061"/>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AD47" s="1061"/>
      <c r="AE47" s="1061"/>
      <c r="BE47" s="1061"/>
      <c r="BF47" s="1061"/>
    </row>
    <row r="48" spans="1:79" ht="15.75" thickBot="1">
      <c r="A48" s="1061" t="s">
        <v>1066</v>
      </c>
      <c r="B48" s="1061"/>
      <c r="C48" s="1061"/>
      <c r="D48" s="1061"/>
      <c r="E48" s="1061"/>
      <c r="F48" s="1061"/>
      <c r="G48" s="1061"/>
      <c r="H48" s="1061"/>
      <c r="I48" s="1061"/>
      <c r="J48" s="1061"/>
      <c r="K48" s="1061"/>
      <c r="L48" s="1061"/>
      <c r="M48" s="1061"/>
      <c r="N48" s="1061"/>
      <c r="O48" s="1061"/>
      <c r="P48" s="1061"/>
      <c r="Q48" s="1061"/>
      <c r="R48" s="1061"/>
      <c r="S48" s="1061"/>
      <c r="T48" s="1061"/>
      <c r="U48" s="1061"/>
      <c r="V48" s="1061"/>
      <c r="W48" s="1061"/>
      <c r="X48" s="1061"/>
      <c r="Y48" s="1061"/>
      <c r="AB48" s="1056"/>
      <c r="AC48" s="1056"/>
      <c r="AD48" s="1061"/>
      <c r="AE48" s="1061"/>
      <c r="AF48" s="1056"/>
      <c r="AG48" s="1056"/>
      <c r="AH48" s="1056"/>
      <c r="AI48" s="1056"/>
      <c r="AJ48" s="1056"/>
      <c r="AK48" s="1056"/>
      <c r="AL48" s="1056"/>
      <c r="AM48" s="1056"/>
      <c r="AN48" s="1056"/>
      <c r="AO48" s="1056"/>
      <c r="AP48" s="1056"/>
      <c r="AQ48" s="1056"/>
      <c r="AR48" s="1056"/>
      <c r="AS48" s="1056"/>
      <c r="AT48" s="1056"/>
      <c r="AU48" s="1056"/>
      <c r="AV48" s="1056"/>
      <c r="AW48" s="1056"/>
      <c r="AX48" s="1056"/>
      <c r="AY48" s="1056"/>
      <c r="AZ48" s="1056"/>
      <c r="BC48" s="1056" t="s">
        <v>1086</v>
      </c>
      <c r="BD48" s="1056"/>
      <c r="BE48" s="1061"/>
      <c r="BF48" s="1061"/>
      <c r="BG48" s="1056"/>
      <c r="BH48" s="1056"/>
      <c r="BI48" s="1056"/>
      <c r="BJ48" s="1056"/>
      <c r="BK48" s="1056"/>
      <c r="BL48" s="1056"/>
      <c r="BM48" s="1056"/>
      <c r="BN48" s="1056"/>
      <c r="BO48" s="1056"/>
      <c r="BP48" s="1056"/>
      <c r="BQ48" s="1056"/>
      <c r="BR48" s="1056"/>
      <c r="BS48" s="1056"/>
      <c r="BT48" s="1056"/>
      <c r="BU48" s="1056"/>
      <c r="BV48" s="1056"/>
      <c r="BW48" s="1056"/>
      <c r="BX48" s="1056"/>
      <c r="BY48" s="1056"/>
      <c r="BZ48" s="1056"/>
      <c r="CA48" s="1056"/>
    </row>
    <row r="49" spans="1:79" ht="15.75" customHeight="1" thickBot="1">
      <c r="A49" s="1061">
        <v>49</v>
      </c>
      <c r="B49" s="1063" t="s">
        <v>827</v>
      </c>
      <c r="C49" s="1636" t="s">
        <v>101</v>
      </c>
      <c r="D49" s="1637"/>
      <c r="E49" s="1636" t="s">
        <v>1062</v>
      </c>
      <c r="F49" s="1637"/>
      <c r="G49" s="1636" t="s">
        <v>1048</v>
      </c>
      <c r="H49" s="1637"/>
      <c r="I49" s="1636" t="s">
        <v>1049</v>
      </c>
      <c r="J49" s="1637"/>
      <c r="K49" s="1636" t="s">
        <v>1050</v>
      </c>
      <c r="L49" s="1637"/>
      <c r="M49" s="1636" t="s">
        <v>1051</v>
      </c>
      <c r="N49" s="1637"/>
      <c r="O49" s="1636" t="s">
        <v>1052</v>
      </c>
      <c r="P49" s="1637"/>
      <c r="Q49" s="1636" t="s">
        <v>1053</v>
      </c>
      <c r="R49" s="1637"/>
      <c r="S49" s="1636" t="s">
        <v>1054</v>
      </c>
      <c r="T49" s="1637"/>
      <c r="U49" s="1636" t="s">
        <v>1055</v>
      </c>
      <c r="V49" s="1637"/>
      <c r="W49" s="1636" t="s">
        <v>1056</v>
      </c>
      <c r="X49" s="1637"/>
      <c r="Y49" s="1108"/>
      <c r="AB49" s="1055" t="s">
        <v>261</v>
      </c>
      <c r="AC49" s="1063" t="s">
        <v>827</v>
      </c>
      <c r="AD49" s="1636" t="s">
        <v>101</v>
      </c>
      <c r="AE49" s="1637"/>
      <c r="AF49" s="1636" t="s">
        <v>1062</v>
      </c>
      <c r="AG49" s="1637"/>
      <c r="AH49" s="1636" t="s">
        <v>1048</v>
      </c>
      <c r="AI49" s="1637"/>
      <c r="AJ49" s="1636" t="s">
        <v>1049</v>
      </c>
      <c r="AK49" s="1637"/>
      <c r="AL49" s="1636" t="s">
        <v>1050</v>
      </c>
      <c r="AM49" s="1637"/>
      <c r="AN49" s="1636" t="s">
        <v>1051</v>
      </c>
      <c r="AO49" s="1637"/>
      <c r="AP49" s="1636" t="s">
        <v>1052</v>
      </c>
      <c r="AQ49" s="1637"/>
      <c r="AR49" s="1636" t="s">
        <v>1053</v>
      </c>
      <c r="AS49" s="1637"/>
      <c r="AT49" s="1636" t="s">
        <v>1054</v>
      </c>
      <c r="AU49" s="1637"/>
      <c r="AV49" s="1636" t="s">
        <v>1055</v>
      </c>
      <c r="AW49" s="1637"/>
      <c r="AX49" s="1636" t="s">
        <v>1056</v>
      </c>
      <c r="AY49" s="1637"/>
      <c r="AZ49" s="1121"/>
      <c r="BC49" s="1056">
        <v>41</v>
      </c>
      <c r="BD49" s="1063" t="s">
        <v>827</v>
      </c>
      <c r="BE49" s="1636" t="s">
        <v>101</v>
      </c>
      <c r="BF49" s="1637"/>
      <c r="BG49" s="1636" t="s">
        <v>1062</v>
      </c>
      <c r="BH49" s="1637"/>
      <c r="BI49" s="1636" t="s">
        <v>1048</v>
      </c>
      <c r="BJ49" s="1637"/>
      <c r="BK49" s="1636" t="s">
        <v>1049</v>
      </c>
      <c r="BL49" s="1637"/>
      <c r="BM49" s="1636" t="s">
        <v>1050</v>
      </c>
      <c r="BN49" s="1637"/>
      <c r="BO49" s="1636" t="s">
        <v>1051</v>
      </c>
      <c r="BP49" s="1637"/>
      <c r="BQ49" s="1636" t="s">
        <v>1052</v>
      </c>
      <c r="BR49" s="1637"/>
      <c r="BS49" s="1636" t="s">
        <v>1053</v>
      </c>
      <c r="BT49" s="1637"/>
      <c r="BU49" s="1636" t="s">
        <v>1054</v>
      </c>
      <c r="BV49" s="1637"/>
      <c r="BW49" s="1636" t="s">
        <v>1055</v>
      </c>
      <c r="BX49" s="1637"/>
      <c r="BY49" s="1636" t="s">
        <v>1056</v>
      </c>
      <c r="BZ49" s="1637"/>
      <c r="CA49" s="1121"/>
    </row>
    <row r="50" spans="1:79" ht="15.75" thickBot="1">
      <c r="A50" s="1061"/>
      <c r="B50" s="1064"/>
      <c r="C50" s="1065" t="s">
        <v>1002</v>
      </c>
      <c r="D50" s="1066" t="s">
        <v>213</v>
      </c>
      <c r="E50" s="1065" t="s">
        <v>1002</v>
      </c>
      <c r="F50" s="1066" t="s">
        <v>213</v>
      </c>
      <c r="G50" s="1065" t="s">
        <v>1002</v>
      </c>
      <c r="H50" s="1066" t="s">
        <v>213</v>
      </c>
      <c r="I50" s="1065" t="s">
        <v>1002</v>
      </c>
      <c r="J50" s="1066" t="s">
        <v>213</v>
      </c>
      <c r="K50" s="1065" t="s">
        <v>1002</v>
      </c>
      <c r="L50" s="1066" t="s">
        <v>213</v>
      </c>
      <c r="M50" s="1065" t="s">
        <v>1002</v>
      </c>
      <c r="N50" s="1066" t="s">
        <v>213</v>
      </c>
      <c r="O50" s="1065" t="s">
        <v>1002</v>
      </c>
      <c r="P50" s="1066" t="s">
        <v>213</v>
      </c>
      <c r="Q50" s="1065" t="s">
        <v>1002</v>
      </c>
      <c r="R50" s="1066" t="s">
        <v>213</v>
      </c>
      <c r="S50" s="1065" t="s">
        <v>1002</v>
      </c>
      <c r="T50" s="1066" t="s">
        <v>213</v>
      </c>
      <c r="U50" s="1065" t="s">
        <v>1002</v>
      </c>
      <c r="V50" s="1066" t="s">
        <v>213</v>
      </c>
      <c r="W50" s="1065" t="s">
        <v>1002</v>
      </c>
      <c r="X50" s="1066" t="s">
        <v>213</v>
      </c>
      <c r="Y50" s="1108"/>
      <c r="AB50" s="1055">
        <v>69</v>
      </c>
      <c r="AC50" s="1064"/>
      <c r="AD50" s="1065" t="s">
        <v>1002</v>
      </c>
      <c r="AE50" s="1066" t="s">
        <v>213</v>
      </c>
      <c r="AF50" s="1065" t="s">
        <v>1002</v>
      </c>
      <c r="AG50" s="1066" t="s">
        <v>213</v>
      </c>
      <c r="AH50" s="1065" t="s">
        <v>1002</v>
      </c>
      <c r="AI50" s="1066" t="s">
        <v>213</v>
      </c>
      <c r="AJ50" s="1065" t="s">
        <v>1002</v>
      </c>
      <c r="AK50" s="1066" t="s">
        <v>213</v>
      </c>
      <c r="AL50" s="1065" t="s">
        <v>1002</v>
      </c>
      <c r="AM50" s="1066" t="s">
        <v>213</v>
      </c>
      <c r="AN50" s="1065" t="s">
        <v>1002</v>
      </c>
      <c r="AO50" s="1066" t="s">
        <v>213</v>
      </c>
      <c r="AP50" s="1065" t="s">
        <v>1002</v>
      </c>
      <c r="AQ50" s="1066" t="s">
        <v>213</v>
      </c>
      <c r="AR50" s="1065" t="s">
        <v>1002</v>
      </c>
      <c r="AS50" s="1066" t="s">
        <v>213</v>
      </c>
      <c r="AT50" s="1065" t="s">
        <v>1002</v>
      </c>
      <c r="AU50" s="1066" t="s">
        <v>213</v>
      </c>
      <c r="AV50" s="1065" t="s">
        <v>1002</v>
      </c>
      <c r="AW50" s="1066" t="s">
        <v>213</v>
      </c>
      <c r="AX50" s="1065" t="s">
        <v>1002</v>
      </c>
      <c r="AY50" s="1066" t="s">
        <v>213</v>
      </c>
      <c r="AZ50" s="1121"/>
      <c r="BC50" s="1056"/>
      <c r="BD50" s="1064"/>
      <c r="BE50" s="1065" t="s">
        <v>1002</v>
      </c>
      <c r="BF50" s="1066" t="s">
        <v>213</v>
      </c>
      <c r="BG50" s="1065" t="s">
        <v>1002</v>
      </c>
      <c r="BH50" s="1066" t="s">
        <v>213</v>
      </c>
      <c r="BI50" s="1065" t="s">
        <v>1002</v>
      </c>
      <c r="BJ50" s="1066" t="s">
        <v>213</v>
      </c>
      <c r="BK50" s="1065" t="s">
        <v>1002</v>
      </c>
      <c r="BL50" s="1066" t="s">
        <v>213</v>
      </c>
      <c r="BM50" s="1065" t="s">
        <v>1002</v>
      </c>
      <c r="BN50" s="1066" t="s">
        <v>213</v>
      </c>
      <c r="BO50" s="1065" t="s">
        <v>1002</v>
      </c>
      <c r="BP50" s="1066" t="s">
        <v>213</v>
      </c>
      <c r="BQ50" s="1065" t="s">
        <v>1002</v>
      </c>
      <c r="BR50" s="1066" t="s">
        <v>213</v>
      </c>
      <c r="BS50" s="1065" t="s">
        <v>1002</v>
      </c>
      <c r="BT50" s="1066" t="s">
        <v>213</v>
      </c>
      <c r="BU50" s="1065" t="s">
        <v>1002</v>
      </c>
      <c r="BV50" s="1066" t="s">
        <v>213</v>
      </c>
      <c r="BW50" s="1065" t="s">
        <v>1002</v>
      </c>
      <c r="BX50" s="1066" t="s">
        <v>213</v>
      </c>
      <c r="BY50" s="1065" t="s">
        <v>1002</v>
      </c>
      <c r="BZ50" s="1066" t="s">
        <v>213</v>
      </c>
      <c r="CA50" s="1121"/>
    </row>
    <row r="51" spans="1:79">
      <c r="A51" s="1061"/>
      <c r="B51" s="1067" t="s">
        <v>832</v>
      </c>
      <c r="C51" s="1100">
        <f t="shared" ref="C51:C57" si="20">E51+G51+I51+K51+M51+O51+Q51+S51+U51+W51</f>
        <v>2452</v>
      </c>
      <c r="D51" s="1101">
        <f>C51/C57%</f>
        <v>9.1061016823262904</v>
      </c>
      <c r="E51" s="1100">
        <v>7</v>
      </c>
      <c r="F51" s="1100">
        <v>21</v>
      </c>
      <c r="G51" s="1070">
        <v>168</v>
      </c>
      <c r="H51" s="1071">
        <v>9</v>
      </c>
      <c r="I51" s="1070">
        <v>719</v>
      </c>
      <c r="J51" s="1071">
        <v>10</v>
      </c>
      <c r="K51" s="1070">
        <v>440</v>
      </c>
      <c r="L51" s="1071">
        <v>9</v>
      </c>
      <c r="M51" s="1070">
        <v>834</v>
      </c>
      <c r="N51" s="1071">
        <v>10</v>
      </c>
      <c r="O51" s="1070">
        <v>196</v>
      </c>
      <c r="P51" s="1071">
        <v>8</v>
      </c>
      <c r="Q51" s="1070">
        <v>70</v>
      </c>
      <c r="R51" s="1071">
        <v>8</v>
      </c>
      <c r="S51" s="1072">
        <v>10</v>
      </c>
      <c r="T51" s="1071">
        <v>3</v>
      </c>
      <c r="U51" s="1070">
        <v>3</v>
      </c>
      <c r="V51" s="1071">
        <v>2</v>
      </c>
      <c r="W51" s="1070">
        <v>5</v>
      </c>
      <c r="X51" s="1071">
        <v>3</v>
      </c>
      <c r="Y51" s="1108"/>
      <c r="AB51" s="1055"/>
      <c r="AC51" s="1122" t="s">
        <v>832</v>
      </c>
      <c r="AD51" s="1100">
        <f t="shared" ref="AD51:AD57" si="21">AF51+AH51+AJ51+AL51+AN51+AP51+AR51+AT51+AV51+AX51</f>
        <v>2575</v>
      </c>
      <c r="AE51" s="1101">
        <f>AD51/AD57%</f>
        <v>9.2893217893217894</v>
      </c>
      <c r="AF51" s="1123">
        <v>36</v>
      </c>
      <c r="AG51" s="1123">
        <v>14</v>
      </c>
      <c r="AH51" s="1124">
        <v>174</v>
      </c>
      <c r="AI51" s="1125">
        <v>10</v>
      </c>
      <c r="AJ51" s="1124">
        <v>827</v>
      </c>
      <c r="AK51" s="1125">
        <v>10</v>
      </c>
      <c r="AL51" s="1124">
        <v>514</v>
      </c>
      <c r="AM51" s="1125">
        <v>9</v>
      </c>
      <c r="AN51" s="1124">
        <v>771</v>
      </c>
      <c r="AO51" s="1125">
        <v>10</v>
      </c>
      <c r="AP51" s="1124">
        <v>183</v>
      </c>
      <c r="AQ51" s="1125">
        <v>8</v>
      </c>
      <c r="AR51" s="1124">
        <v>52</v>
      </c>
      <c r="AS51" s="1125">
        <v>6</v>
      </c>
      <c r="AT51" s="1126">
        <v>11</v>
      </c>
      <c r="AU51" s="1125">
        <v>4</v>
      </c>
      <c r="AV51" s="1124">
        <v>2</v>
      </c>
      <c r="AW51" s="1125">
        <v>2</v>
      </c>
      <c r="AX51" s="1124">
        <v>5</v>
      </c>
      <c r="AY51" s="1125">
        <v>3</v>
      </c>
      <c r="AZ51" s="1121"/>
      <c r="BC51" s="1056"/>
      <c r="BD51" s="1122" t="s">
        <v>832</v>
      </c>
      <c r="BE51" s="1100">
        <f t="shared" ref="BE51:BE57" si="22">BG51+BI51+BK51+BM51+BO51+BQ51+BS51+BU51+BW51+BY51</f>
        <v>2429</v>
      </c>
      <c r="BF51" s="1101">
        <f>BE51/BE57%</f>
        <v>9.3347680719418946</v>
      </c>
      <c r="BG51" s="1123">
        <v>4</v>
      </c>
      <c r="BH51" s="1123">
        <v>6</v>
      </c>
      <c r="BI51" s="1124">
        <v>160</v>
      </c>
      <c r="BJ51" s="1125">
        <v>9</v>
      </c>
      <c r="BK51" s="1124">
        <v>818</v>
      </c>
      <c r="BL51" s="1125">
        <v>11</v>
      </c>
      <c r="BM51" s="1124">
        <v>868</v>
      </c>
      <c r="BN51" s="1125">
        <v>10</v>
      </c>
      <c r="BO51" s="1124">
        <v>349</v>
      </c>
      <c r="BP51" s="1125">
        <v>8</v>
      </c>
      <c r="BQ51" s="1124">
        <v>174</v>
      </c>
      <c r="BR51" s="1125">
        <v>8</v>
      </c>
      <c r="BS51" s="1124">
        <v>43</v>
      </c>
      <c r="BT51" s="1125">
        <v>5</v>
      </c>
      <c r="BU51" s="1126">
        <v>7</v>
      </c>
      <c r="BV51" s="1125">
        <v>3</v>
      </c>
      <c r="BW51" s="1124">
        <v>4</v>
      </c>
      <c r="BX51" s="1125">
        <v>3</v>
      </c>
      <c r="BY51" s="1124">
        <v>2</v>
      </c>
      <c r="BZ51" s="1125">
        <v>1</v>
      </c>
      <c r="CA51" s="1121"/>
    </row>
    <row r="52" spans="1:79">
      <c r="A52" s="1061"/>
      <c r="B52" s="1073" t="s">
        <v>833</v>
      </c>
      <c r="C52" s="1100">
        <f t="shared" si="20"/>
        <v>3616</v>
      </c>
      <c r="D52" s="1101">
        <f>C52/C57%</f>
        <v>13.428900360233223</v>
      </c>
      <c r="E52" s="1102">
        <v>3</v>
      </c>
      <c r="F52" s="1102">
        <v>9</v>
      </c>
      <c r="G52" s="1074">
        <v>245</v>
      </c>
      <c r="H52" s="1075">
        <v>13</v>
      </c>
      <c r="I52" s="1074">
        <v>1208</v>
      </c>
      <c r="J52" s="1075">
        <v>17</v>
      </c>
      <c r="K52" s="1074">
        <v>652</v>
      </c>
      <c r="L52" s="1075">
        <v>13</v>
      </c>
      <c r="M52" s="1074">
        <v>1215</v>
      </c>
      <c r="N52" s="1075">
        <v>14</v>
      </c>
      <c r="O52" s="1074">
        <v>238</v>
      </c>
      <c r="P52" s="1075">
        <v>9</v>
      </c>
      <c r="Q52" s="1074">
        <v>42</v>
      </c>
      <c r="R52" s="1075">
        <v>5</v>
      </c>
      <c r="S52" s="1076">
        <v>9</v>
      </c>
      <c r="T52" s="1075">
        <v>3</v>
      </c>
      <c r="U52" s="1074">
        <v>3</v>
      </c>
      <c r="V52" s="1075">
        <v>2</v>
      </c>
      <c r="W52" s="1074">
        <v>1</v>
      </c>
      <c r="X52" s="1075">
        <v>1</v>
      </c>
      <c r="Y52" s="1108"/>
      <c r="AB52" s="1055"/>
      <c r="AC52" s="1127" t="s">
        <v>833</v>
      </c>
      <c r="AD52" s="1100">
        <f t="shared" si="21"/>
        <v>3807</v>
      </c>
      <c r="AE52" s="1101">
        <f>AD52/AD57%</f>
        <v>13.733766233766234</v>
      </c>
      <c r="AF52" s="1128">
        <v>18</v>
      </c>
      <c r="AG52" s="1128">
        <v>7</v>
      </c>
      <c r="AH52" s="1129">
        <v>248</v>
      </c>
      <c r="AI52" s="1130">
        <v>14</v>
      </c>
      <c r="AJ52" s="1129">
        <v>1408</v>
      </c>
      <c r="AK52" s="1130">
        <v>17</v>
      </c>
      <c r="AL52" s="1129">
        <v>810</v>
      </c>
      <c r="AM52" s="1130">
        <v>14</v>
      </c>
      <c r="AN52" s="1129">
        <v>1073</v>
      </c>
      <c r="AO52" s="1130">
        <v>14</v>
      </c>
      <c r="AP52" s="1129">
        <v>199</v>
      </c>
      <c r="AQ52" s="1130">
        <v>9</v>
      </c>
      <c r="AR52" s="1129">
        <v>41</v>
      </c>
      <c r="AS52" s="1130">
        <v>5</v>
      </c>
      <c r="AT52" s="1131">
        <v>7</v>
      </c>
      <c r="AU52" s="1130">
        <v>2</v>
      </c>
      <c r="AV52" s="1129">
        <v>2</v>
      </c>
      <c r="AW52" s="1130">
        <v>2</v>
      </c>
      <c r="AX52" s="1129">
        <v>1</v>
      </c>
      <c r="AY52" s="1130">
        <v>1</v>
      </c>
      <c r="AZ52" s="1121"/>
      <c r="BC52" s="1056"/>
      <c r="BD52" s="1127" t="s">
        <v>833</v>
      </c>
      <c r="BE52" s="1100">
        <f t="shared" si="22"/>
        <v>3830</v>
      </c>
      <c r="BF52" s="1101">
        <f>BE52/BE57%</f>
        <v>14.718880903885324</v>
      </c>
      <c r="BG52" s="1128">
        <v>16</v>
      </c>
      <c r="BH52" s="1128">
        <v>24</v>
      </c>
      <c r="BI52" s="1129">
        <v>257</v>
      </c>
      <c r="BJ52" s="1130">
        <v>15</v>
      </c>
      <c r="BK52" s="1129">
        <v>1480</v>
      </c>
      <c r="BL52" s="1130">
        <v>19</v>
      </c>
      <c r="BM52" s="1129">
        <v>1322</v>
      </c>
      <c r="BN52" s="1130">
        <v>15</v>
      </c>
      <c r="BO52" s="1129">
        <v>521</v>
      </c>
      <c r="BP52" s="1130">
        <v>12</v>
      </c>
      <c r="BQ52" s="1129">
        <v>186</v>
      </c>
      <c r="BR52" s="1130">
        <v>8</v>
      </c>
      <c r="BS52" s="1129">
        <v>40</v>
      </c>
      <c r="BT52" s="1130">
        <v>5</v>
      </c>
      <c r="BU52" s="1131">
        <v>6</v>
      </c>
      <c r="BV52" s="1130">
        <v>2</v>
      </c>
      <c r="BW52" s="1129">
        <v>1</v>
      </c>
      <c r="BX52" s="1130">
        <v>1</v>
      </c>
      <c r="BY52" s="1129">
        <v>1</v>
      </c>
      <c r="BZ52" s="1130">
        <v>1</v>
      </c>
      <c r="CA52" s="1121"/>
    </row>
    <row r="53" spans="1:79">
      <c r="A53" s="1061"/>
      <c r="B53" s="1073" t="s">
        <v>267</v>
      </c>
      <c r="C53" s="1100">
        <f t="shared" si="20"/>
        <v>14075</v>
      </c>
      <c r="D53" s="1101">
        <f>C53/C57%</f>
        <v>52.2709548037286</v>
      </c>
      <c r="E53" s="1102">
        <v>21</v>
      </c>
      <c r="F53" s="1102">
        <v>62</v>
      </c>
      <c r="G53" s="1074">
        <v>742</v>
      </c>
      <c r="H53" s="1075">
        <v>39</v>
      </c>
      <c r="I53" s="1074">
        <v>2829</v>
      </c>
      <c r="J53" s="1075">
        <v>39</v>
      </c>
      <c r="K53" s="1074">
        <v>2913</v>
      </c>
      <c r="L53" s="1075">
        <v>57</v>
      </c>
      <c r="M53" s="1074">
        <v>4852</v>
      </c>
      <c r="N53" s="1075">
        <v>56</v>
      </c>
      <c r="O53" s="1074">
        <v>1647</v>
      </c>
      <c r="P53" s="1075">
        <v>66</v>
      </c>
      <c r="Q53" s="1074">
        <v>641</v>
      </c>
      <c r="R53" s="1075">
        <v>70</v>
      </c>
      <c r="S53" s="1076">
        <v>226</v>
      </c>
      <c r="T53" s="1075">
        <v>72</v>
      </c>
      <c r="U53" s="1074">
        <v>91</v>
      </c>
      <c r="V53" s="1075">
        <v>71</v>
      </c>
      <c r="W53" s="1074">
        <v>113</v>
      </c>
      <c r="X53" s="1075">
        <v>74</v>
      </c>
      <c r="Y53" s="1108"/>
      <c r="AB53" s="1055"/>
      <c r="AC53" s="1127" t="s">
        <v>267</v>
      </c>
      <c r="AD53" s="1100">
        <f t="shared" si="21"/>
        <v>14806</v>
      </c>
      <c r="AE53" s="1101">
        <f>AD53/AD57%</f>
        <v>53.412698412698418</v>
      </c>
      <c r="AF53" s="1128">
        <v>140</v>
      </c>
      <c r="AG53" s="1128">
        <v>53</v>
      </c>
      <c r="AH53" s="1129">
        <v>816</v>
      </c>
      <c r="AI53" s="1130">
        <v>46</v>
      </c>
      <c r="AJ53" s="1129">
        <v>3403</v>
      </c>
      <c r="AK53" s="1130">
        <v>41</v>
      </c>
      <c r="AL53" s="1129">
        <v>3327</v>
      </c>
      <c r="AM53" s="1130">
        <v>57</v>
      </c>
      <c r="AN53" s="1129">
        <v>4542</v>
      </c>
      <c r="AO53" s="1130">
        <v>58</v>
      </c>
      <c r="AP53" s="1129">
        <v>1539</v>
      </c>
      <c r="AQ53" s="1130">
        <v>67</v>
      </c>
      <c r="AR53" s="1129">
        <v>603</v>
      </c>
      <c r="AS53" s="1130">
        <v>71</v>
      </c>
      <c r="AT53" s="1131">
        <v>201</v>
      </c>
      <c r="AU53" s="1130">
        <v>68</v>
      </c>
      <c r="AV53" s="1129">
        <v>99</v>
      </c>
      <c r="AW53" s="1130">
        <v>77</v>
      </c>
      <c r="AX53" s="1129">
        <v>136</v>
      </c>
      <c r="AY53" s="1130">
        <v>72</v>
      </c>
      <c r="AZ53" s="1121"/>
      <c r="BC53" s="1056"/>
      <c r="BD53" s="1127" t="s">
        <v>267</v>
      </c>
      <c r="BE53" s="1100">
        <f t="shared" si="22"/>
        <v>14864</v>
      </c>
      <c r="BF53" s="1101">
        <f>BE53/BE57%</f>
        <v>57.12309288651474</v>
      </c>
      <c r="BG53" s="1128">
        <v>22</v>
      </c>
      <c r="BH53" s="1128">
        <v>32</v>
      </c>
      <c r="BI53" s="1129">
        <v>813</v>
      </c>
      <c r="BJ53" s="1130">
        <v>48</v>
      </c>
      <c r="BK53" s="1129">
        <v>3755</v>
      </c>
      <c r="BL53" s="1130">
        <v>49</v>
      </c>
      <c r="BM53" s="1129">
        <v>5131</v>
      </c>
      <c r="BN53" s="1130">
        <v>58</v>
      </c>
      <c r="BO53" s="1129">
        <v>2631</v>
      </c>
      <c r="BP53" s="1130">
        <v>63</v>
      </c>
      <c r="BQ53" s="1129">
        <v>1510</v>
      </c>
      <c r="BR53" s="1130">
        <v>68</v>
      </c>
      <c r="BS53" s="1129">
        <v>580</v>
      </c>
      <c r="BT53" s="1130">
        <v>73</v>
      </c>
      <c r="BU53" s="1131">
        <v>193</v>
      </c>
      <c r="BV53" s="1130">
        <v>70</v>
      </c>
      <c r="BW53" s="1129">
        <v>98</v>
      </c>
      <c r="BX53" s="1130">
        <v>80</v>
      </c>
      <c r="BY53" s="1129">
        <v>131</v>
      </c>
      <c r="BZ53" s="1130">
        <v>82</v>
      </c>
      <c r="CA53" s="1121"/>
    </row>
    <row r="54" spans="1:79">
      <c r="A54" s="1061"/>
      <c r="B54" s="1073" t="s">
        <v>1057</v>
      </c>
      <c r="C54" s="1100">
        <f t="shared" si="20"/>
        <v>456</v>
      </c>
      <c r="D54" s="1101">
        <f>C54/C57%</f>
        <v>1.6934675233037473</v>
      </c>
      <c r="E54" s="1102">
        <v>1</v>
      </c>
      <c r="F54" s="1102">
        <v>3</v>
      </c>
      <c r="G54" s="1074">
        <v>42</v>
      </c>
      <c r="H54" s="1075">
        <v>2</v>
      </c>
      <c r="I54" s="1074">
        <v>168</v>
      </c>
      <c r="J54" s="1075">
        <v>2</v>
      </c>
      <c r="K54" s="1074">
        <v>76</v>
      </c>
      <c r="L54" s="1075">
        <v>1</v>
      </c>
      <c r="M54" s="1074">
        <v>119</v>
      </c>
      <c r="N54" s="1075">
        <v>1</v>
      </c>
      <c r="O54" s="1074">
        <v>35</v>
      </c>
      <c r="P54" s="1075">
        <v>1</v>
      </c>
      <c r="Q54" s="1074">
        <v>10</v>
      </c>
      <c r="R54" s="1075">
        <v>1</v>
      </c>
      <c r="S54" s="1076">
        <v>3</v>
      </c>
      <c r="T54" s="1075">
        <v>1</v>
      </c>
      <c r="U54" s="1074">
        <v>0</v>
      </c>
      <c r="V54" s="1075">
        <v>0</v>
      </c>
      <c r="W54" s="1074">
        <v>2</v>
      </c>
      <c r="X54" s="1075">
        <v>1</v>
      </c>
      <c r="Y54" s="1108"/>
      <c r="AB54" s="1055"/>
      <c r="AC54" s="1127" t="s">
        <v>1057</v>
      </c>
      <c r="AD54" s="1100">
        <f t="shared" si="21"/>
        <v>463</v>
      </c>
      <c r="AE54" s="1101">
        <f>AD54/AD57%</f>
        <v>1.6702741702741704</v>
      </c>
      <c r="AF54" s="1128">
        <v>11</v>
      </c>
      <c r="AG54" s="1128">
        <v>4</v>
      </c>
      <c r="AH54" s="1129">
        <v>42</v>
      </c>
      <c r="AI54" s="1130">
        <v>2</v>
      </c>
      <c r="AJ54" s="1129">
        <v>183</v>
      </c>
      <c r="AK54" s="1130">
        <v>2</v>
      </c>
      <c r="AL54" s="1129">
        <v>81</v>
      </c>
      <c r="AM54" s="1130">
        <v>1</v>
      </c>
      <c r="AN54" s="1129">
        <v>102</v>
      </c>
      <c r="AO54" s="1130">
        <v>1</v>
      </c>
      <c r="AP54" s="1129">
        <v>29</v>
      </c>
      <c r="AQ54" s="1130">
        <v>1</v>
      </c>
      <c r="AR54" s="1129">
        <v>10</v>
      </c>
      <c r="AS54" s="1130">
        <v>1</v>
      </c>
      <c r="AT54" s="1131">
        <v>2</v>
      </c>
      <c r="AU54" s="1130">
        <v>1</v>
      </c>
      <c r="AV54" s="1129">
        <v>0</v>
      </c>
      <c r="AW54" s="1130">
        <v>0</v>
      </c>
      <c r="AX54" s="1129">
        <v>3</v>
      </c>
      <c r="AY54" s="1130">
        <v>1</v>
      </c>
      <c r="AZ54" s="1121"/>
      <c r="BC54" s="1056"/>
      <c r="BD54" s="1127" t="s">
        <v>1057</v>
      </c>
      <c r="BE54" s="1100">
        <f t="shared" si="22"/>
        <v>419</v>
      </c>
      <c r="BF54" s="1101">
        <f>BE54/BE57%</f>
        <v>1.6102378847853658</v>
      </c>
      <c r="BG54" s="1128">
        <v>3</v>
      </c>
      <c r="BH54" s="1128">
        <v>4</v>
      </c>
      <c r="BI54" s="1129">
        <v>37</v>
      </c>
      <c r="BJ54" s="1130">
        <v>2</v>
      </c>
      <c r="BK54" s="1129">
        <v>172</v>
      </c>
      <c r="BL54" s="1130">
        <v>2</v>
      </c>
      <c r="BM54" s="1129">
        <v>132</v>
      </c>
      <c r="BN54" s="1130">
        <v>1</v>
      </c>
      <c r="BO54" s="1129">
        <v>35</v>
      </c>
      <c r="BP54" s="1130">
        <v>1</v>
      </c>
      <c r="BQ54" s="1129">
        <v>29</v>
      </c>
      <c r="BR54" s="1130">
        <v>1</v>
      </c>
      <c r="BS54" s="1129">
        <v>9</v>
      </c>
      <c r="BT54" s="1130">
        <v>1</v>
      </c>
      <c r="BU54" s="1131">
        <v>1</v>
      </c>
      <c r="BV54" s="1130">
        <v>0</v>
      </c>
      <c r="BW54" s="1129">
        <v>0</v>
      </c>
      <c r="BX54" s="1130">
        <v>0</v>
      </c>
      <c r="BY54" s="1129">
        <v>1</v>
      </c>
      <c r="BZ54" s="1130">
        <v>1</v>
      </c>
      <c r="CA54" s="1121"/>
    </row>
    <row r="55" spans="1:79">
      <c r="A55" s="1061"/>
      <c r="B55" s="1073" t="s">
        <v>1058</v>
      </c>
      <c r="C55" s="1100">
        <f t="shared" si="20"/>
        <v>478</v>
      </c>
      <c r="D55" s="1101">
        <f>C55/C57%</f>
        <v>1.7751699038140158</v>
      </c>
      <c r="E55" s="1102">
        <v>0</v>
      </c>
      <c r="F55" s="1102">
        <v>0</v>
      </c>
      <c r="G55" s="1074">
        <v>33</v>
      </c>
      <c r="H55" s="1075">
        <v>2</v>
      </c>
      <c r="I55" s="1074">
        <v>113</v>
      </c>
      <c r="J55" s="1075">
        <v>2</v>
      </c>
      <c r="K55" s="1074">
        <v>111</v>
      </c>
      <c r="L55" s="1075">
        <v>2</v>
      </c>
      <c r="M55" s="1074">
        <v>157</v>
      </c>
      <c r="N55" s="1075">
        <v>2</v>
      </c>
      <c r="O55" s="1074">
        <v>42</v>
      </c>
      <c r="P55" s="1075">
        <v>2</v>
      </c>
      <c r="Q55" s="1074">
        <v>12</v>
      </c>
      <c r="R55" s="1075">
        <v>1</v>
      </c>
      <c r="S55" s="1076">
        <v>4</v>
      </c>
      <c r="T55" s="1075">
        <v>1</v>
      </c>
      <c r="U55" s="1074">
        <v>6</v>
      </c>
      <c r="V55" s="1075">
        <v>5</v>
      </c>
      <c r="W55" s="1074">
        <v>0</v>
      </c>
      <c r="X55" s="1075">
        <v>0</v>
      </c>
      <c r="Y55" s="1108"/>
      <c r="AB55" s="1055"/>
      <c r="AC55" s="1127" t="s">
        <v>1058</v>
      </c>
      <c r="AD55" s="1100">
        <f t="shared" si="21"/>
        <v>503</v>
      </c>
      <c r="AE55" s="1101">
        <f>AD55/AD57%</f>
        <v>1.8145743145743147</v>
      </c>
      <c r="AF55" s="1128">
        <v>3</v>
      </c>
      <c r="AG55" s="1128">
        <v>1</v>
      </c>
      <c r="AH55" s="1129">
        <v>38</v>
      </c>
      <c r="AI55" s="1130">
        <v>2</v>
      </c>
      <c r="AJ55" s="1129">
        <v>134</v>
      </c>
      <c r="AK55" s="1130">
        <v>2</v>
      </c>
      <c r="AL55" s="1129">
        <v>129</v>
      </c>
      <c r="AM55" s="1130">
        <v>2</v>
      </c>
      <c r="AN55" s="1129">
        <v>146</v>
      </c>
      <c r="AO55" s="1130">
        <v>2</v>
      </c>
      <c r="AP55" s="1129">
        <v>35</v>
      </c>
      <c r="AQ55" s="1130">
        <v>1</v>
      </c>
      <c r="AR55" s="1129">
        <v>9</v>
      </c>
      <c r="AS55" s="1130">
        <v>1</v>
      </c>
      <c r="AT55" s="1131">
        <v>4</v>
      </c>
      <c r="AU55" s="1130">
        <v>1</v>
      </c>
      <c r="AV55" s="1129">
        <v>4</v>
      </c>
      <c r="AW55" s="1130">
        <v>3</v>
      </c>
      <c r="AX55" s="1129">
        <v>1</v>
      </c>
      <c r="AY55" s="1130">
        <v>1</v>
      </c>
      <c r="AZ55" s="1121"/>
      <c r="BC55" s="1056"/>
      <c r="BD55" s="1127" t="s">
        <v>1058</v>
      </c>
      <c r="BE55" s="1100">
        <f t="shared" si="22"/>
        <v>591</v>
      </c>
      <c r="BF55" s="1101">
        <f>BE55/BE57%</f>
        <v>2.2712424580146808</v>
      </c>
      <c r="BG55" s="1128">
        <v>1</v>
      </c>
      <c r="BH55" s="1128">
        <v>1</v>
      </c>
      <c r="BI55" s="1129">
        <v>41</v>
      </c>
      <c r="BJ55" s="1130">
        <v>2</v>
      </c>
      <c r="BK55" s="1129">
        <v>161</v>
      </c>
      <c r="BL55" s="1130">
        <v>2</v>
      </c>
      <c r="BM55" s="1129">
        <v>210</v>
      </c>
      <c r="BN55" s="1130">
        <v>2</v>
      </c>
      <c r="BO55" s="1129">
        <v>114</v>
      </c>
      <c r="BP55" s="1130">
        <v>3</v>
      </c>
      <c r="BQ55" s="1129">
        <v>43</v>
      </c>
      <c r="BR55" s="1130">
        <v>2</v>
      </c>
      <c r="BS55" s="1129">
        <v>10</v>
      </c>
      <c r="BT55" s="1130">
        <v>1</v>
      </c>
      <c r="BU55" s="1131">
        <v>7</v>
      </c>
      <c r="BV55" s="1130">
        <v>3</v>
      </c>
      <c r="BW55" s="1129">
        <v>3</v>
      </c>
      <c r="BX55" s="1130">
        <v>2</v>
      </c>
      <c r="BY55" s="1129">
        <v>1</v>
      </c>
      <c r="BZ55" s="1130">
        <v>1</v>
      </c>
      <c r="CA55" s="1121"/>
    </row>
    <row r="56" spans="1:79" ht="15.75" thickBot="1">
      <c r="A56" s="1061"/>
      <c r="B56" s="1077" t="s">
        <v>1059</v>
      </c>
      <c r="C56" s="1100">
        <f t="shared" si="20"/>
        <v>5850</v>
      </c>
      <c r="D56" s="1101">
        <f>C56/C57%</f>
        <v>21.725405726594126</v>
      </c>
      <c r="E56" s="1111">
        <v>2</v>
      </c>
      <c r="F56" s="1111">
        <v>5</v>
      </c>
      <c r="G56" s="1078">
        <v>658</v>
      </c>
      <c r="H56" s="1079">
        <v>35</v>
      </c>
      <c r="I56" s="1078">
        <v>2182</v>
      </c>
      <c r="J56" s="1079">
        <v>30</v>
      </c>
      <c r="K56" s="1078">
        <v>944</v>
      </c>
      <c r="L56" s="1079">
        <v>18</v>
      </c>
      <c r="M56" s="1078">
        <v>1439</v>
      </c>
      <c r="N56" s="1079">
        <v>17</v>
      </c>
      <c r="O56" s="1078">
        <v>364</v>
      </c>
      <c r="P56" s="1079">
        <v>14</v>
      </c>
      <c r="Q56" s="1078">
        <v>141</v>
      </c>
      <c r="R56" s="1079">
        <v>15</v>
      </c>
      <c r="S56" s="1080">
        <v>63</v>
      </c>
      <c r="T56" s="1079">
        <v>20</v>
      </c>
      <c r="U56" s="1078">
        <v>25</v>
      </c>
      <c r="V56" s="1079">
        <v>20</v>
      </c>
      <c r="W56" s="1078">
        <v>32</v>
      </c>
      <c r="X56" s="1079">
        <v>21</v>
      </c>
      <c r="Y56" s="1108"/>
      <c r="AB56" s="1055"/>
      <c r="AC56" s="1132" t="s">
        <v>1059</v>
      </c>
      <c r="AD56" s="1100">
        <f t="shared" si="21"/>
        <v>5566</v>
      </c>
      <c r="AE56" s="1101">
        <f>AD56/AD57%</f>
        <v>20.079365079365079</v>
      </c>
      <c r="AF56" s="1133">
        <v>57</v>
      </c>
      <c r="AG56" s="1133">
        <v>21</v>
      </c>
      <c r="AH56" s="1134">
        <v>455</v>
      </c>
      <c r="AI56" s="1135">
        <v>26</v>
      </c>
      <c r="AJ56" s="1134">
        <v>2342</v>
      </c>
      <c r="AK56" s="1135">
        <v>28</v>
      </c>
      <c r="AL56" s="1134">
        <v>986</v>
      </c>
      <c r="AM56" s="1135">
        <v>17</v>
      </c>
      <c r="AN56" s="1134">
        <v>1140</v>
      </c>
      <c r="AO56" s="1135">
        <v>15</v>
      </c>
      <c r="AP56" s="1134">
        <v>322</v>
      </c>
      <c r="AQ56" s="1135">
        <v>14</v>
      </c>
      <c r="AR56" s="1134">
        <v>132</v>
      </c>
      <c r="AS56" s="1135">
        <v>16</v>
      </c>
      <c r="AT56" s="1136">
        <v>69</v>
      </c>
      <c r="AU56" s="1135">
        <v>24</v>
      </c>
      <c r="AV56" s="1134">
        <v>21</v>
      </c>
      <c r="AW56" s="1135">
        <v>16</v>
      </c>
      <c r="AX56" s="1134">
        <v>42</v>
      </c>
      <c r="AY56" s="1135">
        <v>22</v>
      </c>
      <c r="AZ56" s="1121"/>
      <c r="BC56" s="1056"/>
      <c r="BD56" s="1132" t="s">
        <v>1059</v>
      </c>
      <c r="BE56" s="1100">
        <f t="shared" si="22"/>
        <v>3888</v>
      </c>
      <c r="BF56" s="1101">
        <f>BE56/BE57%</f>
        <v>14.941777794858</v>
      </c>
      <c r="BG56" s="1133">
        <v>22</v>
      </c>
      <c r="BH56" s="1133">
        <v>32</v>
      </c>
      <c r="BI56" s="1134">
        <v>385</v>
      </c>
      <c r="BJ56" s="1135">
        <v>23</v>
      </c>
      <c r="BK56" s="1134">
        <v>1262</v>
      </c>
      <c r="BL56" s="1135">
        <v>17</v>
      </c>
      <c r="BM56" s="1134">
        <v>1196</v>
      </c>
      <c r="BN56" s="1135">
        <v>14</v>
      </c>
      <c r="BO56" s="1134">
        <v>538</v>
      </c>
      <c r="BP56" s="1135">
        <v>13</v>
      </c>
      <c r="BQ56" s="1134">
        <v>270</v>
      </c>
      <c r="BR56" s="1135">
        <v>12</v>
      </c>
      <c r="BS56" s="1134">
        <v>113</v>
      </c>
      <c r="BT56" s="1135">
        <v>14</v>
      </c>
      <c r="BU56" s="1136">
        <v>61</v>
      </c>
      <c r="BV56" s="1135">
        <v>22</v>
      </c>
      <c r="BW56" s="1134">
        <v>17</v>
      </c>
      <c r="BX56" s="1135">
        <v>14</v>
      </c>
      <c r="BY56" s="1134">
        <v>24</v>
      </c>
      <c r="BZ56" s="1135">
        <v>15</v>
      </c>
      <c r="CA56" s="1121"/>
    </row>
    <row r="57" spans="1:79" ht="15.75" thickBot="1">
      <c r="A57" s="1061"/>
      <c r="B57" s="1081" t="s">
        <v>104</v>
      </c>
      <c r="C57" s="1082">
        <f t="shared" si="20"/>
        <v>26927</v>
      </c>
      <c r="D57" s="1094"/>
      <c r="E57" s="1085">
        <f>SUM(E51:E56)</f>
        <v>34</v>
      </c>
      <c r="F57" s="1085"/>
      <c r="G57" s="1085">
        <f>SUM(G51:G56)</f>
        <v>1888</v>
      </c>
      <c r="H57" s="1085"/>
      <c r="I57" s="1085">
        <f t="shared" ref="I57:W57" si="23">SUM(I51:I56)</f>
        <v>7219</v>
      </c>
      <c r="J57" s="1085"/>
      <c r="K57" s="1085">
        <f t="shared" si="23"/>
        <v>5136</v>
      </c>
      <c r="L57" s="1085"/>
      <c r="M57" s="1085">
        <f t="shared" si="23"/>
        <v>8616</v>
      </c>
      <c r="N57" s="1085"/>
      <c r="O57" s="1085">
        <f t="shared" si="23"/>
        <v>2522</v>
      </c>
      <c r="P57" s="1085"/>
      <c r="Q57" s="1085">
        <f t="shared" si="23"/>
        <v>916</v>
      </c>
      <c r="R57" s="1085"/>
      <c r="S57" s="1085">
        <f t="shared" si="23"/>
        <v>315</v>
      </c>
      <c r="T57" s="1085"/>
      <c r="U57" s="1085">
        <f t="shared" si="23"/>
        <v>128</v>
      </c>
      <c r="V57" s="1085"/>
      <c r="W57" s="1085">
        <f t="shared" si="23"/>
        <v>153</v>
      </c>
      <c r="X57" s="1085"/>
      <c r="Y57" s="1108"/>
      <c r="AB57" s="1055"/>
      <c r="AC57" s="1063" t="s">
        <v>104</v>
      </c>
      <c r="AD57" s="1082">
        <f t="shared" si="21"/>
        <v>27720</v>
      </c>
      <c r="AE57" s="1094"/>
      <c r="AF57" s="1137">
        <f>SUM(AF51:AF56)</f>
        <v>265</v>
      </c>
      <c r="AG57" s="1137">
        <f>SUM(AG51:AG56)</f>
        <v>100</v>
      </c>
      <c r="AH57" s="1137">
        <f>SUM(AH51:AH56)</f>
        <v>1773</v>
      </c>
      <c r="AI57" s="1137">
        <f t="shared" ref="AI57:AY57" si="24">SUM(AI51:AI56)</f>
        <v>100</v>
      </c>
      <c r="AJ57" s="1137">
        <f t="shared" si="24"/>
        <v>8297</v>
      </c>
      <c r="AK57" s="1137">
        <f t="shared" si="24"/>
        <v>100</v>
      </c>
      <c r="AL57" s="1137">
        <f t="shared" si="24"/>
        <v>5847</v>
      </c>
      <c r="AM57" s="1137">
        <f t="shared" si="24"/>
        <v>100</v>
      </c>
      <c r="AN57" s="1137">
        <f t="shared" si="24"/>
        <v>7774</v>
      </c>
      <c r="AO57" s="1137">
        <f t="shared" si="24"/>
        <v>100</v>
      </c>
      <c r="AP57" s="1137">
        <f t="shared" si="24"/>
        <v>2307</v>
      </c>
      <c r="AQ57" s="1137">
        <f t="shared" si="24"/>
        <v>100</v>
      </c>
      <c r="AR57" s="1137">
        <f t="shared" si="24"/>
        <v>847</v>
      </c>
      <c r="AS57" s="1137">
        <f t="shared" si="24"/>
        <v>100</v>
      </c>
      <c r="AT57" s="1137">
        <f t="shared" si="24"/>
        <v>294</v>
      </c>
      <c r="AU57" s="1137">
        <f t="shared" si="24"/>
        <v>100</v>
      </c>
      <c r="AV57" s="1137">
        <f t="shared" si="24"/>
        <v>128</v>
      </c>
      <c r="AW57" s="1137">
        <f t="shared" si="24"/>
        <v>100</v>
      </c>
      <c r="AX57" s="1137">
        <f t="shared" si="24"/>
        <v>188</v>
      </c>
      <c r="AY57" s="1137">
        <f t="shared" si="24"/>
        <v>100</v>
      </c>
      <c r="AZ57" s="1121"/>
      <c r="BC57" s="1056"/>
      <c r="BD57" s="1063" t="s">
        <v>104</v>
      </c>
      <c r="BE57" s="1082">
        <f t="shared" si="22"/>
        <v>26021</v>
      </c>
      <c r="BF57" s="1094"/>
      <c r="BG57" s="1137">
        <f>SUM(BG51:BG56)</f>
        <v>68</v>
      </c>
      <c r="BH57" s="1137">
        <f>SUM(BH51:BH56)</f>
        <v>99</v>
      </c>
      <c r="BI57" s="1137">
        <f>SUM(BI51:BI56)</f>
        <v>1693</v>
      </c>
      <c r="BJ57" s="1137">
        <f t="shared" ref="BJ57:BZ57" si="25">SUM(BJ51:BJ56)</f>
        <v>99</v>
      </c>
      <c r="BK57" s="1137">
        <f t="shared" si="25"/>
        <v>7648</v>
      </c>
      <c r="BL57" s="1137">
        <f t="shared" si="25"/>
        <v>100</v>
      </c>
      <c r="BM57" s="1137">
        <f t="shared" si="25"/>
        <v>8859</v>
      </c>
      <c r="BN57" s="1137">
        <f t="shared" si="25"/>
        <v>100</v>
      </c>
      <c r="BO57" s="1137">
        <f t="shared" si="25"/>
        <v>4188</v>
      </c>
      <c r="BP57" s="1137">
        <f t="shared" si="25"/>
        <v>100</v>
      </c>
      <c r="BQ57" s="1137">
        <f t="shared" si="25"/>
        <v>2212</v>
      </c>
      <c r="BR57" s="1137">
        <f t="shared" si="25"/>
        <v>99</v>
      </c>
      <c r="BS57" s="1137">
        <f t="shared" si="25"/>
        <v>795</v>
      </c>
      <c r="BT57" s="1137">
        <f t="shared" si="25"/>
        <v>99</v>
      </c>
      <c r="BU57" s="1137">
        <f t="shared" si="25"/>
        <v>275</v>
      </c>
      <c r="BV57" s="1137">
        <f t="shared" si="25"/>
        <v>100</v>
      </c>
      <c r="BW57" s="1137">
        <f t="shared" si="25"/>
        <v>123</v>
      </c>
      <c r="BX57" s="1137">
        <f t="shared" si="25"/>
        <v>100</v>
      </c>
      <c r="BY57" s="1137">
        <f t="shared" si="25"/>
        <v>160</v>
      </c>
      <c r="BZ57" s="1137">
        <f t="shared" si="25"/>
        <v>101</v>
      </c>
      <c r="CA57" s="1121"/>
    </row>
    <row r="58" spans="1:79">
      <c r="A58" s="1061"/>
      <c r="B58" s="1061"/>
      <c r="C58" s="1061"/>
      <c r="D58" s="1061"/>
      <c r="E58" s="1061"/>
      <c r="F58" s="1061"/>
      <c r="G58" s="1061"/>
      <c r="H58" s="1061"/>
      <c r="I58" s="1061"/>
      <c r="J58" s="1061"/>
      <c r="K58" s="1061"/>
      <c r="L58" s="1061"/>
      <c r="M58" s="1061"/>
      <c r="N58" s="1061"/>
      <c r="O58" s="1061"/>
      <c r="P58" s="1061"/>
      <c r="Q58" s="1061"/>
      <c r="R58" s="1061"/>
      <c r="S58" s="1061"/>
      <c r="T58" s="1061"/>
      <c r="U58" s="1061"/>
      <c r="V58" s="1061"/>
      <c r="W58" s="1061"/>
      <c r="X58" s="1061"/>
      <c r="Y58" s="1108"/>
      <c r="AB58" s="1055"/>
      <c r="AC58" s="1062"/>
      <c r="AD58" s="1061"/>
      <c r="AE58" s="1061"/>
      <c r="AF58" s="1062"/>
      <c r="AG58" s="1062"/>
      <c r="AH58" s="1062"/>
      <c r="AI58" s="1062"/>
      <c r="AJ58" s="1062"/>
      <c r="AK58" s="1062"/>
      <c r="AL58" s="1062"/>
      <c r="AM58" s="1062"/>
      <c r="AN58" s="1062"/>
      <c r="AO58" s="1062"/>
      <c r="AP58" s="1062"/>
      <c r="AQ58" s="1062"/>
      <c r="AR58" s="1062"/>
      <c r="AS58" s="1062"/>
      <c r="AT58" s="1062"/>
      <c r="AU58" s="1062"/>
      <c r="AV58" s="1062"/>
      <c r="AW58" s="1062"/>
      <c r="AX58" s="1062"/>
      <c r="AY58" s="1062"/>
      <c r="AZ58" s="1121"/>
      <c r="BC58" s="1056"/>
      <c r="BD58" s="1062"/>
      <c r="BE58" s="1061"/>
      <c r="BF58" s="1061"/>
      <c r="BG58" s="1062"/>
      <c r="BH58" s="1062"/>
      <c r="BI58" s="1062"/>
      <c r="BJ58" s="1062"/>
      <c r="BK58" s="1062"/>
      <c r="BL58" s="1062"/>
      <c r="BM58" s="1062"/>
      <c r="BN58" s="1062"/>
      <c r="BO58" s="1062"/>
      <c r="BP58" s="1062"/>
      <c r="BQ58" s="1062"/>
      <c r="BR58" s="1062"/>
      <c r="BS58" s="1062"/>
      <c r="BT58" s="1062"/>
      <c r="BU58" s="1062"/>
      <c r="BV58" s="1062"/>
      <c r="BW58" s="1062"/>
      <c r="BX58" s="1062"/>
      <c r="BY58" s="1062"/>
      <c r="BZ58" s="1062"/>
      <c r="CA58" s="1121"/>
    </row>
    <row r="59" spans="1:79" ht="15.75" thickBot="1">
      <c r="A59" s="1061"/>
      <c r="B59" s="1061"/>
      <c r="C59" s="1061"/>
      <c r="D59" s="1061"/>
      <c r="E59" s="1061"/>
      <c r="F59" s="1061"/>
      <c r="G59" s="1061"/>
      <c r="H59" s="1061"/>
      <c r="I59" s="1061"/>
      <c r="J59" s="1061"/>
      <c r="K59" s="1061"/>
      <c r="L59" s="1061"/>
      <c r="M59" s="1061"/>
      <c r="N59" s="1061"/>
      <c r="O59" s="1061"/>
      <c r="P59" s="1061"/>
      <c r="Q59" s="1061"/>
      <c r="R59" s="1061"/>
      <c r="S59" s="1061"/>
      <c r="T59" s="1061"/>
      <c r="U59" s="1061"/>
      <c r="V59" s="1061"/>
      <c r="W59" s="1061"/>
      <c r="X59" s="1061"/>
      <c r="Y59" s="1108"/>
      <c r="AB59" s="1055"/>
      <c r="AC59" s="1062"/>
      <c r="AD59" s="1061"/>
      <c r="AE59" s="1061"/>
      <c r="AF59" s="1062"/>
      <c r="AG59" s="1062"/>
      <c r="AH59" s="1062"/>
      <c r="AI59" s="1062"/>
      <c r="AJ59" s="1062"/>
      <c r="AK59" s="1062"/>
      <c r="AL59" s="1062"/>
      <c r="AM59" s="1062"/>
      <c r="AN59" s="1062"/>
      <c r="AO59" s="1062"/>
      <c r="AP59" s="1062"/>
      <c r="AQ59" s="1062"/>
      <c r="AR59" s="1062"/>
      <c r="AS59" s="1062"/>
      <c r="AT59" s="1062"/>
      <c r="AU59" s="1062"/>
      <c r="AV59" s="1062"/>
      <c r="AW59" s="1062"/>
      <c r="AX59" s="1062"/>
      <c r="AY59" s="1062"/>
      <c r="AZ59" s="1121"/>
      <c r="BC59" s="1056"/>
      <c r="BD59" s="1062"/>
      <c r="BE59" s="1061"/>
      <c r="BF59" s="1061"/>
      <c r="BG59" s="1062"/>
      <c r="BH59" s="1062"/>
      <c r="BI59" s="1062"/>
      <c r="BJ59" s="1062"/>
      <c r="BK59" s="1062"/>
      <c r="BL59" s="1062"/>
      <c r="BM59" s="1062"/>
      <c r="BN59" s="1062"/>
      <c r="BO59" s="1062"/>
      <c r="BP59" s="1062"/>
      <c r="BQ59" s="1062"/>
      <c r="BR59" s="1062"/>
      <c r="BS59" s="1062"/>
      <c r="BT59" s="1062"/>
      <c r="BU59" s="1062"/>
      <c r="BV59" s="1062"/>
      <c r="BW59" s="1062"/>
      <c r="BX59" s="1062"/>
      <c r="BY59" s="1062"/>
      <c r="BZ59" s="1062"/>
      <c r="CA59" s="1121"/>
    </row>
    <row r="60" spans="1:79" ht="45.75" customHeight="1" thickBot="1">
      <c r="A60" s="1061"/>
      <c r="B60" s="1087" t="s">
        <v>1060</v>
      </c>
      <c r="C60" s="1636" t="s">
        <v>101</v>
      </c>
      <c r="D60" s="1637"/>
      <c r="E60" s="1636" t="s">
        <v>1062</v>
      </c>
      <c r="F60" s="1637"/>
      <c r="G60" s="1636" t="s">
        <v>1048</v>
      </c>
      <c r="H60" s="1638"/>
      <c r="I60" s="1636" t="s">
        <v>1049</v>
      </c>
      <c r="J60" s="1637"/>
      <c r="K60" s="1636" t="s">
        <v>1050</v>
      </c>
      <c r="L60" s="1637"/>
      <c r="M60" s="1636" t="s">
        <v>1051</v>
      </c>
      <c r="N60" s="1637"/>
      <c r="O60" s="1638" t="s">
        <v>1052</v>
      </c>
      <c r="P60" s="1638"/>
      <c r="Q60" s="1636" t="s">
        <v>1053</v>
      </c>
      <c r="R60" s="1637"/>
      <c r="S60" s="1638" t="s">
        <v>1054</v>
      </c>
      <c r="T60" s="1638"/>
      <c r="U60" s="1636" t="s">
        <v>1055</v>
      </c>
      <c r="V60" s="1637"/>
      <c r="W60" s="1638" t="s">
        <v>1056</v>
      </c>
      <c r="X60" s="1637"/>
      <c r="Y60" s="1108"/>
      <c r="AB60" s="1055"/>
      <c r="AC60" s="1087" t="s">
        <v>1060</v>
      </c>
      <c r="AD60" s="1636" t="s">
        <v>101</v>
      </c>
      <c r="AE60" s="1637"/>
      <c r="AF60" s="1636" t="s">
        <v>1062</v>
      </c>
      <c r="AG60" s="1637"/>
      <c r="AH60" s="1636" t="s">
        <v>1063</v>
      </c>
      <c r="AI60" s="1638"/>
      <c r="AJ60" s="1636" t="s">
        <v>1049</v>
      </c>
      <c r="AK60" s="1637"/>
      <c r="AL60" s="1636" t="s">
        <v>1050</v>
      </c>
      <c r="AM60" s="1637"/>
      <c r="AN60" s="1636" t="s">
        <v>1051</v>
      </c>
      <c r="AO60" s="1637"/>
      <c r="AP60" s="1638" t="s">
        <v>1052</v>
      </c>
      <c r="AQ60" s="1638"/>
      <c r="AR60" s="1636" t="s">
        <v>1053</v>
      </c>
      <c r="AS60" s="1637"/>
      <c r="AT60" s="1638" t="s">
        <v>1054</v>
      </c>
      <c r="AU60" s="1638"/>
      <c r="AV60" s="1636" t="s">
        <v>1055</v>
      </c>
      <c r="AW60" s="1637"/>
      <c r="AX60" s="1638" t="s">
        <v>1056</v>
      </c>
      <c r="AY60" s="1637"/>
      <c r="AZ60" s="1121"/>
      <c r="BC60" s="1056"/>
      <c r="BD60" s="1087" t="s">
        <v>1060</v>
      </c>
      <c r="BE60" s="1636" t="s">
        <v>101</v>
      </c>
      <c r="BF60" s="1637"/>
      <c r="BG60" s="1636" t="s">
        <v>1062</v>
      </c>
      <c r="BH60" s="1637"/>
      <c r="BI60" s="1636" t="s">
        <v>1048</v>
      </c>
      <c r="BJ60" s="1638"/>
      <c r="BK60" s="1636" t="s">
        <v>1049</v>
      </c>
      <c r="BL60" s="1637"/>
      <c r="BM60" s="1636" t="s">
        <v>1050</v>
      </c>
      <c r="BN60" s="1637"/>
      <c r="BO60" s="1636" t="s">
        <v>1051</v>
      </c>
      <c r="BP60" s="1637"/>
      <c r="BQ60" s="1638" t="s">
        <v>1052</v>
      </c>
      <c r="BR60" s="1638"/>
      <c r="BS60" s="1636" t="s">
        <v>1053</v>
      </c>
      <c r="BT60" s="1637"/>
      <c r="BU60" s="1638" t="s">
        <v>1054</v>
      </c>
      <c r="BV60" s="1638"/>
      <c r="BW60" s="1636" t="s">
        <v>1055</v>
      </c>
      <c r="BX60" s="1637"/>
      <c r="BY60" s="1638" t="s">
        <v>1056</v>
      </c>
      <c r="BZ60" s="1637"/>
      <c r="CA60" s="1121"/>
    </row>
    <row r="61" spans="1:79" ht="15.75" thickBot="1">
      <c r="A61" s="1061"/>
      <c r="B61" s="1088"/>
      <c r="C61" s="1065" t="s">
        <v>1002</v>
      </c>
      <c r="D61" s="1066" t="s">
        <v>213</v>
      </c>
      <c r="E61" s="1065" t="s">
        <v>1002</v>
      </c>
      <c r="F61" s="1066" t="s">
        <v>213</v>
      </c>
      <c r="G61" s="1065" t="s">
        <v>1002</v>
      </c>
      <c r="H61" s="1089" t="s">
        <v>213</v>
      </c>
      <c r="I61" s="1065" t="s">
        <v>1002</v>
      </c>
      <c r="J61" s="1066" t="s">
        <v>213</v>
      </c>
      <c r="K61" s="1065" t="s">
        <v>1002</v>
      </c>
      <c r="L61" s="1066" t="s">
        <v>213</v>
      </c>
      <c r="M61" s="1065" t="s">
        <v>1002</v>
      </c>
      <c r="N61" s="1066" t="s">
        <v>213</v>
      </c>
      <c r="O61" s="1090" t="s">
        <v>1002</v>
      </c>
      <c r="P61" s="1089" t="s">
        <v>213</v>
      </c>
      <c r="Q61" s="1065" t="s">
        <v>1002</v>
      </c>
      <c r="R61" s="1066" t="s">
        <v>213</v>
      </c>
      <c r="S61" s="1090" t="s">
        <v>1002</v>
      </c>
      <c r="T61" s="1089" t="s">
        <v>213</v>
      </c>
      <c r="U61" s="1065" t="s">
        <v>1002</v>
      </c>
      <c r="V61" s="1066" t="s">
        <v>213</v>
      </c>
      <c r="W61" s="1090" t="s">
        <v>1002</v>
      </c>
      <c r="X61" s="1066" t="s">
        <v>213</v>
      </c>
      <c r="Y61" s="1108"/>
      <c r="AB61" s="1055"/>
      <c r="AC61" s="1088"/>
      <c r="AD61" s="1065" t="s">
        <v>1002</v>
      </c>
      <c r="AE61" s="1066" t="s">
        <v>213</v>
      </c>
      <c r="AF61" s="1065" t="s">
        <v>1002</v>
      </c>
      <c r="AG61" s="1066" t="s">
        <v>213</v>
      </c>
      <c r="AH61" s="1065" t="s">
        <v>1002</v>
      </c>
      <c r="AI61" s="1089" t="s">
        <v>213</v>
      </c>
      <c r="AJ61" s="1065" t="s">
        <v>1002</v>
      </c>
      <c r="AK61" s="1066" t="s">
        <v>213</v>
      </c>
      <c r="AL61" s="1065" t="s">
        <v>1002</v>
      </c>
      <c r="AM61" s="1066" t="s">
        <v>213</v>
      </c>
      <c r="AN61" s="1065" t="s">
        <v>1002</v>
      </c>
      <c r="AO61" s="1066" t="s">
        <v>213</v>
      </c>
      <c r="AP61" s="1090" t="s">
        <v>1002</v>
      </c>
      <c r="AQ61" s="1089" t="s">
        <v>213</v>
      </c>
      <c r="AR61" s="1065" t="s">
        <v>1002</v>
      </c>
      <c r="AS61" s="1066" t="s">
        <v>213</v>
      </c>
      <c r="AT61" s="1090" t="s">
        <v>1002</v>
      </c>
      <c r="AU61" s="1089" t="s">
        <v>213</v>
      </c>
      <c r="AV61" s="1065" t="s">
        <v>1002</v>
      </c>
      <c r="AW61" s="1066" t="s">
        <v>213</v>
      </c>
      <c r="AX61" s="1090" t="s">
        <v>1002</v>
      </c>
      <c r="AY61" s="1066" t="s">
        <v>213</v>
      </c>
      <c r="AZ61" s="1121"/>
      <c r="BC61" s="1056"/>
      <c r="BD61" s="1088"/>
      <c r="BE61" s="1065" t="s">
        <v>1002</v>
      </c>
      <c r="BF61" s="1066" t="s">
        <v>213</v>
      </c>
      <c r="BG61" s="1065" t="s">
        <v>1002</v>
      </c>
      <c r="BH61" s="1066" t="s">
        <v>213</v>
      </c>
      <c r="BI61" s="1065" t="s">
        <v>1002</v>
      </c>
      <c r="BJ61" s="1089" t="s">
        <v>213</v>
      </c>
      <c r="BK61" s="1065" t="s">
        <v>1002</v>
      </c>
      <c r="BL61" s="1066" t="s">
        <v>213</v>
      </c>
      <c r="BM61" s="1065" t="s">
        <v>1002</v>
      </c>
      <c r="BN61" s="1066" t="s">
        <v>213</v>
      </c>
      <c r="BO61" s="1065" t="s">
        <v>1002</v>
      </c>
      <c r="BP61" s="1066" t="s">
        <v>213</v>
      </c>
      <c r="BQ61" s="1090" t="s">
        <v>1002</v>
      </c>
      <c r="BR61" s="1089" t="s">
        <v>213</v>
      </c>
      <c r="BS61" s="1065" t="s">
        <v>1002</v>
      </c>
      <c r="BT61" s="1066" t="s">
        <v>213</v>
      </c>
      <c r="BU61" s="1090" t="s">
        <v>1002</v>
      </c>
      <c r="BV61" s="1089" t="s">
        <v>213</v>
      </c>
      <c r="BW61" s="1065" t="s">
        <v>1002</v>
      </c>
      <c r="BX61" s="1066" t="s">
        <v>213</v>
      </c>
      <c r="BY61" s="1090" t="s">
        <v>1002</v>
      </c>
      <c r="BZ61" s="1066" t="s">
        <v>213</v>
      </c>
      <c r="CA61" s="1121"/>
    </row>
    <row r="62" spans="1:79">
      <c r="A62" s="1061"/>
      <c r="B62" s="1067" t="s">
        <v>37</v>
      </c>
      <c r="C62" s="1100">
        <f>E62+G62+I62+K62+M62+O62+Q62+S62+U62+W62</f>
        <v>504</v>
      </c>
      <c r="D62" s="1101">
        <f>C62/C65%</f>
        <v>1.8717272625988786</v>
      </c>
      <c r="E62" s="1100">
        <v>0</v>
      </c>
      <c r="F62" s="1100">
        <v>0</v>
      </c>
      <c r="G62" s="1070">
        <v>49</v>
      </c>
      <c r="H62" s="1091">
        <v>2</v>
      </c>
      <c r="I62" s="1070">
        <v>156</v>
      </c>
      <c r="J62" s="1071">
        <v>2</v>
      </c>
      <c r="K62" s="1070">
        <v>74</v>
      </c>
      <c r="L62" s="1071">
        <v>1</v>
      </c>
      <c r="M62" s="1070">
        <v>145</v>
      </c>
      <c r="N62" s="1071">
        <v>1</v>
      </c>
      <c r="O62" s="1072">
        <v>56</v>
      </c>
      <c r="P62" s="1091">
        <v>2</v>
      </c>
      <c r="Q62" s="1070">
        <v>16</v>
      </c>
      <c r="R62" s="1071">
        <v>2</v>
      </c>
      <c r="S62" s="1072">
        <v>4</v>
      </c>
      <c r="T62" s="1091">
        <v>1</v>
      </c>
      <c r="U62" s="1116">
        <v>3</v>
      </c>
      <c r="V62" s="1071">
        <v>2</v>
      </c>
      <c r="W62" s="1072">
        <v>1</v>
      </c>
      <c r="X62" s="1071">
        <v>1</v>
      </c>
      <c r="Y62" s="1108"/>
      <c r="AB62" s="1055"/>
      <c r="AC62" s="1122" t="s">
        <v>37</v>
      </c>
      <c r="AD62" s="1100">
        <f>AF62+AH62+AJ62+AL62+AN62+AP62+AR62+AT62+AV62+AX62</f>
        <v>538</v>
      </c>
      <c r="AE62" s="1101">
        <f>AD62/AD65%</f>
        <v>1.940836940836941</v>
      </c>
      <c r="AF62" s="1123">
        <v>2</v>
      </c>
      <c r="AG62" s="1123">
        <v>1</v>
      </c>
      <c r="AH62" s="1124">
        <v>53</v>
      </c>
      <c r="AI62" s="1140">
        <v>3</v>
      </c>
      <c r="AJ62" s="1124">
        <v>176</v>
      </c>
      <c r="AK62" s="1125">
        <v>2</v>
      </c>
      <c r="AL62" s="1124">
        <v>94</v>
      </c>
      <c r="AM62" s="1125">
        <v>2</v>
      </c>
      <c r="AN62" s="1124">
        <v>140</v>
      </c>
      <c r="AO62" s="1125">
        <v>2</v>
      </c>
      <c r="AP62" s="1126">
        <v>46</v>
      </c>
      <c r="AQ62" s="1140">
        <v>2</v>
      </c>
      <c r="AR62" s="1124">
        <v>20</v>
      </c>
      <c r="AS62" s="1125">
        <v>3</v>
      </c>
      <c r="AT62" s="1126">
        <v>4</v>
      </c>
      <c r="AU62" s="1140">
        <v>1</v>
      </c>
      <c r="AV62" s="1124">
        <v>3</v>
      </c>
      <c r="AW62" s="1125">
        <v>2</v>
      </c>
      <c r="AX62" s="1126">
        <v>0</v>
      </c>
      <c r="AY62" s="1125">
        <v>0</v>
      </c>
      <c r="AZ62" s="1121"/>
      <c r="BC62" s="1056"/>
      <c r="BD62" s="1122" t="s">
        <v>37</v>
      </c>
      <c r="BE62" s="1100">
        <f>BG62+BI62+BK62+BM62+BO62+BQ62+BS62+BU62+BW62+BY62</f>
        <v>538</v>
      </c>
      <c r="BF62" s="1101">
        <f>BE62/BE65%</f>
        <v>2.0675608162637871</v>
      </c>
      <c r="BG62" s="1123">
        <v>1</v>
      </c>
      <c r="BH62" s="1123">
        <v>1</v>
      </c>
      <c r="BI62" s="1124">
        <v>57</v>
      </c>
      <c r="BJ62" s="1140">
        <v>3</v>
      </c>
      <c r="BK62" s="1124">
        <v>173</v>
      </c>
      <c r="BL62" s="1125">
        <v>2</v>
      </c>
      <c r="BM62" s="1124">
        <v>142</v>
      </c>
      <c r="BN62" s="1125">
        <v>2</v>
      </c>
      <c r="BO62" s="1124">
        <v>100</v>
      </c>
      <c r="BP62" s="1125">
        <v>2</v>
      </c>
      <c r="BQ62" s="1126">
        <v>43</v>
      </c>
      <c r="BR62" s="1140">
        <v>2</v>
      </c>
      <c r="BS62" s="1124">
        <v>15</v>
      </c>
      <c r="BT62" s="1125">
        <v>2</v>
      </c>
      <c r="BU62" s="1126">
        <v>5</v>
      </c>
      <c r="BV62" s="1140">
        <v>2</v>
      </c>
      <c r="BW62" s="1124">
        <v>2</v>
      </c>
      <c r="BX62" s="1125">
        <v>2</v>
      </c>
      <c r="BY62" s="1126">
        <v>0</v>
      </c>
      <c r="BZ62" s="1125">
        <v>0</v>
      </c>
      <c r="CA62" s="1121"/>
    </row>
    <row r="63" spans="1:79">
      <c r="A63" s="1061"/>
      <c r="B63" s="1073" t="s">
        <v>1061</v>
      </c>
      <c r="C63" s="1100">
        <f>E63+G63+I63+K63+M63+O63+Q63+S63+U63+W63</f>
        <v>11854</v>
      </c>
      <c r="D63" s="1101">
        <f>C63/C65%</f>
        <v>44.022728116760135</v>
      </c>
      <c r="E63" s="1102">
        <v>33</v>
      </c>
      <c r="F63" s="1102">
        <v>97</v>
      </c>
      <c r="G63" s="1074">
        <v>937</v>
      </c>
      <c r="H63" s="1092">
        <v>50</v>
      </c>
      <c r="I63" s="1074">
        <v>3350</v>
      </c>
      <c r="J63" s="1075">
        <v>46</v>
      </c>
      <c r="K63" s="1074">
        <v>2054</v>
      </c>
      <c r="L63" s="1075">
        <v>40</v>
      </c>
      <c r="M63" s="1074">
        <v>3751</v>
      </c>
      <c r="N63" s="1075">
        <v>44</v>
      </c>
      <c r="O63" s="1076">
        <v>1007</v>
      </c>
      <c r="P63" s="1092">
        <v>40</v>
      </c>
      <c r="Q63" s="1074">
        <v>433</v>
      </c>
      <c r="R63" s="1075">
        <v>47</v>
      </c>
      <c r="S63" s="1076">
        <v>131</v>
      </c>
      <c r="T63" s="1092">
        <v>42</v>
      </c>
      <c r="U63" s="1074">
        <v>66</v>
      </c>
      <c r="V63" s="1075">
        <v>52</v>
      </c>
      <c r="W63" s="1076">
        <v>92</v>
      </c>
      <c r="X63" s="1075">
        <v>60</v>
      </c>
      <c r="Y63" s="1108"/>
      <c r="AB63" s="1055"/>
      <c r="AC63" s="1127" t="s">
        <v>1061</v>
      </c>
      <c r="AD63" s="1100">
        <f>AF63+AH63+AJ63+AL63+AN63+AP63+AR63+AT63+AV63+AX63</f>
        <v>12728</v>
      </c>
      <c r="AE63" s="1101">
        <f>AD63/AD65%</f>
        <v>45.916305916305916</v>
      </c>
      <c r="AF63" s="1128">
        <v>206</v>
      </c>
      <c r="AG63" s="1128">
        <v>78</v>
      </c>
      <c r="AH63" s="1129">
        <v>1012</v>
      </c>
      <c r="AI63" s="1141">
        <v>57</v>
      </c>
      <c r="AJ63" s="1129">
        <v>3884</v>
      </c>
      <c r="AK63" s="1130">
        <v>47</v>
      </c>
      <c r="AL63" s="1129">
        <v>2347</v>
      </c>
      <c r="AM63" s="1130">
        <v>40</v>
      </c>
      <c r="AN63" s="1129">
        <v>3598</v>
      </c>
      <c r="AO63" s="1130">
        <v>46</v>
      </c>
      <c r="AP63" s="1131">
        <v>955</v>
      </c>
      <c r="AQ63" s="1141">
        <v>41</v>
      </c>
      <c r="AR63" s="1129">
        <v>409</v>
      </c>
      <c r="AS63" s="1130">
        <v>48</v>
      </c>
      <c r="AT63" s="1131">
        <v>130</v>
      </c>
      <c r="AU63" s="1141">
        <v>44</v>
      </c>
      <c r="AV63" s="1129">
        <v>76</v>
      </c>
      <c r="AW63" s="1130">
        <v>60</v>
      </c>
      <c r="AX63" s="1131">
        <v>111</v>
      </c>
      <c r="AY63" s="1130">
        <v>59</v>
      </c>
      <c r="AZ63" s="1121"/>
      <c r="BC63" s="1056"/>
      <c r="BD63" s="1127" t="s">
        <v>1061</v>
      </c>
      <c r="BE63" s="1100">
        <f>BG63+BI63+BK63+BM63+BO63+BQ63+BS63+BU63+BW63+BY63</f>
        <v>12273</v>
      </c>
      <c r="BF63" s="1101">
        <f>BE63/BE65%</f>
        <v>47.1657507397871</v>
      </c>
      <c r="BG63" s="1128">
        <v>29</v>
      </c>
      <c r="BH63" s="1128">
        <v>43</v>
      </c>
      <c r="BI63" s="1129">
        <v>974</v>
      </c>
      <c r="BJ63" s="1141">
        <v>58</v>
      </c>
      <c r="BK63" s="1129">
        <v>3930</v>
      </c>
      <c r="BL63" s="1130">
        <v>51</v>
      </c>
      <c r="BM63" s="1129">
        <v>3886</v>
      </c>
      <c r="BN63" s="1130">
        <v>44</v>
      </c>
      <c r="BO63" s="1129">
        <v>1868</v>
      </c>
      <c r="BP63" s="1130">
        <v>45</v>
      </c>
      <c r="BQ63" s="1131">
        <v>900</v>
      </c>
      <c r="BR63" s="1141">
        <v>41</v>
      </c>
      <c r="BS63" s="1129">
        <v>383</v>
      </c>
      <c r="BT63" s="1130">
        <v>48</v>
      </c>
      <c r="BU63" s="1131">
        <v>125</v>
      </c>
      <c r="BV63" s="1141">
        <v>45</v>
      </c>
      <c r="BW63" s="1129">
        <v>75</v>
      </c>
      <c r="BX63" s="1130">
        <v>61</v>
      </c>
      <c r="BY63" s="1131">
        <v>103</v>
      </c>
      <c r="BZ63" s="1130">
        <v>64</v>
      </c>
      <c r="CA63" s="1121"/>
    </row>
    <row r="64" spans="1:79" ht="15.75" thickBot="1">
      <c r="A64" s="1061"/>
      <c r="B64" s="1077" t="s">
        <v>1059</v>
      </c>
      <c r="C64" s="1100">
        <f>E64+G64+I64+K64+M64+O64+Q64+S64+U64+W64</f>
        <v>14569</v>
      </c>
      <c r="D64" s="1101">
        <f>C64/C65%</f>
        <v>54.105544620640998</v>
      </c>
      <c r="E64" s="1102">
        <v>1</v>
      </c>
      <c r="F64" s="1102">
        <v>3</v>
      </c>
      <c r="G64" s="1078">
        <v>902</v>
      </c>
      <c r="H64" s="1093">
        <v>48</v>
      </c>
      <c r="I64" s="1078">
        <v>3713</v>
      </c>
      <c r="J64" s="1079">
        <v>52</v>
      </c>
      <c r="K64" s="1078">
        <v>3008</v>
      </c>
      <c r="L64" s="1079">
        <v>59</v>
      </c>
      <c r="M64" s="1078">
        <v>4720</v>
      </c>
      <c r="N64" s="1079">
        <v>55</v>
      </c>
      <c r="O64" s="1080">
        <v>1459</v>
      </c>
      <c r="P64" s="1093">
        <v>58</v>
      </c>
      <c r="Q64" s="1078">
        <v>467</v>
      </c>
      <c r="R64" s="1079">
        <v>51</v>
      </c>
      <c r="S64" s="1080">
        <v>180</v>
      </c>
      <c r="T64" s="1093">
        <v>57</v>
      </c>
      <c r="U64" s="1078">
        <v>59</v>
      </c>
      <c r="V64" s="1079">
        <v>46</v>
      </c>
      <c r="W64" s="1080">
        <v>60</v>
      </c>
      <c r="X64" s="1079">
        <v>39</v>
      </c>
      <c r="Y64" s="1108"/>
      <c r="AB64" s="1055"/>
      <c r="AC64" s="1132" t="s">
        <v>1059</v>
      </c>
      <c r="AD64" s="1100">
        <f>AF64+AH64+AJ64+AL64+AN64+AP64+AR64+AT64+AV64+AX64</f>
        <v>14454</v>
      </c>
      <c r="AE64" s="1101">
        <f>AD64/AD65%</f>
        <v>52.142857142857146</v>
      </c>
      <c r="AF64" s="1128">
        <v>57</v>
      </c>
      <c r="AG64" s="1128">
        <v>21</v>
      </c>
      <c r="AH64" s="1134">
        <v>708</v>
      </c>
      <c r="AI64" s="1142">
        <v>40</v>
      </c>
      <c r="AJ64" s="1134">
        <v>4237</v>
      </c>
      <c r="AK64" s="1135">
        <v>51</v>
      </c>
      <c r="AL64" s="1134">
        <v>3406</v>
      </c>
      <c r="AM64" s="1135">
        <v>58</v>
      </c>
      <c r="AN64" s="1134">
        <v>4036</v>
      </c>
      <c r="AO64" s="1135">
        <v>52</v>
      </c>
      <c r="AP64" s="1136">
        <v>1306</v>
      </c>
      <c r="AQ64" s="1142">
        <v>599</v>
      </c>
      <c r="AR64" s="1134">
        <v>418</v>
      </c>
      <c r="AS64" s="1135">
        <v>49</v>
      </c>
      <c r="AT64" s="1136">
        <v>160</v>
      </c>
      <c r="AU64" s="1142">
        <v>55</v>
      </c>
      <c r="AV64" s="1134">
        <v>49</v>
      </c>
      <c r="AW64" s="1135">
        <v>38</v>
      </c>
      <c r="AX64" s="1136">
        <v>77</v>
      </c>
      <c r="AY64" s="1135">
        <v>41</v>
      </c>
      <c r="AZ64" s="1121"/>
      <c r="BC64" s="1056"/>
      <c r="BD64" s="1132" t="s">
        <v>1059</v>
      </c>
      <c r="BE64" s="1100">
        <f>BG64+BI64+BK64+BM64+BO64+BQ64+BS64+BU64+BW64+BY64</f>
        <v>13210</v>
      </c>
      <c r="BF64" s="1101">
        <f>BE64/BE65%</f>
        <v>50.766688443949121</v>
      </c>
      <c r="BG64" s="1128">
        <v>38</v>
      </c>
      <c r="BH64" s="1128">
        <v>56</v>
      </c>
      <c r="BI64" s="1134">
        <v>662</v>
      </c>
      <c r="BJ64" s="1142">
        <v>39</v>
      </c>
      <c r="BK64" s="1134">
        <v>3545</v>
      </c>
      <c r="BL64" s="1135">
        <v>46</v>
      </c>
      <c r="BM64" s="1134">
        <v>4831</v>
      </c>
      <c r="BN64" s="1135">
        <v>55</v>
      </c>
      <c r="BO64" s="1134">
        <v>2220</v>
      </c>
      <c r="BP64" s="1135">
        <v>53</v>
      </c>
      <c r="BQ64" s="1136">
        <v>1269</v>
      </c>
      <c r="BR64" s="1142">
        <v>57</v>
      </c>
      <c r="BS64" s="1134">
        <v>397</v>
      </c>
      <c r="BT64" s="1135">
        <v>50</v>
      </c>
      <c r="BU64" s="1136">
        <v>145</v>
      </c>
      <c r="BV64" s="1142">
        <v>53</v>
      </c>
      <c r="BW64" s="1134">
        <v>46</v>
      </c>
      <c r="BX64" s="1135">
        <v>37</v>
      </c>
      <c r="BY64" s="1136">
        <v>57</v>
      </c>
      <c r="BZ64" s="1135">
        <v>36</v>
      </c>
      <c r="CA64" s="1121"/>
    </row>
    <row r="65" spans="1:79" ht="15.75" thickBot="1">
      <c r="A65" s="1061"/>
      <c r="B65" s="1081" t="s">
        <v>104</v>
      </c>
      <c r="C65" s="1082">
        <f>E65+G65+I65+K65+M65+O65+Q65+S65+U65+W65</f>
        <v>26927</v>
      </c>
      <c r="D65" s="1094"/>
      <c r="E65" s="1082">
        <f t="shared" ref="E65" si="26">SUM(E62:E64)</f>
        <v>34</v>
      </c>
      <c r="F65" s="1082"/>
      <c r="G65" s="1082">
        <f>SUM(G62:G64)</f>
        <v>1888</v>
      </c>
      <c r="H65" s="1095"/>
      <c r="I65" s="1082">
        <f t="shared" ref="I65:W65" si="27">SUM(I62:I64)</f>
        <v>7219</v>
      </c>
      <c r="J65" s="1096"/>
      <c r="K65" s="1082">
        <f t="shared" si="27"/>
        <v>5136</v>
      </c>
      <c r="L65" s="1096"/>
      <c r="M65" s="1082">
        <f t="shared" si="27"/>
        <v>8616</v>
      </c>
      <c r="N65" s="1096"/>
      <c r="O65" s="1097">
        <f t="shared" si="27"/>
        <v>2522</v>
      </c>
      <c r="P65" s="1095"/>
      <c r="Q65" s="1082">
        <f t="shared" si="27"/>
        <v>916</v>
      </c>
      <c r="R65" s="1096"/>
      <c r="S65" s="1097">
        <f t="shared" si="27"/>
        <v>315</v>
      </c>
      <c r="T65" s="1095"/>
      <c r="U65" s="1082">
        <f t="shared" si="27"/>
        <v>128</v>
      </c>
      <c r="V65" s="1096"/>
      <c r="W65" s="1097">
        <f t="shared" si="27"/>
        <v>153</v>
      </c>
      <c r="X65" s="1096"/>
      <c r="Y65" s="1108"/>
      <c r="AB65" s="1055"/>
      <c r="AC65" s="1063" t="s">
        <v>104</v>
      </c>
      <c r="AD65" s="1082">
        <f>AF65+AH65+AJ65+AL65+AN65+AP65+AR65+AT65+AV65+AX65</f>
        <v>27720</v>
      </c>
      <c r="AE65" s="1094"/>
      <c r="AF65" s="1143">
        <f t="shared" ref="AF65:AG65" si="28">SUM(AF62:AF64)</f>
        <v>265</v>
      </c>
      <c r="AG65" s="1143">
        <f t="shared" si="28"/>
        <v>100</v>
      </c>
      <c r="AH65" s="1143">
        <f>SUM(AH62:AH64)</f>
        <v>1773</v>
      </c>
      <c r="AI65" s="1144">
        <f t="shared" ref="AI65:AY65" si="29">SUM(AI62:AI64)</f>
        <v>100</v>
      </c>
      <c r="AJ65" s="1143">
        <f t="shared" si="29"/>
        <v>8297</v>
      </c>
      <c r="AK65" s="1145">
        <f t="shared" si="29"/>
        <v>100</v>
      </c>
      <c r="AL65" s="1143">
        <f t="shared" si="29"/>
        <v>5847</v>
      </c>
      <c r="AM65" s="1145">
        <f t="shared" si="29"/>
        <v>100</v>
      </c>
      <c r="AN65" s="1143">
        <f t="shared" si="29"/>
        <v>7774</v>
      </c>
      <c r="AO65" s="1145">
        <f t="shared" si="29"/>
        <v>100</v>
      </c>
      <c r="AP65" s="1146">
        <f t="shared" si="29"/>
        <v>2307</v>
      </c>
      <c r="AQ65" s="1144">
        <f t="shared" si="29"/>
        <v>642</v>
      </c>
      <c r="AR65" s="1143">
        <f t="shared" si="29"/>
        <v>847</v>
      </c>
      <c r="AS65" s="1145">
        <f t="shared" si="29"/>
        <v>100</v>
      </c>
      <c r="AT65" s="1146">
        <f t="shared" si="29"/>
        <v>294</v>
      </c>
      <c r="AU65" s="1144">
        <f t="shared" si="29"/>
        <v>100</v>
      </c>
      <c r="AV65" s="1143">
        <f t="shared" si="29"/>
        <v>128</v>
      </c>
      <c r="AW65" s="1145">
        <f t="shared" si="29"/>
        <v>100</v>
      </c>
      <c r="AX65" s="1146">
        <f t="shared" si="29"/>
        <v>188</v>
      </c>
      <c r="AY65" s="1145">
        <f t="shared" si="29"/>
        <v>100</v>
      </c>
      <c r="AZ65" s="1121"/>
      <c r="BC65" s="1056"/>
      <c r="BD65" s="1063" t="s">
        <v>104</v>
      </c>
      <c r="BE65" s="1082">
        <f>BG65+BI65+BK65+BM65+BO65+BQ65+BS65+BU65+BW65+BY65</f>
        <v>26021</v>
      </c>
      <c r="BF65" s="1094"/>
      <c r="BG65" s="1143">
        <f t="shared" ref="BG65:BH65" si="30">SUM(BG62:BG64)</f>
        <v>68</v>
      </c>
      <c r="BH65" s="1143">
        <f t="shared" si="30"/>
        <v>100</v>
      </c>
      <c r="BI65" s="1143">
        <f>SUM(BI62:BI64)</f>
        <v>1693</v>
      </c>
      <c r="BJ65" s="1144">
        <f t="shared" ref="BJ65:BZ65" si="31">SUM(BJ62:BJ64)</f>
        <v>100</v>
      </c>
      <c r="BK65" s="1143">
        <f t="shared" si="31"/>
        <v>7648</v>
      </c>
      <c r="BL65" s="1145">
        <f t="shared" si="31"/>
        <v>99</v>
      </c>
      <c r="BM65" s="1143">
        <f t="shared" si="31"/>
        <v>8859</v>
      </c>
      <c r="BN65" s="1145">
        <f t="shared" si="31"/>
        <v>101</v>
      </c>
      <c r="BO65" s="1143">
        <f t="shared" si="31"/>
        <v>4188</v>
      </c>
      <c r="BP65" s="1145">
        <f t="shared" si="31"/>
        <v>100</v>
      </c>
      <c r="BQ65" s="1146">
        <f t="shared" si="31"/>
        <v>2212</v>
      </c>
      <c r="BR65" s="1144">
        <f t="shared" si="31"/>
        <v>100</v>
      </c>
      <c r="BS65" s="1143">
        <f t="shared" si="31"/>
        <v>795</v>
      </c>
      <c r="BT65" s="1145">
        <f t="shared" si="31"/>
        <v>100</v>
      </c>
      <c r="BU65" s="1146">
        <f t="shared" si="31"/>
        <v>275</v>
      </c>
      <c r="BV65" s="1144">
        <f t="shared" si="31"/>
        <v>100</v>
      </c>
      <c r="BW65" s="1143">
        <f t="shared" si="31"/>
        <v>123</v>
      </c>
      <c r="BX65" s="1145">
        <f t="shared" si="31"/>
        <v>100</v>
      </c>
      <c r="BY65" s="1146">
        <f t="shared" si="31"/>
        <v>160</v>
      </c>
      <c r="BZ65" s="1145">
        <f t="shared" si="31"/>
        <v>100</v>
      </c>
      <c r="CA65" s="1121"/>
    </row>
    <row r="66" spans="1:79">
      <c r="A66" s="1061"/>
      <c r="B66" s="1061"/>
      <c r="C66" s="1061"/>
      <c r="D66" s="1061"/>
      <c r="E66" s="1061"/>
      <c r="F66" s="1061"/>
      <c r="G66" s="1061"/>
      <c r="H66" s="1061"/>
      <c r="I66" s="1061"/>
      <c r="J66" s="1061"/>
      <c r="K66" s="1061"/>
      <c r="L66" s="1061"/>
      <c r="M66" s="1061"/>
      <c r="N66" s="1061"/>
      <c r="O66" s="1061"/>
      <c r="P66" s="1061"/>
      <c r="Q66" s="1061"/>
      <c r="R66" s="1061"/>
      <c r="S66" s="1061"/>
      <c r="T66" s="1061"/>
      <c r="U66" s="1061"/>
      <c r="V66" s="1061"/>
      <c r="W66" s="1061"/>
      <c r="X66" s="1061"/>
      <c r="Y66" s="1108"/>
      <c r="AB66" s="1055"/>
      <c r="AC66" s="1062"/>
      <c r="AD66" s="1061"/>
      <c r="AE66" s="1061"/>
      <c r="AF66" s="1062"/>
      <c r="AG66" s="1062"/>
      <c r="AH66" s="1062"/>
      <c r="AI66" s="1062"/>
      <c r="AJ66" s="1062"/>
      <c r="AK66" s="1062"/>
      <c r="AL66" s="1062"/>
      <c r="AM66" s="1062"/>
      <c r="AN66" s="1062"/>
      <c r="AO66" s="1062"/>
      <c r="AP66" s="1062"/>
      <c r="AQ66" s="1062"/>
      <c r="AR66" s="1062"/>
      <c r="AS66" s="1062"/>
      <c r="AT66" s="1062"/>
      <c r="AU66" s="1062"/>
      <c r="AV66" s="1062"/>
      <c r="AW66" s="1062"/>
      <c r="AX66" s="1062"/>
      <c r="AY66" s="1062"/>
      <c r="AZ66" s="1121"/>
      <c r="BC66" s="1056"/>
      <c r="BD66" s="1062"/>
      <c r="BE66" s="1061"/>
      <c r="BF66" s="1061"/>
      <c r="BG66" s="1062"/>
      <c r="BH66" s="1062"/>
      <c r="BI66" s="1062"/>
      <c r="BJ66" s="1062"/>
      <c r="BK66" s="1062"/>
      <c r="BL66" s="1062"/>
      <c r="BM66" s="1062"/>
      <c r="BN66" s="1062"/>
      <c r="BO66" s="1062"/>
      <c r="BP66" s="1062"/>
      <c r="BQ66" s="1062"/>
      <c r="BR66" s="1062"/>
      <c r="BS66" s="1062"/>
      <c r="BT66" s="1062"/>
      <c r="BU66" s="1062"/>
      <c r="BV66" s="1062"/>
      <c r="BW66" s="1062"/>
      <c r="BX66" s="1062"/>
      <c r="BY66" s="1062"/>
      <c r="BZ66" s="1062"/>
      <c r="CA66" s="1121"/>
    </row>
    <row r="67" spans="1:79" ht="15.75" thickBot="1">
      <c r="A67" s="1061"/>
      <c r="B67" s="1061"/>
      <c r="C67" s="1061"/>
      <c r="D67" s="1061"/>
      <c r="E67" s="1061"/>
      <c r="F67" s="1061"/>
      <c r="G67" s="1061"/>
      <c r="H67" s="1061"/>
      <c r="I67" s="1061"/>
      <c r="J67" s="1061"/>
      <c r="K67" s="1061"/>
      <c r="L67" s="1061"/>
      <c r="M67" s="1061"/>
      <c r="N67" s="1061"/>
      <c r="O67" s="1061"/>
      <c r="P67" s="1061"/>
      <c r="Q67" s="1061"/>
      <c r="R67" s="1061"/>
      <c r="S67" s="1061"/>
      <c r="T67" s="1061"/>
      <c r="U67" s="1061"/>
      <c r="V67" s="1061"/>
      <c r="W67" s="1061"/>
      <c r="X67" s="1061"/>
      <c r="Y67" s="1108"/>
      <c r="AB67" s="1055"/>
      <c r="AC67" s="1062"/>
      <c r="AD67" s="1061"/>
      <c r="AE67" s="1061"/>
      <c r="AF67" s="1062"/>
      <c r="AG67" s="1062"/>
      <c r="AH67" s="1062"/>
      <c r="AI67" s="1062"/>
      <c r="AJ67" s="1062"/>
      <c r="AK67" s="1062"/>
      <c r="AL67" s="1062"/>
      <c r="AM67" s="1062"/>
      <c r="AN67" s="1062"/>
      <c r="AO67" s="1062"/>
      <c r="AP67" s="1062"/>
      <c r="AQ67" s="1062"/>
      <c r="AR67" s="1062"/>
      <c r="AS67" s="1062"/>
      <c r="AT67" s="1062"/>
      <c r="AU67" s="1062"/>
      <c r="AV67" s="1062"/>
      <c r="AW67" s="1062"/>
      <c r="AX67" s="1062"/>
      <c r="AY67" s="1062"/>
      <c r="AZ67" s="1121"/>
      <c r="BC67" s="1056"/>
      <c r="BD67" s="1062"/>
      <c r="BE67" s="1061"/>
      <c r="BF67" s="1061"/>
      <c r="BG67" s="1062"/>
      <c r="BH67" s="1062"/>
      <c r="BI67" s="1062"/>
      <c r="BJ67" s="1062"/>
      <c r="BK67" s="1062"/>
      <c r="BL67" s="1062"/>
      <c r="BM67" s="1062"/>
      <c r="BN67" s="1062"/>
      <c r="BO67" s="1062"/>
      <c r="BP67" s="1062"/>
      <c r="BQ67" s="1062"/>
      <c r="BR67" s="1062"/>
      <c r="BS67" s="1062"/>
      <c r="BT67" s="1062"/>
      <c r="BU67" s="1062"/>
      <c r="BV67" s="1062"/>
      <c r="BW67" s="1062"/>
      <c r="BX67" s="1062"/>
      <c r="BY67" s="1062"/>
      <c r="BZ67" s="1062"/>
      <c r="CA67" s="1121"/>
    </row>
    <row r="68" spans="1:79" ht="15.75" customHeight="1" thickBot="1">
      <c r="A68" s="1061"/>
      <c r="B68" s="1063" t="s">
        <v>715</v>
      </c>
      <c r="C68" s="1636" t="s">
        <v>101</v>
      </c>
      <c r="D68" s="1637"/>
      <c r="E68" s="1636" t="s">
        <v>1062</v>
      </c>
      <c r="F68" s="1637"/>
      <c r="G68" s="1636" t="s">
        <v>1063</v>
      </c>
      <c r="H68" s="1637"/>
      <c r="I68" s="1636" t="s">
        <v>1049</v>
      </c>
      <c r="J68" s="1637"/>
      <c r="K68" s="1636" t="s">
        <v>1050</v>
      </c>
      <c r="L68" s="1637"/>
      <c r="M68" s="1636" t="s">
        <v>1051</v>
      </c>
      <c r="N68" s="1637"/>
      <c r="O68" s="1636" t="s">
        <v>1052</v>
      </c>
      <c r="P68" s="1637"/>
      <c r="Q68" s="1636" t="s">
        <v>1053</v>
      </c>
      <c r="R68" s="1637"/>
      <c r="S68" s="1636" t="s">
        <v>1054</v>
      </c>
      <c r="T68" s="1637"/>
      <c r="U68" s="1636" t="s">
        <v>1055</v>
      </c>
      <c r="V68" s="1638"/>
      <c r="W68" s="1636" t="s">
        <v>1056</v>
      </c>
      <c r="X68" s="1637"/>
      <c r="Y68" s="1108"/>
      <c r="AB68" s="1055"/>
      <c r="AC68" s="1063" t="s">
        <v>715</v>
      </c>
      <c r="AD68" s="1636" t="s">
        <v>101</v>
      </c>
      <c r="AE68" s="1637"/>
      <c r="AF68" s="1636" t="s">
        <v>1062</v>
      </c>
      <c r="AG68" s="1637"/>
      <c r="AH68" s="1636" t="s">
        <v>1063</v>
      </c>
      <c r="AI68" s="1637"/>
      <c r="AJ68" s="1636" t="s">
        <v>1049</v>
      </c>
      <c r="AK68" s="1637"/>
      <c r="AL68" s="1636" t="s">
        <v>1050</v>
      </c>
      <c r="AM68" s="1637"/>
      <c r="AN68" s="1636" t="s">
        <v>1051</v>
      </c>
      <c r="AO68" s="1637"/>
      <c r="AP68" s="1636" t="s">
        <v>1052</v>
      </c>
      <c r="AQ68" s="1637"/>
      <c r="AR68" s="1636" t="s">
        <v>1053</v>
      </c>
      <c r="AS68" s="1637"/>
      <c r="AT68" s="1636" t="s">
        <v>1054</v>
      </c>
      <c r="AU68" s="1637"/>
      <c r="AV68" s="1636" t="s">
        <v>1055</v>
      </c>
      <c r="AW68" s="1638"/>
      <c r="AX68" s="1636" t="s">
        <v>1056</v>
      </c>
      <c r="AY68" s="1637"/>
      <c r="AZ68" s="1121"/>
      <c r="BC68" s="1056"/>
      <c r="BD68" s="1063" t="s">
        <v>715</v>
      </c>
      <c r="BE68" s="1636" t="s">
        <v>101</v>
      </c>
      <c r="BF68" s="1637"/>
      <c r="BG68" s="1636" t="s">
        <v>1062</v>
      </c>
      <c r="BH68" s="1637"/>
      <c r="BI68" s="1636" t="s">
        <v>1063</v>
      </c>
      <c r="BJ68" s="1637"/>
      <c r="BK68" s="1636" t="s">
        <v>1049</v>
      </c>
      <c r="BL68" s="1637"/>
      <c r="BM68" s="1636" t="s">
        <v>1050</v>
      </c>
      <c r="BN68" s="1637"/>
      <c r="BO68" s="1636" t="s">
        <v>1051</v>
      </c>
      <c r="BP68" s="1637"/>
      <c r="BQ68" s="1636" t="s">
        <v>1052</v>
      </c>
      <c r="BR68" s="1637"/>
      <c r="BS68" s="1636" t="s">
        <v>1053</v>
      </c>
      <c r="BT68" s="1637"/>
      <c r="BU68" s="1636" t="s">
        <v>1054</v>
      </c>
      <c r="BV68" s="1637"/>
      <c r="BW68" s="1636" t="s">
        <v>1055</v>
      </c>
      <c r="BX68" s="1638"/>
      <c r="BY68" s="1636" t="s">
        <v>1056</v>
      </c>
      <c r="BZ68" s="1637"/>
      <c r="CA68" s="1121"/>
    </row>
    <row r="69" spans="1:79" ht="15.75" thickBot="1">
      <c r="A69" s="1061"/>
      <c r="B69" s="1064"/>
      <c r="C69" s="1065" t="s">
        <v>1002</v>
      </c>
      <c r="D69" s="1066" t="s">
        <v>213</v>
      </c>
      <c r="E69" s="1065" t="s">
        <v>1002</v>
      </c>
      <c r="F69" s="1066" t="s">
        <v>213</v>
      </c>
      <c r="G69" s="1065" t="s">
        <v>1002</v>
      </c>
      <c r="H69" s="1066" t="s">
        <v>213</v>
      </c>
      <c r="I69" s="1065" t="s">
        <v>1002</v>
      </c>
      <c r="J69" s="1066" t="s">
        <v>213</v>
      </c>
      <c r="K69" s="1065" t="s">
        <v>1002</v>
      </c>
      <c r="L69" s="1066" t="s">
        <v>213</v>
      </c>
      <c r="M69" s="1065" t="s">
        <v>1002</v>
      </c>
      <c r="N69" s="1066" t="s">
        <v>213</v>
      </c>
      <c r="O69" s="1065" t="s">
        <v>1002</v>
      </c>
      <c r="P69" s="1066" t="s">
        <v>213</v>
      </c>
      <c r="Q69" s="1065" t="s">
        <v>1002</v>
      </c>
      <c r="R69" s="1066" t="s">
        <v>213</v>
      </c>
      <c r="S69" s="1065" t="s">
        <v>1002</v>
      </c>
      <c r="T69" s="1066" t="s">
        <v>213</v>
      </c>
      <c r="U69" s="1065" t="s">
        <v>1002</v>
      </c>
      <c r="V69" s="1089" t="s">
        <v>213</v>
      </c>
      <c r="W69" s="1098" t="s">
        <v>1002</v>
      </c>
      <c r="X69" s="1099" t="s">
        <v>213</v>
      </c>
      <c r="Y69" s="1108"/>
      <c r="AB69" s="1055"/>
      <c r="AC69" s="1064"/>
      <c r="AD69" s="1065" t="s">
        <v>1002</v>
      </c>
      <c r="AE69" s="1066" t="s">
        <v>213</v>
      </c>
      <c r="AF69" s="1065" t="s">
        <v>1002</v>
      </c>
      <c r="AG69" s="1066" t="s">
        <v>213</v>
      </c>
      <c r="AH69" s="1065" t="s">
        <v>1002</v>
      </c>
      <c r="AI69" s="1066" t="s">
        <v>213</v>
      </c>
      <c r="AJ69" s="1065" t="s">
        <v>1002</v>
      </c>
      <c r="AK69" s="1066" t="s">
        <v>213</v>
      </c>
      <c r="AL69" s="1065" t="s">
        <v>1002</v>
      </c>
      <c r="AM69" s="1066" t="s">
        <v>213</v>
      </c>
      <c r="AN69" s="1065" t="s">
        <v>1002</v>
      </c>
      <c r="AO69" s="1066" t="s">
        <v>213</v>
      </c>
      <c r="AP69" s="1065" t="s">
        <v>1002</v>
      </c>
      <c r="AQ69" s="1066" t="s">
        <v>213</v>
      </c>
      <c r="AR69" s="1065" t="s">
        <v>1002</v>
      </c>
      <c r="AS69" s="1066" t="s">
        <v>213</v>
      </c>
      <c r="AT69" s="1065" t="s">
        <v>1002</v>
      </c>
      <c r="AU69" s="1066" t="s">
        <v>213</v>
      </c>
      <c r="AV69" s="1065" t="s">
        <v>1002</v>
      </c>
      <c r="AW69" s="1089" t="s">
        <v>213</v>
      </c>
      <c r="AX69" s="1098" t="s">
        <v>1002</v>
      </c>
      <c r="AY69" s="1099" t="s">
        <v>213</v>
      </c>
      <c r="AZ69" s="1121"/>
      <c r="BC69" s="1056"/>
      <c r="BD69" s="1064"/>
      <c r="BE69" s="1065" t="s">
        <v>1002</v>
      </c>
      <c r="BF69" s="1066" t="s">
        <v>213</v>
      </c>
      <c r="BG69" s="1065" t="s">
        <v>1002</v>
      </c>
      <c r="BH69" s="1066" t="s">
        <v>213</v>
      </c>
      <c r="BI69" s="1065" t="s">
        <v>1002</v>
      </c>
      <c r="BJ69" s="1066" t="s">
        <v>213</v>
      </c>
      <c r="BK69" s="1065" t="s">
        <v>1002</v>
      </c>
      <c r="BL69" s="1066" t="s">
        <v>213</v>
      </c>
      <c r="BM69" s="1065" t="s">
        <v>1002</v>
      </c>
      <c r="BN69" s="1066" t="s">
        <v>213</v>
      </c>
      <c r="BO69" s="1065" t="s">
        <v>1002</v>
      </c>
      <c r="BP69" s="1066" t="s">
        <v>213</v>
      </c>
      <c r="BQ69" s="1065" t="s">
        <v>1002</v>
      </c>
      <c r="BR69" s="1066" t="s">
        <v>213</v>
      </c>
      <c r="BS69" s="1065" t="s">
        <v>1002</v>
      </c>
      <c r="BT69" s="1066" t="s">
        <v>213</v>
      </c>
      <c r="BU69" s="1065" t="s">
        <v>1002</v>
      </c>
      <c r="BV69" s="1066" t="s">
        <v>213</v>
      </c>
      <c r="BW69" s="1065" t="s">
        <v>1002</v>
      </c>
      <c r="BX69" s="1089" t="s">
        <v>213</v>
      </c>
      <c r="BY69" s="1098" t="s">
        <v>1002</v>
      </c>
      <c r="BZ69" s="1099" t="s">
        <v>213</v>
      </c>
      <c r="CA69" s="1121"/>
    </row>
    <row r="70" spans="1:79">
      <c r="A70" s="1061"/>
      <c r="B70" s="1067" t="s">
        <v>155</v>
      </c>
      <c r="C70" s="1100">
        <f>E70+G70+I70+K70+M70+O70+Q70+S70+U70+W70</f>
        <v>6319</v>
      </c>
      <c r="D70" s="1101">
        <f>C70/C76%</f>
        <v>23.467151929290306</v>
      </c>
      <c r="E70" s="1070">
        <v>9</v>
      </c>
      <c r="F70" s="1071">
        <v>26</v>
      </c>
      <c r="G70" s="1070">
        <v>745</v>
      </c>
      <c r="H70" s="1071">
        <v>39</v>
      </c>
      <c r="I70" s="1070">
        <v>2450</v>
      </c>
      <c r="J70" s="1071">
        <v>34</v>
      </c>
      <c r="K70" s="1116">
        <v>1167</v>
      </c>
      <c r="L70" s="1071">
        <v>23</v>
      </c>
      <c r="M70" s="1070">
        <v>1314</v>
      </c>
      <c r="N70" s="1071">
        <v>15</v>
      </c>
      <c r="O70" s="1070">
        <v>373</v>
      </c>
      <c r="P70" s="1071">
        <v>15</v>
      </c>
      <c r="Q70" s="1072">
        <v>148</v>
      </c>
      <c r="R70" s="1071">
        <v>16</v>
      </c>
      <c r="S70" s="1070">
        <v>54</v>
      </c>
      <c r="T70" s="1071">
        <v>17</v>
      </c>
      <c r="U70" s="1070">
        <v>27</v>
      </c>
      <c r="V70" s="1091">
        <v>21</v>
      </c>
      <c r="W70" s="1074">
        <v>32</v>
      </c>
      <c r="X70" s="1075">
        <v>21</v>
      </c>
      <c r="Y70" s="1108"/>
      <c r="AB70" s="1055"/>
      <c r="AC70" s="1067" t="s">
        <v>155</v>
      </c>
      <c r="AD70" s="1100">
        <f>AF70+AH70+AJ70+AL70+AN70+AP70+AR70+AT70+AV70+AX70</f>
        <v>6373</v>
      </c>
      <c r="AE70" s="1101">
        <f>AD70/AD76%</f>
        <v>22.99062049062049</v>
      </c>
      <c r="AF70" s="1070">
        <v>44</v>
      </c>
      <c r="AG70" s="1071">
        <v>17</v>
      </c>
      <c r="AH70" s="1070">
        <v>715</v>
      </c>
      <c r="AI70" s="1071">
        <v>40</v>
      </c>
      <c r="AJ70" s="1070">
        <v>2680</v>
      </c>
      <c r="AK70" s="1071">
        <v>32</v>
      </c>
      <c r="AL70" s="1056">
        <v>1143</v>
      </c>
      <c r="AM70" s="1071">
        <v>20</v>
      </c>
      <c r="AN70" s="1070">
        <v>1201</v>
      </c>
      <c r="AO70" s="1071">
        <v>15</v>
      </c>
      <c r="AP70" s="1070">
        <v>346</v>
      </c>
      <c r="AQ70" s="1071">
        <v>15</v>
      </c>
      <c r="AR70" s="1072">
        <v>137</v>
      </c>
      <c r="AS70" s="1071">
        <v>16</v>
      </c>
      <c r="AT70" s="1070">
        <v>46</v>
      </c>
      <c r="AU70" s="1071">
        <v>16</v>
      </c>
      <c r="AV70" s="1070">
        <v>27</v>
      </c>
      <c r="AW70" s="1091">
        <v>21</v>
      </c>
      <c r="AX70" s="1074">
        <v>34</v>
      </c>
      <c r="AY70" s="1075">
        <v>18</v>
      </c>
      <c r="AZ70" s="1108"/>
      <c r="BC70" s="1056"/>
      <c r="BD70" s="1122" t="s">
        <v>155</v>
      </c>
      <c r="BE70" s="1100">
        <f>BG70+BI70+BK70+BM70+BO70+BQ70+BS70+BU70+BW70+BY70</f>
        <v>5726</v>
      </c>
      <c r="BF70" s="1101">
        <f>BE70/BE72%</f>
        <v>22.005303408785213</v>
      </c>
      <c r="BG70" s="1124">
        <v>20</v>
      </c>
      <c r="BH70" s="1125">
        <v>29</v>
      </c>
      <c r="BI70" s="1124">
        <v>662</v>
      </c>
      <c r="BJ70" s="1125">
        <v>39</v>
      </c>
      <c r="BK70" s="1124">
        <v>2326</v>
      </c>
      <c r="BL70" s="1125">
        <v>30</v>
      </c>
      <c r="BM70" s="1124">
        <v>1522</v>
      </c>
      <c r="BN70" s="1125">
        <v>17</v>
      </c>
      <c r="BO70" s="1124">
        <v>680</v>
      </c>
      <c r="BP70" s="1125">
        <v>16</v>
      </c>
      <c r="BQ70" s="1124">
        <v>302</v>
      </c>
      <c r="BR70" s="1125">
        <v>14</v>
      </c>
      <c r="BS70" s="1126">
        <v>116</v>
      </c>
      <c r="BT70" s="1125">
        <v>15</v>
      </c>
      <c r="BU70" s="1124">
        <v>47</v>
      </c>
      <c r="BV70" s="1125">
        <v>17</v>
      </c>
      <c r="BW70" s="1124">
        <v>21</v>
      </c>
      <c r="BX70" s="1140">
        <v>17</v>
      </c>
      <c r="BY70" s="1129">
        <v>30</v>
      </c>
      <c r="BZ70" s="1130">
        <v>19</v>
      </c>
      <c r="CA70" s="1121"/>
    </row>
    <row r="71" spans="1:79" ht="15.75" thickBot="1">
      <c r="A71" s="1061"/>
      <c r="B71" s="1073" t="s">
        <v>156</v>
      </c>
      <c r="C71" s="1100">
        <f>E71+G71+I71+K71+M71+O71+Q71+S71+U71+W71</f>
        <v>20594</v>
      </c>
      <c r="D71" s="1101">
        <f>C71/C76%</f>
        <v>76.480855646748623</v>
      </c>
      <c r="E71" s="1074">
        <v>25</v>
      </c>
      <c r="F71" s="1075">
        <v>74</v>
      </c>
      <c r="G71" s="1074">
        <v>1140</v>
      </c>
      <c r="H71" s="1075">
        <v>60</v>
      </c>
      <c r="I71" s="1074">
        <v>4765</v>
      </c>
      <c r="J71" s="1075">
        <v>66</v>
      </c>
      <c r="K71" s="1074">
        <v>3968</v>
      </c>
      <c r="L71" s="1075">
        <v>77</v>
      </c>
      <c r="M71" s="1074">
        <v>7296</v>
      </c>
      <c r="N71" s="1075">
        <v>85</v>
      </c>
      <c r="O71" s="1074">
        <v>2149</v>
      </c>
      <c r="P71" s="1075">
        <v>85</v>
      </c>
      <c r="Q71" s="1076">
        <v>768</v>
      </c>
      <c r="R71" s="1075">
        <v>84</v>
      </c>
      <c r="S71" s="1074">
        <v>261</v>
      </c>
      <c r="T71" s="1075">
        <v>83</v>
      </c>
      <c r="U71" s="1074">
        <v>101</v>
      </c>
      <c r="V71" s="1092">
        <v>79</v>
      </c>
      <c r="W71" s="1074">
        <v>121</v>
      </c>
      <c r="X71" s="1075">
        <v>79</v>
      </c>
      <c r="Y71" s="1108"/>
      <c r="AB71" s="1055"/>
      <c r="AC71" s="1073" t="s">
        <v>156</v>
      </c>
      <c r="AD71" s="1100">
        <f>AF71+AH71+AJ71+AL71+AN71+AP71+AR71+AT71+AV71+AX71</f>
        <v>21333</v>
      </c>
      <c r="AE71" s="1101">
        <f>AD71/AD76%</f>
        <v>76.958874458874462</v>
      </c>
      <c r="AF71" s="1074">
        <v>221</v>
      </c>
      <c r="AG71" s="1075">
        <v>83</v>
      </c>
      <c r="AH71" s="1074">
        <v>1056</v>
      </c>
      <c r="AI71" s="1075">
        <v>60</v>
      </c>
      <c r="AJ71" s="1074">
        <v>5612</v>
      </c>
      <c r="AK71" s="1075">
        <v>68</v>
      </c>
      <c r="AL71" s="1074">
        <v>4703</v>
      </c>
      <c r="AM71" s="1075">
        <v>80</v>
      </c>
      <c r="AN71" s="1074">
        <v>6567</v>
      </c>
      <c r="AO71" s="1075">
        <v>85</v>
      </c>
      <c r="AP71" s="1074">
        <v>1961</v>
      </c>
      <c r="AQ71" s="1075">
        <v>85</v>
      </c>
      <c r="AR71" s="1076">
        <v>710</v>
      </c>
      <c r="AS71" s="1075">
        <v>84</v>
      </c>
      <c r="AT71" s="1074">
        <v>248</v>
      </c>
      <c r="AU71" s="1075">
        <v>84</v>
      </c>
      <c r="AV71" s="1074">
        <v>101</v>
      </c>
      <c r="AW71" s="1092">
        <v>79</v>
      </c>
      <c r="AX71" s="1074">
        <v>154</v>
      </c>
      <c r="AY71" s="1075">
        <v>82</v>
      </c>
      <c r="AZ71" s="1108"/>
      <c r="BC71" s="1056"/>
      <c r="BD71" s="1127" t="s">
        <v>156</v>
      </c>
      <c r="BE71" s="1100">
        <f>BG71+BI71+BK71+BM71+BO71+BQ71+BS71+BU71+BW71+BY71</f>
        <v>20295</v>
      </c>
      <c r="BF71" s="1101">
        <f>BE71/BE72%</f>
        <v>77.99469659121479</v>
      </c>
      <c r="BG71" s="1129">
        <v>48</v>
      </c>
      <c r="BH71" s="1130">
        <v>71</v>
      </c>
      <c r="BI71" s="1129">
        <v>1031</v>
      </c>
      <c r="BJ71" s="1130">
        <v>61</v>
      </c>
      <c r="BK71" s="1129">
        <v>5322</v>
      </c>
      <c r="BL71" s="1130">
        <v>70</v>
      </c>
      <c r="BM71" s="1129">
        <v>7337</v>
      </c>
      <c r="BN71" s="1130">
        <v>83</v>
      </c>
      <c r="BO71" s="1129">
        <v>3508</v>
      </c>
      <c r="BP71" s="1130">
        <v>84</v>
      </c>
      <c r="BQ71" s="1129">
        <v>1910</v>
      </c>
      <c r="BR71" s="1130">
        <v>86</v>
      </c>
      <c r="BS71" s="1131">
        <v>679</v>
      </c>
      <c r="BT71" s="1130">
        <v>85</v>
      </c>
      <c r="BU71" s="1129">
        <v>228</v>
      </c>
      <c r="BV71" s="1130">
        <v>83</v>
      </c>
      <c r="BW71" s="1129">
        <v>102</v>
      </c>
      <c r="BX71" s="1141">
        <v>83</v>
      </c>
      <c r="BY71" s="1129">
        <v>130</v>
      </c>
      <c r="BZ71" s="1130">
        <v>81</v>
      </c>
      <c r="CA71" s="1121"/>
    </row>
    <row r="72" spans="1:79" ht="15.75" thickBot="1">
      <c r="A72" s="1061"/>
      <c r="B72" s="1077" t="s">
        <v>1067</v>
      </c>
      <c r="C72" s="1100">
        <f>E72+G72+I72+K72+M72+O72+Q72+S72+U72+W72</f>
        <v>7</v>
      </c>
      <c r="D72" s="1101">
        <f>C72/C76%</f>
        <v>2.5996211980539981E-2</v>
      </c>
      <c r="E72" s="1078">
        <v>0</v>
      </c>
      <c r="F72" s="1079">
        <v>0</v>
      </c>
      <c r="G72" s="1078">
        <v>3</v>
      </c>
      <c r="H72" s="1079">
        <v>0</v>
      </c>
      <c r="I72" s="1078">
        <v>2</v>
      </c>
      <c r="J72" s="1079">
        <v>0</v>
      </c>
      <c r="K72" s="1078">
        <v>0</v>
      </c>
      <c r="L72" s="1079">
        <v>0</v>
      </c>
      <c r="M72" s="1078">
        <v>2</v>
      </c>
      <c r="N72" s="1079">
        <v>0</v>
      </c>
      <c r="O72" s="1078">
        <v>0</v>
      </c>
      <c r="P72" s="1079">
        <v>0</v>
      </c>
      <c r="Q72" s="1080">
        <v>0</v>
      </c>
      <c r="R72" s="1079">
        <v>0</v>
      </c>
      <c r="S72" s="1078">
        <v>0</v>
      </c>
      <c r="T72" s="1079">
        <v>0</v>
      </c>
      <c r="U72" s="1078">
        <v>0</v>
      </c>
      <c r="V72" s="1093">
        <v>0</v>
      </c>
      <c r="W72" s="1078">
        <v>0</v>
      </c>
      <c r="X72" s="1079">
        <v>0</v>
      </c>
      <c r="Y72" s="1108"/>
      <c r="AB72" s="1055"/>
      <c r="AC72" s="1077" t="s">
        <v>1067</v>
      </c>
      <c r="AD72" s="1100">
        <f>AF72+AH72+AJ72+AL72+AN72+AP72+AR72+AT72+AV72+AX72</f>
        <v>6</v>
      </c>
      <c r="AE72" s="1101">
        <f>AD72/AD76%</f>
        <v>2.1645021645021648E-2</v>
      </c>
      <c r="AF72" s="1078">
        <v>0</v>
      </c>
      <c r="AG72" s="1078">
        <v>0</v>
      </c>
      <c r="AH72" s="1078">
        <v>2</v>
      </c>
      <c r="AI72" s="1078">
        <v>0</v>
      </c>
      <c r="AJ72" s="1078">
        <v>3</v>
      </c>
      <c r="AK72" s="1078">
        <v>0</v>
      </c>
      <c r="AL72" s="1078">
        <v>0</v>
      </c>
      <c r="AM72" s="1078">
        <v>0</v>
      </c>
      <c r="AN72" s="1078">
        <v>1</v>
      </c>
      <c r="AO72" s="1078">
        <v>0</v>
      </c>
      <c r="AP72" s="1078">
        <v>0</v>
      </c>
      <c r="AQ72" s="1078">
        <v>0</v>
      </c>
      <c r="AR72" s="1078">
        <v>0</v>
      </c>
      <c r="AS72" s="1078">
        <v>0</v>
      </c>
      <c r="AT72" s="1078">
        <v>0</v>
      </c>
      <c r="AU72" s="1078">
        <v>0</v>
      </c>
      <c r="AV72" s="1078">
        <v>0</v>
      </c>
      <c r="AW72" s="1078">
        <v>0</v>
      </c>
      <c r="AX72" s="1078">
        <v>0</v>
      </c>
      <c r="AY72" s="1078">
        <v>0</v>
      </c>
      <c r="AZ72" s="1108"/>
      <c r="BC72" s="1056"/>
      <c r="BD72" s="1148" t="s">
        <v>104</v>
      </c>
      <c r="BE72" s="1082">
        <f>BG72+BI72+BK72+BM72+BO72+BQ72+BS72+BU72+BW72+BY72</f>
        <v>26021</v>
      </c>
      <c r="BF72" s="1094">
        <f>BE72/BE72%</f>
        <v>100.00000000000001</v>
      </c>
      <c r="BG72" s="1149">
        <f>SUM(BG70:BG71)</f>
        <v>68</v>
      </c>
      <c r="BH72" s="1150">
        <f t="shared" ref="BH72:BZ72" si="32">SUM(BH70:BH71)</f>
        <v>100</v>
      </c>
      <c r="BI72" s="1149">
        <f t="shared" si="32"/>
        <v>1693</v>
      </c>
      <c r="BJ72" s="1150">
        <f t="shared" si="32"/>
        <v>100</v>
      </c>
      <c r="BK72" s="1149">
        <f t="shared" si="32"/>
        <v>7648</v>
      </c>
      <c r="BL72" s="1150">
        <f t="shared" si="32"/>
        <v>100</v>
      </c>
      <c r="BM72" s="1149">
        <f t="shared" si="32"/>
        <v>8859</v>
      </c>
      <c r="BN72" s="1150">
        <f t="shared" si="32"/>
        <v>100</v>
      </c>
      <c r="BO72" s="1149">
        <f t="shared" si="32"/>
        <v>4188</v>
      </c>
      <c r="BP72" s="1150">
        <f t="shared" si="32"/>
        <v>100</v>
      </c>
      <c r="BQ72" s="1149">
        <f t="shared" si="32"/>
        <v>2212</v>
      </c>
      <c r="BR72" s="1150">
        <f t="shared" si="32"/>
        <v>100</v>
      </c>
      <c r="BS72" s="1151">
        <f t="shared" si="32"/>
        <v>795</v>
      </c>
      <c r="BT72" s="1150">
        <f t="shared" si="32"/>
        <v>100</v>
      </c>
      <c r="BU72" s="1149">
        <f t="shared" si="32"/>
        <v>275</v>
      </c>
      <c r="BV72" s="1150">
        <f t="shared" si="32"/>
        <v>100</v>
      </c>
      <c r="BW72" s="1149">
        <f t="shared" si="32"/>
        <v>123</v>
      </c>
      <c r="BX72" s="1152">
        <f t="shared" si="32"/>
        <v>100</v>
      </c>
      <c r="BY72" s="1149">
        <f t="shared" si="32"/>
        <v>160</v>
      </c>
      <c r="BZ72" s="1150">
        <f t="shared" si="32"/>
        <v>100</v>
      </c>
      <c r="CA72" s="1121"/>
    </row>
    <row r="73" spans="1:79">
      <c r="A73" s="1061"/>
      <c r="B73" s="1077" t="s">
        <v>1068</v>
      </c>
      <c r="C73" s="1100">
        <f>E73+G73+I73+K73+M73+O73+Q73+S73+U73+W73</f>
        <v>3</v>
      </c>
      <c r="D73" s="1101">
        <f>C73/C76%</f>
        <v>1.1141233705945705E-2</v>
      </c>
      <c r="E73" s="1100">
        <v>0</v>
      </c>
      <c r="F73" s="1100">
        <v>0</v>
      </c>
      <c r="G73" s="1070">
        <v>0</v>
      </c>
      <c r="H73" s="1091">
        <v>0</v>
      </c>
      <c r="I73" s="1070">
        <v>2</v>
      </c>
      <c r="J73" s="1071">
        <v>0</v>
      </c>
      <c r="K73" s="1070">
        <v>1</v>
      </c>
      <c r="L73" s="1071">
        <v>0</v>
      </c>
      <c r="M73" s="1070">
        <v>0</v>
      </c>
      <c r="N73" s="1071">
        <v>0</v>
      </c>
      <c r="O73" s="1072">
        <v>0</v>
      </c>
      <c r="P73" s="1091">
        <v>0</v>
      </c>
      <c r="Q73" s="1070">
        <v>0</v>
      </c>
      <c r="R73" s="1071">
        <v>0</v>
      </c>
      <c r="S73" s="1072">
        <v>0</v>
      </c>
      <c r="T73" s="1091">
        <v>0</v>
      </c>
      <c r="U73" s="1116">
        <v>0</v>
      </c>
      <c r="V73" s="1071">
        <v>0</v>
      </c>
      <c r="W73" s="1072">
        <v>0</v>
      </c>
      <c r="X73" s="1071">
        <v>0</v>
      </c>
      <c r="Y73" s="1108"/>
      <c r="AB73" s="1055"/>
      <c r="AC73" s="1077" t="s">
        <v>1068</v>
      </c>
      <c r="AD73" s="1100">
        <f>AF73+AH73+AJ73+AL73+AN73+AP73+AR73+AT73+AV73+AX73</f>
        <v>7</v>
      </c>
      <c r="AE73" s="1101">
        <f>AD73/AD76%</f>
        <v>2.5252525252525252E-2</v>
      </c>
      <c r="AF73" s="1100">
        <v>0</v>
      </c>
      <c r="AG73" s="1101">
        <v>0</v>
      </c>
      <c r="AH73" s="1100">
        <v>0</v>
      </c>
      <c r="AI73" s="1100">
        <v>0</v>
      </c>
      <c r="AJ73" s="1070">
        <v>2</v>
      </c>
      <c r="AK73" s="1091">
        <v>0</v>
      </c>
      <c r="AL73" s="1070">
        <v>1</v>
      </c>
      <c r="AM73" s="1071">
        <v>0</v>
      </c>
      <c r="AN73" s="1070">
        <v>4</v>
      </c>
      <c r="AO73" s="1071">
        <v>0</v>
      </c>
      <c r="AP73" s="1070">
        <v>0</v>
      </c>
      <c r="AQ73" s="1071">
        <v>0</v>
      </c>
      <c r="AR73" s="1072">
        <v>0</v>
      </c>
      <c r="AS73" s="1091">
        <v>0</v>
      </c>
      <c r="AT73" s="1070">
        <v>0</v>
      </c>
      <c r="AU73" s="1071">
        <v>0</v>
      </c>
      <c r="AV73" s="1072">
        <v>0</v>
      </c>
      <c r="AW73" s="1091">
        <v>0</v>
      </c>
      <c r="AX73" s="1116">
        <v>0</v>
      </c>
      <c r="AY73" s="1071">
        <v>0</v>
      </c>
      <c r="AZ73" s="1108"/>
      <c r="BC73" s="1056"/>
      <c r="BD73" s="1193"/>
      <c r="BE73" s="1194"/>
      <c r="BF73" s="1194"/>
      <c r="BG73" s="1194"/>
      <c r="BH73" s="1194"/>
      <c r="BI73" s="1194"/>
      <c r="BJ73" s="1194"/>
      <c r="BK73" s="1194"/>
      <c r="BL73" s="1194"/>
      <c r="BM73" s="1194"/>
      <c r="BN73" s="1194"/>
      <c r="BO73" s="1194"/>
      <c r="BP73" s="1194"/>
      <c r="BQ73" s="1194"/>
      <c r="BR73" s="1194"/>
      <c r="BS73" s="1194"/>
      <c r="BT73" s="1194"/>
      <c r="BU73" s="1194"/>
      <c r="BV73" s="1194"/>
      <c r="BW73" s="1194"/>
      <c r="BX73" s="1194"/>
      <c r="BY73" s="1121"/>
    </row>
    <row r="74" spans="1:79">
      <c r="A74" s="1061"/>
      <c r="B74" s="1077" t="s">
        <v>1069</v>
      </c>
      <c r="C74" s="1100">
        <f>E74+G74+I74+K74+M74+O74+Q74+S74+U74+W74</f>
        <v>1</v>
      </c>
      <c r="D74" s="1101">
        <f>C74/C76%</f>
        <v>3.7137445686485685E-3</v>
      </c>
      <c r="E74" s="1102">
        <v>0</v>
      </c>
      <c r="F74" s="1102">
        <v>0</v>
      </c>
      <c r="G74" s="1074">
        <v>0</v>
      </c>
      <c r="H74" s="1092">
        <v>0</v>
      </c>
      <c r="I74" s="1074">
        <v>0</v>
      </c>
      <c r="J74" s="1075">
        <v>0</v>
      </c>
      <c r="K74" s="1074">
        <v>1</v>
      </c>
      <c r="L74" s="1075">
        <v>0</v>
      </c>
      <c r="M74" s="1074">
        <v>0</v>
      </c>
      <c r="N74" s="1075">
        <v>0</v>
      </c>
      <c r="O74" s="1076">
        <v>0</v>
      </c>
      <c r="P74" s="1092">
        <v>0</v>
      </c>
      <c r="Q74" s="1074">
        <v>0</v>
      </c>
      <c r="R74" s="1075">
        <v>0</v>
      </c>
      <c r="S74" s="1076">
        <v>0</v>
      </c>
      <c r="T74" s="1092">
        <v>0</v>
      </c>
      <c r="U74" s="1074">
        <v>0</v>
      </c>
      <c r="V74" s="1075">
        <v>0</v>
      </c>
      <c r="W74" s="1076">
        <v>0</v>
      </c>
      <c r="X74" s="1075">
        <v>0</v>
      </c>
      <c r="Y74" s="1108"/>
      <c r="AB74" s="1055"/>
      <c r="AC74" s="1077" t="s">
        <v>1069</v>
      </c>
      <c r="AD74" s="1100">
        <f>AF74+AH74+AJ74+AL74+AN74+AP74+AR74+AT74+AV74+AX74</f>
        <v>1</v>
      </c>
      <c r="AE74" s="1101">
        <f>AD74/AD76%</f>
        <v>3.6075036075036075E-3</v>
      </c>
      <c r="AF74" s="1100">
        <v>0</v>
      </c>
      <c r="AG74" s="1101">
        <v>0</v>
      </c>
      <c r="AH74" s="1102">
        <v>0</v>
      </c>
      <c r="AI74" s="1102">
        <v>0</v>
      </c>
      <c r="AJ74" s="1074">
        <v>0</v>
      </c>
      <c r="AK74" s="1092">
        <v>0</v>
      </c>
      <c r="AL74" s="1074">
        <v>0</v>
      </c>
      <c r="AM74" s="1075">
        <v>0</v>
      </c>
      <c r="AN74" s="1074">
        <v>1</v>
      </c>
      <c r="AO74" s="1075">
        <v>0</v>
      </c>
      <c r="AP74" s="1074">
        <v>0</v>
      </c>
      <c r="AQ74" s="1075">
        <v>0</v>
      </c>
      <c r="AR74" s="1076">
        <v>0</v>
      </c>
      <c r="AS74" s="1092">
        <v>0</v>
      </c>
      <c r="AT74" s="1074">
        <v>0</v>
      </c>
      <c r="AU74" s="1075">
        <v>0</v>
      </c>
      <c r="AV74" s="1076">
        <v>0</v>
      </c>
      <c r="AW74" s="1092">
        <v>0</v>
      </c>
      <c r="AX74" s="1074">
        <v>0</v>
      </c>
      <c r="AY74" s="1075">
        <v>0</v>
      </c>
      <c r="AZ74" s="1108"/>
      <c r="BC74" s="1056"/>
      <c r="BD74" s="1193"/>
      <c r="BE74" s="1194"/>
      <c r="BF74" s="1194"/>
      <c r="BG74" s="1194"/>
      <c r="BH74" s="1194"/>
      <c r="BI74" s="1194"/>
      <c r="BJ74" s="1194"/>
      <c r="BK74" s="1194"/>
      <c r="BL74" s="1194"/>
      <c r="BM74" s="1194"/>
      <c r="BN74" s="1194"/>
      <c r="BO74" s="1194"/>
      <c r="BP74" s="1194"/>
      <c r="BQ74" s="1194"/>
      <c r="BR74" s="1194"/>
      <c r="BS74" s="1194"/>
      <c r="BT74" s="1194"/>
      <c r="BU74" s="1194"/>
      <c r="BV74" s="1194"/>
      <c r="BW74" s="1194"/>
      <c r="BX74" s="1194"/>
      <c r="BY74" s="1121"/>
    </row>
    <row r="75" spans="1:79" ht="15.75" thickBot="1">
      <c r="A75" s="1061"/>
      <c r="B75" s="1077" t="s">
        <v>1059</v>
      </c>
      <c r="C75" s="1100">
        <v>14</v>
      </c>
      <c r="D75" s="1101">
        <f>C75/C76%</f>
        <v>5.1992423961079962E-2</v>
      </c>
      <c r="E75" s="1102">
        <v>0</v>
      </c>
      <c r="F75" s="1102">
        <v>0</v>
      </c>
      <c r="G75" s="1078">
        <v>3</v>
      </c>
      <c r="H75" s="1093">
        <v>0</v>
      </c>
      <c r="I75" s="1078">
        <v>4</v>
      </c>
      <c r="J75" s="1079">
        <v>0</v>
      </c>
      <c r="K75" s="1078">
        <v>1</v>
      </c>
      <c r="L75" s="1079">
        <v>0</v>
      </c>
      <c r="M75" s="1078">
        <v>6</v>
      </c>
      <c r="N75" s="1079">
        <v>0</v>
      </c>
      <c r="O75" s="1080">
        <v>0</v>
      </c>
      <c r="P75" s="1093">
        <v>0</v>
      </c>
      <c r="Q75" s="1078">
        <v>0</v>
      </c>
      <c r="R75" s="1079">
        <v>0</v>
      </c>
      <c r="S75" s="1080">
        <v>0</v>
      </c>
      <c r="T75" s="1093">
        <v>0</v>
      </c>
      <c r="U75" s="1078">
        <v>0</v>
      </c>
      <c r="V75" s="1079">
        <v>0</v>
      </c>
      <c r="W75" s="1080">
        <v>0</v>
      </c>
      <c r="X75" s="1079">
        <v>0</v>
      </c>
      <c r="Y75" s="1061"/>
      <c r="AB75" s="1055"/>
      <c r="AC75" s="1077" t="s">
        <v>1059</v>
      </c>
      <c r="AD75" s="1100">
        <v>14</v>
      </c>
      <c r="AE75" s="1101">
        <f>AD75/AD76%</f>
        <v>5.0505050505050504E-2</v>
      </c>
      <c r="AF75" s="1100">
        <v>0</v>
      </c>
      <c r="AG75" s="1101"/>
      <c r="AH75" s="1102">
        <v>2</v>
      </c>
      <c r="AI75" s="1102"/>
      <c r="AJ75" s="1078">
        <v>5</v>
      </c>
      <c r="AK75" s="1093"/>
      <c r="AL75" s="1078">
        <v>1</v>
      </c>
      <c r="AM75" s="1079"/>
      <c r="AN75" s="1078">
        <v>6</v>
      </c>
      <c r="AO75" s="1079"/>
      <c r="AP75" s="1078">
        <v>0</v>
      </c>
      <c r="AQ75" s="1079"/>
      <c r="AR75" s="1080">
        <v>0</v>
      </c>
      <c r="AS75" s="1093"/>
      <c r="AT75" s="1078">
        <v>0</v>
      </c>
      <c r="AU75" s="1079"/>
      <c r="AV75" s="1080">
        <v>0</v>
      </c>
      <c r="AW75" s="1093"/>
      <c r="AX75" s="1078">
        <v>0</v>
      </c>
      <c r="AY75" s="1079"/>
      <c r="AZ75" s="1108"/>
      <c r="BC75" s="1056"/>
      <c r="BD75" s="1193"/>
      <c r="BE75" s="1194"/>
      <c r="BF75" s="1194"/>
      <c r="BG75" s="1194"/>
      <c r="BH75" s="1194"/>
      <c r="BI75" s="1194"/>
      <c r="BJ75" s="1194"/>
      <c r="BK75" s="1194"/>
      <c r="BL75" s="1194"/>
      <c r="BM75" s="1194"/>
      <c r="BN75" s="1194"/>
      <c r="BO75" s="1194"/>
      <c r="BP75" s="1194"/>
      <c r="BQ75" s="1194"/>
      <c r="BR75" s="1194"/>
      <c r="BS75" s="1194"/>
      <c r="BT75" s="1194"/>
      <c r="BU75" s="1194"/>
      <c r="BV75" s="1194"/>
      <c r="BW75" s="1194"/>
      <c r="BX75" s="1194"/>
      <c r="BY75" s="1121"/>
    </row>
    <row r="76" spans="1:79" ht="15.75" thickBot="1">
      <c r="A76" s="1061"/>
      <c r="B76" s="1103" t="s">
        <v>104</v>
      </c>
      <c r="C76" s="1082">
        <f>E76+G76+I76+K76+M76+O76+Q76+S76+U76+W76</f>
        <v>26927</v>
      </c>
      <c r="D76" s="1094"/>
      <c r="E76" s="1082">
        <v>34</v>
      </c>
      <c r="F76" s="1082"/>
      <c r="G76" s="1082">
        <v>1888</v>
      </c>
      <c r="H76" s="1082"/>
      <c r="I76" s="1082">
        <v>7219</v>
      </c>
      <c r="J76" s="1082"/>
      <c r="K76" s="1082">
        <v>5136</v>
      </c>
      <c r="L76" s="1082"/>
      <c r="M76" s="1082">
        <v>8616</v>
      </c>
      <c r="N76" s="1082"/>
      <c r="O76" s="1097">
        <v>2522</v>
      </c>
      <c r="P76" s="1082"/>
      <c r="Q76" s="1082">
        <v>916</v>
      </c>
      <c r="R76" s="1082"/>
      <c r="S76" s="1097">
        <v>315</v>
      </c>
      <c r="T76" s="1082"/>
      <c r="U76" s="1082">
        <v>128</v>
      </c>
      <c r="V76" s="1082"/>
      <c r="W76" s="1097">
        <v>153</v>
      </c>
      <c r="X76" s="1082"/>
      <c r="Y76" s="1108"/>
      <c r="AB76" s="1055"/>
      <c r="AC76" s="1103" t="s">
        <v>104</v>
      </c>
      <c r="AD76" s="1082">
        <f>AF76+AH76+AJ76+AL76+AN76+AP76+AR76+AT76+AV76+AX76</f>
        <v>27720</v>
      </c>
      <c r="AE76" s="1094"/>
      <c r="AF76" s="1082">
        <v>265</v>
      </c>
      <c r="AG76" s="1094"/>
      <c r="AH76" s="1082">
        <v>1773</v>
      </c>
      <c r="AI76" s="1082"/>
      <c r="AJ76" s="1082">
        <v>8297</v>
      </c>
      <c r="AK76" s="1082"/>
      <c r="AL76" s="1082">
        <v>5847</v>
      </c>
      <c r="AM76" s="1082"/>
      <c r="AN76" s="1082">
        <v>7774</v>
      </c>
      <c r="AO76" s="1082"/>
      <c r="AP76" s="1082">
        <v>2307</v>
      </c>
      <c r="AQ76" s="1082"/>
      <c r="AR76" s="1097">
        <v>847</v>
      </c>
      <c r="AS76" s="1082"/>
      <c r="AT76" s="1082">
        <v>294</v>
      </c>
      <c r="AU76" s="1082"/>
      <c r="AV76" s="1097">
        <v>128</v>
      </c>
      <c r="AW76" s="1082"/>
      <c r="AX76" s="1082">
        <v>188</v>
      </c>
      <c r="AY76" s="1082"/>
      <c r="AZ76" s="1121"/>
      <c r="BC76" s="1056"/>
      <c r="BD76" s="1193"/>
      <c r="BE76" s="1194"/>
      <c r="BF76" s="1194"/>
      <c r="BG76" s="1194"/>
      <c r="BH76" s="1194"/>
      <c r="BI76" s="1194"/>
      <c r="BJ76" s="1194"/>
      <c r="BK76" s="1194"/>
      <c r="BL76" s="1194"/>
      <c r="BM76" s="1194"/>
      <c r="BN76" s="1194"/>
      <c r="BO76" s="1194"/>
      <c r="BP76" s="1194"/>
      <c r="BQ76" s="1194"/>
      <c r="BR76" s="1194"/>
      <c r="BS76" s="1194"/>
      <c r="BT76" s="1194"/>
      <c r="BU76" s="1194"/>
      <c r="BV76" s="1194"/>
      <c r="BW76" s="1194"/>
      <c r="BX76" s="1194"/>
      <c r="BY76" s="1121"/>
    </row>
    <row r="77" spans="1:79">
      <c r="AB77" s="1055"/>
      <c r="AZ77" s="1061"/>
      <c r="BC77" s="1056"/>
      <c r="BD77" s="1193"/>
      <c r="BG77" s="1194"/>
      <c r="BH77" s="1194"/>
      <c r="BI77" s="1194"/>
      <c r="BJ77" s="1194"/>
      <c r="BK77" s="1194"/>
      <c r="BL77" s="1194"/>
      <c r="BM77" s="1194"/>
      <c r="BN77" s="1194"/>
      <c r="BO77" s="1194"/>
      <c r="BP77" s="1194"/>
      <c r="BQ77" s="1194"/>
      <c r="BR77" s="1194"/>
      <c r="BS77" s="1194"/>
      <c r="BT77" s="1194"/>
      <c r="BU77" s="1194"/>
      <c r="BV77" s="1194"/>
      <c r="BW77" s="1194"/>
      <c r="BX77" s="1194"/>
      <c r="BY77" s="1194"/>
      <c r="BZ77" s="1194"/>
      <c r="CA77" s="1121"/>
    </row>
    <row r="78" spans="1:79">
      <c r="B78" s="1117" t="s">
        <v>1073</v>
      </c>
      <c r="N78" s="1056"/>
      <c r="AB78" s="1055"/>
      <c r="AC78" s="1117" t="s">
        <v>1073</v>
      </c>
      <c r="AF78" s="1055"/>
      <c r="AG78" s="1055"/>
      <c r="AH78" s="1055"/>
      <c r="AI78" s="1055"/>
      <c r="AJ78" s="1055"/>
      <c r="AK78" s="1055"/>
      <c r="AL78" s="1055"/>
      <c r="AM78" s="1055"/>
      <c r="AN78" s="1055"/>
      <c r="AO78" s="1055"/>
      <c r="AP78" s="1055"/>
      <c r="AQ78" s="1055"/>
      <c r="AR78" s="1055"/>
      <c r="AS78" s="1055"/>
      <c r="AT78" s="1055"/>
      <c r="AU78" s="1055"/>
      <c r="AV78" s="1055"/>
      <c r="AW78" s="1055"/>
      <c r="AX78" s="1055"/>
      <c r="AY78" s="1055"/>
      <c r="AZ78" s="1055"/>
      <c r="BC78" s="1056"/>
      <c r="BD78" s="1193"/>
      <c r="BG78" s="1194"/>
      <c r="BH78" s="1194"/>
      <c r="BI78" s="1194"/>
      <c r="BJ78" s="1194"/>
      <c r="BK78" s="1194"/>
      <c r="BL78" s="1194"/>
      <c r="BM78" s="1194"/>
      <c r="BN78" s="1194"/>
      <c r="BO78" s="1194"/>
      <c r="BP78" s="1194"/>
      <c r="BQ78" s="1194"/>
      <c r="BR78" s="1194"/>
      <c r="BS78" s="1194"/>
      <c r="BT78" s="1194"/>
      <c r="BU78" s="1194"/>
      <c r="BV78" s="1194"/>
      <c r="BW78" s="1194"/>
      <c r="BX78" s="1194"/>
      <c r="BY78" s="1194"/>
      <c r="BZ78" s="1194"/>
      <c r="CA78" s="1121"/>
    </row>
    <row r="79" spans="1:79">
      <c r="A79" s="1061"/>
      <c r="B79" s="1061"/>
      <c r="C79" s="1061"/>
      <c r="D79" s="1061"/>
      <c r="E79" s="1061"/>
      <c r="F79" s="1061"/>
      <c r="G79" s="1061"/>
      <c r="H79" s="1061"/>
      <c r="I79" s="1061"/>
      <c r="J79" s="1061"/>
      <c r="K79" s="1061"/>
      <c r="L79" s="1061"/>
      <c r="M79" s="1061"/>
      <c r="N79" s="1061"/>
      <c r="O79" s="1061"/>
      <c r="P79" s="1061"/>
      <c r="Q79" s="1061"/>
      <c r="R79" s="1061"/>
      <c r="S79" s="1061"/>
      <c r="T79" s="1061"/>
      <c r="U79" s="1061"/>
      <c r="V79" s="1061"/>
      <c r="W79" s="1061"/>
      <c r="X79" s="1061"/>
      <c r="Y79" s="1061"/>
      <c r="AB79" s="1055"/>
      <c r="AC79" s="1055"/>
      <c r="AD79" s="1061"/>
      <c r="AE79" s="1061"/>
      <c r="AF79" s="1055"/>
      <c r="AG79" s="1055"/>
      <c r="AH79" s="1055"/>
      <c r="AI79" s="1055"/>
      <c r="AJ79" s="1055"/>
      <c r="AK79" s="1055"/>
      <c r="AL79" s="1055"/>
      <c r="AM79" s="1055"/>
      <c r="AN79" s="1055"/>
      <c r="AO79" s="1055"/>
      <c r="AP79" s="1055"/>
      <c r="AQ79" s="1055"/>
      <c r="AR79" s="1055"/>
      <c r="AS79" s="1055"/>
      <c r="AT79" s="1055"/>
      <c r="AU79" s="1055"/>
      <c r="AV79" s="1055"/>
      <c r="AW79" s="1055"/>
      <c r="AX79" s="1055"/>
      <c r="AY79" s="1055"/>
      <c r="AZ79" s="1055"/>
      <c r="BC79" s="1056"/>
      <c r="BD79" s="1055"/>
      <c r="BE79" s="1061"/>
      <c r="BF79" s="1061"/>
      <c r="BG79" s="1055"/>
      <c r="BH79" s="1055"/>
      <c r="BI79" s="1055"/>
      <c r="BJ79" s="1055"/>
      <c r="BK79" s="1055"/>
      <c r="BL79" s="1055"/>
      <c r="BM79" s="1055"/>
      <c r="BN79" s="1055"/>
      <c r="BO79" s="1055"/>
      <c r="BP79" s="1055"/>
      <c r="BQ79" s="1055"/>
      <c r="BR79" s="1055"/>
      <c r="BS79" s="1055"/>
      <c r="BT79" s="1055"/>
      <c r="BU79" s="1055"/>
      <c r="BV79" s="1055"/>
      <c r="BW79" s="1055"/>
      <c r="BX79" s="1055"/>
      <c r="BY79" s="1055"/>
      <c r="BZ79" s="1055"/>
      <c r="CA79" s="1055"/>
    </row>
    <row r="80" spans="1:79">
      <c r="A80" s="1109"/>
      <c r="B80" s="1109"/>
      <c r="C80" s="1109"/>
      <c r="D80" s="1109"/>
      <c r="E80" s="1109"/>
      <c r="F80" s="1109"/>
      <c r="G80" s="1109"/>
      <c r="H80" s="1109"/>
      <c r="I80" s="1109"/>
      <c r="J80" s="1109"/>
      <c r="K80" s="1109"/>
      <c r="L80" s="1109"/>
      <c r="M80" s="1109"/>
      <c r="N80" s="1109"/>
      <c r="O80" s="1109"/>
      <c r="P80" s="1109"/>
      <c r="Q80" s="1109"/>
      <c r="R80" s="1109"/>
      <c r="S80" s="1109"/>
      <c r="T80" s="1109"/>
      <c r="U80" s="1109"/>
      <c r="V80" s="1109"/>
      <c r="W80" s="1109"/>
      <c r="X80" s="1109"/>
      <c r="Y80" s="1109"/>
      <c r="AB80" s="1147"/>
      <c r="AC80" s="1147"/>
      <c r="AD80" s="1109"/>
      <c r="AE80" s="1109"/>
      <c r="AF80" s="1147"/>
      <c r="AG80" s="1147"/>
      <c r="AH80" s="1147"/>
      <c r="AI80" s="1147"/>
      <c r="AJ80" s="1147"/>
      <c r="AK80" s="1147"/>
      <c r="AL80" s="1147"/>
      <c r="AM80" s="1147"/>
      <c r="AN80" s="1147"/>
      <c r="AO80" s="1147"/>
      <c r="AP80" s="1147"/>
      <c r="AQ80" s="1147"/>
      <c r="AR80" s="1147"/>
      <c r="AS80" s="1147"/>
      <c r="AT80" s="1147"/>
      <c r="AU80" s="1147"/>
      <c r="AV80" s="1147"/>
      <c r="AW80" s="1147"/>
      <c r="AX80" s="1147"/>
      <c r="AY80" s="1147"/>
      <c r="AZ80" s="1147"/>
      <c r="BC80" s="1191"/>
      <c r="BD80" s="1191"/>
      <c r="BE80" s="1109"/>
      <c r="BF80" s="1109"/>
      <c r="BG80" s="1191"/>
      <c r="BH80" s="1191"/>
      <c r="BI80" s="1191"/>
      <c r="BJ80" s="1191"/>
      <c r="BK80" s="1191"/>
      <c r="BL80" s="1191"/>
      <c r="BM80" s="1191"/>
      <c r="BN80" s="1191"/>
      <c r="BO80" s="1191"/>
      <c r="BP80" s="1191"/>
      <c r="BQ80" s="1191"/>
      <c r="BR80" s="1191"/>
      <c r="BS80" s="1191"/>
      <c r="BT80" s="1191"/>
      <c r="BU80" s="1191"/>
      <c r="BV80" s="1191"/>
      <c r="BW80" s="1191"/>
      <c r="BX80" s="1191"/>
      <c r="BY80" s="1191"/>
      <c r="BZ80" s="1191"/>
      <c r="CA80" s="1191"/>
    </row>
    <row r="81" spans="1:79">
      <c r="B81" s="1061"/>
      <c r="C81" s="1061"/>
      <c r="D81" s="1061"/>
      <c r="E81" s="1061"/>
      <c r="F81" s="1061"/>
      <c r="G81" s="1061"/>
      <c r="H81" s="1061"/>
      <c r="I81" s="1061"/>
      <c r="J81" s="1061"/>
      <c r="K81" s="1061"/>
      <c r="L81" s="1061"/>
      <c r="M81" s="1061"/>
      <c r="N81" s="1061"/>
      <c r="O81" s="1061"/>
      <c r="P81" s="1061"/>
      <c r="Q81" s="1061"/>
      <c r="R81" s="1061"/>
      <c r="S81" s="1061"/>
      <c r="T81" s="1061"/>
      <c r="U81" s="1061"/>
      <c r="V81" s="1061"/>
      <c r="W81" s="1061"/>
      <c r="X81" s="1061"/>
      <c r="Y81" s="1061"/>
      <c r="AD81" s="1061"/>
      <c r="AE81" s="1061"/>
      <c r="BE81" s="1061"/>
      <c r="BF81" s="1061"/>
    </row>
    <row r="82" spans="1:79" ht="15.75" thickBot="1">
      <c r="A82" s="1061" t="s">
        <v>1064</v>
      </c>
      <c r="B82" s="1061"/>
      <c r="C82" s="1061"/>
      <c r="D82" s="1061"/>
      <c r="E82" s="1061"/>
      <c r="F82" s="1061"/>
      <c r="G82" s="1061"/>
      <c r="H82" s="1061"/>
      <c r="I82" s="1061"/>
      <c r="J82" s="1061"/>
      <c r="K82" s="1061"/>
      <c r="L82" s="1061"/>
      <c r="M82" s="1061"/>
      <c r="N82" s="1061"/>
      <c r="O82" s="1061"/>
      <c r="P82" s="1061"/>
      <c r="Q82" s="1061"/>
      <c r="R82" s="1061"/>
      <c r="S82" s="1061"/>
      <c r="T82" s="1061"/>
      <c r="U82" s="1061"/>
      <c r="V82" s="1061"/>
      <c r="W82" s="1061"/>
      <c r="X82" s="1061"/>
      <c r="Y82" s="1061"/>
      <c r="AD82" s="1061"/>
      <c r="AE82" s="1061"/>
      <c r="BE82" s="1061"/>
      <c r="BF82" s="1061"/>
    </row>
    <row r="83" spans="1:79" ht="15.75" thickBot="1">
      <c r="A83" s="1061">
        <v>40</v>
      </c>
      <c r="B83" s="1063" t="s">
        <v>827</v>
      </c>
      <c r="C83" s="1636" t="s">
        <v>101</v>
      </c>
      <c r="D83" s="1637"/>
      <c r="E83" s="1636" t="s">
        <v>1062</v>
      </c>
      <c r="F83" s="1637"/>
      <c r="G83" s="1636" t="s">
        <v>1048</v>
      </c>
      <c r="H83" s="1637"/>
      <c r="I83" s="1636" t="s">
        <v>1049</v>
      </c>
      <c r="J83" s="1637"/>
      <c r="K83" s="1636" t="s">
        <v>1050</v>
      </c>
      <c r="L83" s="1637"/>
      <c r="M83" s="1636" t="s">
        <v>1051</v>
      </c>
      <c r="N83" s="1637"/>
      <c r="O83" s="1636" t="s">
        <v>1052</v>
      </c>
      <c r="P83" s="1637"/>
      <c r="Q83" s="1636" t="s">
        <v>1053</v>
      </c>
      <c r="R83" s="1637"/>
      <c r="S83" s="1636" t="s">
        <v>1054</v>
      </c>
      <c r="T83" s="1637"/>
      <c r="U83" s="1636" t="s">
        <v>1055</v>
      </c>
      <c r="V83" s="1637"/>
      <c r="W83" s="1636" t="s">
        <v>1056</v>
      </c>
      <c r="X83" s="1637"/>
      <c r="Y83" s="1108"/>
      <c r="AB83" s="1055" t="s">
        <v>1082</v>
      </c>
      <c r="AC83" s="1063" t="s">
        <v>827</v>
      </c>
      <c r="AD83" s="1636" t="s">
        <v>101</v>
      </c>
      <c r="AE83" s="1637"/>
      <c r="AF83" s="1636" t="s">
        <v>1062</v>
      </c>
      <c r="AG83" s="1637"/>
      <c r="AH83" s="1636" t="s">
        <v>1048</v>
      </c>
      <c r="AI83" s="1637"/>
      <c r="AJ83" s="1636" t="s">
        <v>1049</v>
      </c>
      <c r="AK83" s="1637"/>
      <c r="AL83" s="1636" t="s">
        <v>1050</v>
      </c>
      <c r="AM83" s="1637"/>
      <c r="AN83" s="1636" t="s">
        <v>1051</v>
      </c>
      <c r="AO83" s="1637"/>
      <c r="AP83" s="1636" t="s">
        <v>1052</v>
      </c>
      <c r="AQ83" s="1637"/>
      <c r="AR83" s="1636" t="s">
        <v>1053</v>
      </c>
      <c r="AS83" s="1637"/>
      <c r="AT83" s="1636" t="s">
        <v>1054</v>
      </c>
      <c r="AU83" s="1637"/>
      <c r="AV83" s="1636" t="s">
        <v>1055</v>
      </c>
      <c r="AW83" s="1637"/>
      <c r="AX83" s="1636" t="s">
        <v>1056</v>
      </c>
      <c r="AY83" s="1637"/>
      <c r="AZ83" s="1121"/>
      <c r="BC83" s="1056" t="s">
        <v>1082</v>
      </c>
      <c r="BD83" s="1063" t="s">
        <v>827</v>
      </c>
      <c r="BE83" s="1636" t="s">
        <v>101</v>
      </c>
      <c r="BF83" s="1637"/>
      <c r="BG83" s="1636" t="s">
        <v>1062</v>
      </c>
      <c r="BH83" s="1637"/>
      <c r="BI83" s="1636" t="s">
        <v>1048</v>
      </c>
      <c r="BJ83" s="1637"/>
      <c r="BK83" s="1636" t="s">
        <v>1049</v>
      </c>
      <c r="BL83" s="1637"/>
      <c r="BM83" s="1636" t="s">
        <v>1050</v>
      </c>
      <c r="BN83" s="1637"/>
      <c r="BO83" s="1636" t="s">
        <v>1051</v>
      </c>
      <c r="BP83" s="1637"/>
      <c r="BQ83" s="1636" t="s">
        <v>1052</v>
      </c>
      <c r="BR83" s="1637"/>
      <c r="BS83" s="1636" t="s">
        <v>1053</v>
      </c>
      <c r="BT83" s="1637"/>
      <c r="BU83" s="1636" t="s">
        <v>1054</v>
      </c>
      <c r="BV83" s="1637"/>
      <c r="BW83" s="1636" t="s">
        <v>1055</v>
      </c>
      <c r="BX83" s="1637"/>
      <c r="BY83" s="1636" t="s">
        <v>1056</v>
      </c>
      <c r="BZ83" s="1637"/>
      <c r="CA83" s="1121"/>
    </row>
    <row r="84" spans="1:79" s="1056" customFormat="1" ht="15.75" thickBot="1">
      <c r="A84" s="1061"/>
      <c r="B84" s="1064"/>
      <c r="C84" s="1065" t="s">
        <v>1002</v>
      </c>
      <c r="D84" s="1066" t="s">
        <v>213</v>
      </c>
      <c r="E84" s="1065" t="s">
        <v>1002</v>
      </c>
      <c r="F84" s="1066" t="s">
        <v>213</v>
      </c>
      <c r="G84" s="1065" t="s">
        <v>1002</v>
      </c>
      <c r="H84" s="1066" t="s">
        <v>213</v>
      </c>
      <c r="I84" s="1065" t="s">
        <v>1002</v>
      </c>
      <c r="J84" s="1066" t="s">
        <v>213</v>
      </c>
      <c r="K84" s="1065" t="s">
        <v>1002</v>
      </c>
      <c r="L84" s="1066" t="s">
        <v>213</v>
      </c>
      <c r="M84" s="1065" t="s">
        <v>1002</v>
      </c>
      <c r="N84" s="1066" t="s">
        <v>213</v>
      </c>
      <c r="O84" s="1065" t="s">
        <v>1002</v>
      </c>
      <c r="P84" s="1066" t="s">
        <v>213</v>
      </c>
      <c r="Q84" s="1065" t="s">
        <v>1002</v>
      </c>
      <c r="R84" s="1066" t="s">
        <v>213</v>
      </c>
      <c r="S84" s="1065" t="s">
        <v>1002</v>
      </c>
      <c r="T84" s="1066" t="s">
        <v>213</v>
      </c>
      <c r="U84" s="1065" t="s">
        <v>1002</v>
      </c>
      <c r="V84" s="1066" t="s">
        <v>213</v>
      </c>
      <c r="W84" s="1065" t="s">
        <v>1002</v>
      </c>
      <c r="X84" s="1066" t="s">
        <v>213</v>
      </c>
      <c r="Y84" s="1108"/>
      <c r="AB84" s="1055">
        <v>64</v>
      </c>
      <c r="AC84" s="1064"/>
      <c r="AD84" s="1065" t="s">
        <v>1002</v>
      </c>
      <c r="AE84" s="1066" t="s">
        <v>213</v>
      </c>
      <c r="AF84" s="1065" t="s">
        <v>1002</v>
      </c>
      <c r="AG84" s="1066" t="s">
        <v>213</v>
      </c>
      <c r="AH84" s="1065" t="s">
        <v>1002</v>
      </c>
      <c r="AI84" s="1066" t="s">
        <v>213</v>
      </c>
      <c r="AJ84" s="1065" t="s">
        <v>1002</v>
      </c>
      <c r="AK84" s="1066" t="s">
        <v>213</v>
      </c>
      <c r="AL84" s="1065" t="s">
        <v>1002</v>
      </c>
      <c r="AM84" s="1066" t="s">
        <v>213</v>
      </c>
      <c r="AN84" s="1065" t="s">
        <v>1002</v>
      </c>
      <c r="AO84" s="1066" t="s">
        <v>213</v>
      </c>
      <c r="AP84" s="1065" t="s">
        <v>1002</v>
      </c>
      <c r="AQ84" s="1066" t="s">
        <v>213</v>
      </c>
      <c r="AR84" s="1065" t="s">
        <v>1002</v>
      </c>
      <c r="AS84" s="1066" t="s">
        <v>213</v>
      </c>
      <c r="AT84" s="1065" t="s">
        <v>1002</v>
      </c>
      <c r="AU84" s="1066" t="s">
        <v>213</v>
      </c>
      <c r="AV84" s="1065" t="s">
        <v>1002</v>
      </c>
      <c r="AW84" s="1066" t="s">
        <v>213</v>
      </c>
      <c r="AX84" s="1065" t="s">
        <v>1002</v>
      </c>
      <c r="AY84" s="1066" t="s">
        <v>213</v>
      </c>
      <c r="AZ84" s="1121"/>
      <c r="BC84" s="1056">
        <v>35</v>
      </c>
      <c r="BD84" s="1064"/>
      <c r="BE84" s="1065" t="s">
        <v>1002</v>
      </c>
      <c r="BF84" s="1066" t="s">
        <v>213</v>
      </c>
      <c r="BG84" s="1065" t="s">
        <v>1002</v>
      </c>
      <c r="BH84" s="1066" t="s">
        <v>213</v>
      </c>
      <c r="BI84" s="1065" t="s">
        <v>1002</v>
      </c>
      <c r="BJ84" s="1066" t="s">
        <v>213</v>
      </c>
      <c r="BK84" s="1065" t="s">
        <v>1002</v>
      </c>
      <c r="BL84" s="1066" t="s">
        <v>213</v>
      </c>
      <c r="BM84" s="1065" t="s">
        <v>1002</v>
      </c>
      <c r="BN84" s="1066" t="s">
        <v>213</v>
      </c>
      <c r="BO84" s="1065" t="s">
        <v>1002</v>
      </c>
      <c r="BP84" s="1066" t="s">
        <v>213</v>
      </c>
      <c r="BQ84" s="1065" t="s">
        <v>1002</v>
      </c>
      <c r="BR84" s="1066" t="s">
        <v>213</v>
      </c>
      <c r="BS84" s="1065" t="s">
        <v>1002</v>
      </c>
      <c r="BT84" s="1066" t="s">
        <v>213</v>
      </c>
      <c r="BU84" s="1065" t="s">
        <v>1002</v>
      </c>
      <c r="BV84" s="1066" t="s">
        <v>213</v>
      </c>
      <c r="BW84" s="1065" t="s">
        <v>1002</v>
      </c>
      <c r="BX84" s="1066" t="s">
        <v>213</v>
      </c>
      <c r="BY84" s="1065" t="s">
        <v>1002</v>
      </c>
      <c r="BZ84" s="1066" t="s">
        <v>213</v>
      </c>
      <c r="CA84" s="1121"/>
    </row>
    <row r="85" spans="1:79">
      <c r="A85" s="1061"/>
      <c r="B85" s="1067" t="s">
        <v>832</v>
      </c>
      <c r="C85" s="1100">
        <f t="shared" ref="C85:C91" si="33">E85+G85+I85+K85+M85+O85+Q85+S85+U85+W85</f>
        <v>2813</v>
      </c>
      <c r="D85" s="1101">
        <f>C85/C91%</f>
        <v>6.6611413686952403</v>
      </c>
      <c r="E85" s="1100">
        <v>24</v>
      </c>
      <c r="F85" s="1100">
        <v>27</v>
      </c>
      <c r="G85" s="1070">
        <v>601</v>
      </c>
      <c r="H85" s="1071">
        <v>12</v>
      </c>
      <c r="I85" s="1070">
        <v>1214</v>
      </c>
      <c r="J85" s="1071">
        <v>9</v>
      </c>
      <c r="K85" s="1070">
        <v>881</v>
      </c>
      <c r="L85" s="1071">
        <v>5</v>
      </c>
      <c r="M85" s="1070">
        <v>41</v>
      </c>
      <c r="N85" s="1071">
        <v>2</v>
      </c>
      <c r="O85" s="1070">
        <v>32</v>
      </c>
      <c r="P85" s="1071">
        <v>2</v>
      </c>
      <c r="Q85" s="1070">
        <v>8</v>
      </c>
      <c r="R85" s="1071">
        <v>4</v>
      </c>
      <c r="S85" s="1072">
        <v>8</v>
      </c>
      <c r="T85" s="1071">
        <v>5</v>
      </c>
      <c r="U85" s="1070">
        <v>2</v>
      </c>
      <c r="V85" s="1071">
        <v>3</v>
      </c>
      <c r="W85" s="1070">
        <v>2</v>
      </c>
      <c r="X85" s="1071">
        <v>4</v>
      </c>
      <c r="Y85" s="1108"/>
      <c r="AB85" s="1055"/>
      <c r="AC85" s="1122" t="s">
        <v>832</v>
      </c>
      <c r="AD85" s="1100">
        <f t="shared" ref="AD85:AD91" si="34">AF85+AH85+AJ85+AL85+AN85+AP85+AR85+AT85+AV85+AX85</f>
        <v>2796</v>
      </c>
      <c r="AE85" s="1101">
        <f>AD85/AD91%</f>
        <v>6.3058186738836266</v>
      </c>
      <c r="AF85" s="1123">
        <v>28</v>
      </c>
      <c r="AG85" s="1123">
        <v>23</v>
      </c>
      <c r="AH85" s="1124">
        <v>632</v>
      </c>
      <c r="AI85" s="1125">
        <v>11</v>
      </c>
      <c r="AJ85" s="1124">
        <v>1252</v>
      </c>
      <c r="AK85" s="1125">
        <v>8</v>
      </c>
      <c r="AL85" s="1124">
        <v>789</v>
      </c>
      <c r="AM85" s="1125">
        <v>4</v>
      </c>
      <c r="AN85" s="1124">
        <v>57</v>
      </c>
      <c r="AO85" s="1125">
        <v>2</v>
      </c>
      <c r="AP85" s="1124">
        <v>25</v>
      </c>
      <c r="AQ85" s="1125">
        <v>2</v>
      </c>
      <c r="AR85" s="1124">
        <v>8</v>
      </c>
      <c r="AS85" s="1125">
        <v>3</v>
      </c>
      <c r="AT85" s="1126">
        <v>3</v>
      </c>
      <c r="AU85" s="1125">
        <v>3</v>
      </c>
      <c r="AV85" s="1124">
        <v>0</v>
      </c>
      <c r="AW85" s="1125">
        <v>0</v>
      </c>
      <c r="AX85" s="1124">
        <v>2</v>
      </c>
      <c r="AY85" s="1125">
        <v>4</v>
      </c>
      <c r="AZ85" s="1121"/>
      <c r="BC85" s="1056"/>
      <c r="BD85" s="1122" t="s">
        <v>832</v>
      </c>
      <c r="BE85" s="1100">
        <f t="shared" ref="BE85:BE91" si="35">BG85+BI85+BK85+BM85+BO85+BQ85+BS85+BU85+BW85+BY85</f>
        <v>2851</v>
      </c>
      <c r="BF85" s="1101">
        <f>BE85/BE91%</f>
        <v>6.170461431910657</v>
      </c>
      <c r="BG85" s="1123">
        <v>30</v>
      </c>
      <c r="BH85" s="1123">
        <v>20</v>
      </c>
      <c r="BI85" s="1124">
        <v>785</v>
      </c>
      <c r="BJ85" s="1125">
        <v>9</v>
      </c>
      <c r="BK85" s="1124">
        <v>1176</v>
      </c>
      <c r="BL85" s="1125">
        <v>8</v>
      </c>
      <c r="BM85" s="1124">
        <v>746</v>
      </c>
      <c r="BN85" s="1125">
        <v>4</v>
      </c>
      <c r="BO85" s="1124">
        <v>70</v>
      </c>
      <c r="BP85" s="1125">
        <v>2</v>
      </c>
      <c r="BQ85" s="1124">
        <v>25</v>
      </c>
      <c r="BR85" s="1125">
        <v>2</v>
      </c>
      <c r="BS85" s="1124">
        <v>12</v>
      </c>
      <c r="BT85" s="1125">
        <v>5</v>
      </c>
      <c r="BU85" s="1126">
        <v>3</v>
      </c>
      <c r="BV85" s="1125">
        <v>2</v>
      </c>
      <c r="BW85" s="1124">
        <v>2</v>
      </c>
      <c r="BX85" s="1125">
        <v>4</v>
      </c>
      <c r="BY85" s="1124">
        <v>2</v>
      </c>
      <c r="BZ85" s="1125">
        <v>4</v>
      </c>
      <c r="CA85" s="1121"/>
    </row>
    <row r="86" spans="1:79">
      <c r="A86" s="1061"/>
      <c r="B86" s="1073" t="s">
        <v>833</v>
      </c>
      <c r="C86" s="1100">
        <f t="shared" si="33"/>
        <v>2253</v>
      </c>
      <c r="D86" s="1101">
        <f>C86/C91%</f>
        <v>5.3350698555529243</v>
      </c>
      <c r="E86" s="1102">
        <v>30</v>
      </c>
      <c r="F86" s="1102">
        <v>33</v>
      </c>
      <c r="G86" s="1074">
        <v>517</v>
      </c>
      <c r="H86" s="1075">
        <v>10</v>
      </c>
      <c r="I86" s="1074">
        <v>989</v>
      </c>
      <c r="J86" s="1075">
        <v>7</v>
      </c>
      <c r="K86" s="1074">
        <v>639</v>
      </c>
      <c r="L86" s="1075">
        <v>3</v>
      </c>
      <c r="M86" s="1074">
        <v>38</v>
      </c>
      <c r="N86" s="1075">
        <v>2</v>
      </c>
      <c r="O86" s="1074">
        <v>27</v>
      </c>
      <c r="P86" s="1075">
        <v>2</v>
      </c>
      <c r="Q86" s="1074">
        <v>4</v>
      </c>
      <c r="R86" s="1075">
        <v>2</v>
      </c>
      <c r="S86" s="1076">
        <v>3</v>
      </c>
      <c r="T86" s="1075">
        <v>2</v>
      </c>
      <c r="U86" s="1074">
        <v>4</v>
      </c>
      <c r="V86" s="1075">
        <v>6</v>
      </c>
      <c r="W86" s="1074">
        <v>2</v>
      </c>
      <c r="X86" s="1075">
        <v>4</v>
      </c>
      <c r="Y86" s="1108"/>
      <c r="AB86" s="1055"/>
      <c r="AC86" s="1127" t="s">
        <v>833</v>
      </c>
      <c r="AD86" s="1100">
        <f t="shared" si="34"/>
        <v>2402</v>
      </c>
      <c r="AE86" s="1101">
        <f>AD86/AD91%</f>
        <v>5.4172304916553902</v>
      </c>
      <c r="AF86" s="1128">
        <v>44</v>
      </c>
      <c r="AG86" s="1128">
        <v>36</v>
      </c>
      <c r="AH86" s="1129">
        <v>639</v>
      </c>
      <c r="AI86" s="1130">
        <v>11</v>
      </c>
      <c r="AJ86" s="1129">
        <v>1016</v>
      </c>
      <c r="AK86" s="1130">
        <v>7</v>
      </c>
      <c r="AL86" s="1129">
        <v>614</v>
      </c>
      <c r="AM86" s="1130">
        <v>3</v>
      </c>
      <c r="AN86" s="1129">
        <v>50</v>
      </c>
      <c r="AO86" s="1130">
        <v>2</v>
      </c>
      <c r="AP86" s="1129">
        <v>27</v>
      </c>
      <c r="AQ86" s="1130">
        <v>2</v>
      </c>
      <c r="AR86" s="1129">
        <v>6</v>
      </c>
      <c r="AS86" s="1130">
        <v>3</v>
      </c>
      <c r="AT86" s="1131">
        <v>1</v>
      </c>
      <c r="AU86" s="1130">
        <v>1</v>
      </c>
      <c r="AV86" s="1129">
        <v>4</v>
      </c>
      <c r="AW86" s="1130">
        <v>6</v>
      </c>
      <c r="AX86" s="1129">
        <v>1</v>
      </c>
      <c r="AY86" s="1130">
        <v>2</v>
      </c>
      <c r="AZ86" s="1121"/>
      <c r="BC86" s="1056"/>
      <c r="BD86" s="1127" t="s">
        <v>833</v>
      </c>
      <c r="BE86" s="1100">
        <f t="shared" si="35"/>
        <v>2540</v>
      </c>
      <c r="BF86" s="1101">
        <f>BE86/BE91%</f>
        <v>5.4973595359709115</v>
      </c>
      <c r="BG86" s="1128">
        <v>43</v>
      </c>
      <c r="BH86" s="1128">
        <v>29</v>
      </c>
      <c r="BI86" s="1129">
        <v>732</v>
      </c>
      <c r="BJ86" s="1130">
        <v>9</v>
      </c>
      <c r="BK86" s="1129">
        <v>1036</v>
      </c>
      <c r="BL86" s="1130">
        <v>7</v>
      </c>
      <c r="BM86" s="1129">
        <v>626</v>
      </c>
      <c r="BN86" s="1130">
        <v>3</v>
      </c>
      <c r="BO86" s="1129">
        <v>70</v>
      </c>
      <c r="BP86" s="1130">
        <v>2</v>
      </c>
      <c r="BQ86" s="1129">
        <v>20</v>
      </c>
      <c r="BR86" s="1130">
        <v>2</v>
      </c>
      <c r="BS86" s="1129">
        <v>6</v>
      </c>
      <c r="BT86" s="1130">
        <v>2</v>
      </c>
      <c r="BU86" s="1131">
        <v>5</v>
      </c>
      <c r="BV86" s="1130">
        <v>3</v>
      </c>
      <c r="BW86" s="1129">
        <v>0</v>
      </c>
      <c r="BX86" s="1130">
        <v>0</v>
      </c>
      <c r="BY86" s="1129">
        <v>2</v>
      </c>
      <c r="BZ86" s="1130">
        <v>4</v>
      </c>
      <c r="CA86" s="1121"/>
    </row>
    <row r="87" spans="1:79">
      <c r="A87" s="1061"/>
      <c r="B87" s="1073" t="s">
        <v>267</v>
      </c>
      <c r="C87" s="1100">
        <f t="shared" si="33"/>
        <v>34641</v>
      </c>
      <c r="D87" s="1101">
        <f>C87/C91%</f>
        <v>82.029363012076715</v>
      </c>
      <c r="E87" s="1102">
        <v>28</v>
      </c>
      <c r="F87" s="1102">
        <v>31</v>
      </c>
      <c r="G87" s="1074">
        <v>3604</v>
      </c>
      <c r="H87" s="1075">
        <v>70</v>
      </c>
      <c r="I87" s="1074">
        <v>10650</v>
      </c>
      <c r="J87" s="1075">
        <v>76</v>
      </c>
      <c r="K87" s="1074">
        <v>16951</v>
      </c>
      <c r="L87" s="1075">
        <v>88</v>
      </c>
      <c r="M87" s="1074">
        <v>1802</v>
      </c>
      <c r="N87" s="1075">
        <v>93</v>
      </c>
      <c r="O87" s="1074">
        <v>1178</v>
      </c>
      <c r="P87" s="1075">
        <v>92</v>
      </c>
      <c r="Q87" s="1074">
        <v>191</v>
      </c>
      <c r="R87" s="1075">
        <v>87</v>
      </c>
      <c r="S87" s="1076">
        <v>145</v>
      </c>
      <c r="T87" s="1075">
        <v>87</v>
      </c>
      <c r="U87" s="1074">
        <v>53</v>
      </c>
      <c r="V87" s="1075">
        <v>84</v>
      </c>
      <c r="W87" s="1074">
        <v>39</v>
      </c>
      <c r="X87" s="1075">
        <v>74</v>
      </c>
      <c r="Y87" s="1108"/>
      <c r="AB87" s="1055"/>
      <c r="AC87" s="1127" t="s">
        <v>267</v>
      </c>
      <c r="AD87" s="1100">
        <f t="shared" si="34"/>
        <v>36558</v>
      </c>
      <c r="AE87" s="1101">
        <f>AD87/AD91%</f>
        <v>82.449255751014888</v>
      </c>
      <c r="AF87" s="1128">
        <v>43</v>
      </c>
      <c r="AG87" s="1128">
        <v>35</v>
      </c>
      <c r="AH87" s="1129">
        <v>4218</v>
      </c>
      <c r="AI87" s="1130">
        <v>70</v>
      </c>
      <c r="AJ87" s="1129">
        <v>11732</v>
      </c>
      <c r="AK87" s="1130">
        <v>77</v>
      </c>
      <c r="AL87" s="1129">
        <v>16800</v>
      </c>
      <c r="AM87" s="1130">
        <v>89</v>
      </c>
      <c r="AN87" s="1129">
        <v>2228</v>
      </c>
      <c r="AO87" s="1130">
        <v>93</v>
      </c>
      <c r="AP87" s="1129">
        <v>1163</v>
      </c>
      <c r="AQ87" s="1130">
        <v>93</v>
      </c>
      <c r="AR87" s="1129">
        <v>200</v>
      </c>
      <c r="AS87" s="1130">
        <v>87</v>
      </c>
      <c r="AT87" s="1131">
        <v>80</v>
      </c>
      <c r="AU87" s="1130">
        <v>86</v>
      </c>
      <c r="AV87" s="1129">
        <v>58</v>
      </c>
      <c r="AW87" s="1130">
        <v>92</v>
      </c>
      <c r="AX87" s="1129">
        <v>36</v>
      </c>
      <c r="AY87" s="1130">
        <v>73</v>
      </c>
      <c r="AZ87" s="1121"/>
      <c r="BC87" s="1056"/>
      <c r="BD87" s="1127" t="s">
        <v>267</v>
      </c>
      <c r="BE87" s="1100">
        <f t="shared" si="35"/>
        <v>38176</v>
      </c>
      <c r="BF87" s="1101">
        <f>BE87/BE91%</f>
        <v>82.624880962687214</v>
      </c>
      <c r="BG87" s="1128">
        <v>51</v>
      </c>
      <c r="BH87" s="1128">
        <v>34</v>
      </c>
      <c r="BI87" s="1129">
        <v>6128</v>
      </c>
      <c r="BJ87" s="1130">
        <v>74</v>
      </c>
      <c r="BK87" s="1129">
        <v>10623</v>
      </c>
      <c r="BL87" s="1130">
        <v>76</v>
      </c>
      <c r="BM87" s="1129">
        <v>17162</v>
      </c>
      <c r="BN87" s="1130">
        <v>89</v>
      </c>
      <c r="BO87" s="1129">
        <v>2599</v>
      </c>
      <c r="BP87" s="1130">
        <v>92</v>
      </c>
      <c r="BQ87" s="1129">
        <v>1186</v>
      </c>
      <c r="BR87" s="1130">
        <v>94</v>
      </c>
      <c r="BS87" s="1129">
        <v>215</v>
      </c>
      <c r="BT87" s="1130">
        <v>84</v>
      </c>
      <c r="BU87" s="1131">
        <v>135</v>
      </c>
      <c r="BV87" s="1130">
        <v>90</v>
      </c>
      <c r="BW87" s="1129">
        <v>41</v>
      </c>
      <c r="BX87" s="1130">
        <v>91</v>
      </c>
      <c r="BY87" s="1129">
        <v>36</v>
      </c>
      <c r="BZ87" s="1130">
        <v>72</v>
      </c>
      <c r="CA87" s="1121"/>
    </row>
    <row r="88" spans="1:79">
      <c r="A88" s="1061"/>
      <c r="B88" s="1073" t="s">
        <v>1057</v>
      </c>
      <c r="C88" s="1100">
        <f t="shared" si="33"/>
        <v>1211</v>
      </c>
      <c r="D88" s="1101">
        <f>C88/C91%</f>
        <v>2.8676296471702578</v>
      </c>
      <c r="E88" s="1102">
        <v>3</v>
      </c>
      <c r="F88" s="1102">
        <v>3</v>
      </c>
      <c r="G88" s="1074">
        <v>156</v>
      </c>
      <c r="H88" s="1075">
        <v>3</v>
      </c>
      <c r="I88" s="1074">
        <v>566</v>
      </c>
      <c r="J88" s="1075">
        <v>4</v>
      </c>
      <c r="K88" s="1074">
        <v>437</v>
      </c>
      <c r="L88" s="1075">
        <v>2</v>
      </c>
      <c r="M88" s="1074">
        <v>22</v>
      </c>
      <c r="N88" s="1075">
        <v>1</v>
      </c>
      <c r="O88" s="1074">
        <v>20</v>
      </c>
      <c r="P88" s="1075">
        <v>2</v>
      </c>
      <c r="Q88" s="1074">
        <v>4</v>
      </c>
      <c r="R88" s="1075">
        <v>2</v>
      </c>
      <c r="S88" s="1076">
        <v>2</v>
      </c>
      <c r="T88" s="1075">
        <v>1</v>
      </c>
      <c r="U88" s="1074">
        <v>0</v>
      </c>
      <c r="V88" s="1075">
        <v>0</v>
      </c>
      <c r="W88" s="1074">
        <v>1</v>
      </c>
      <c r="X88" s="1075">
        <v>2</v>
      </c>
      <c r="Y88" s="1108"/>
      <c r="AB88" s="1055"/>
      <c r="AC88" s="1127" t="s">
        <v>1057</v>
      </c>
      <c r="AD88" s="1100">
        <f t="shared" si="34"/>
        <v>1214</v>
      </c>
      <c r="AE88" s="1101">
        <f>AD88/AD91%</f>
        <v>2.7379341452413173</v>
      </c>
      <c r="AF88" s="1128">
        <v>3</v>
      </c>
      <c r="AG88" s="1128">
        <v>2</v>
      </c>
      <c r="AH88" s="1129">
        <v>207</v>
      </c>
      <c r="AI88" s="1130">
        <v>3</v>
      </c>
      <c r="AJ88" s="1129">
        <v>555</v>
      </c>
      <c r="AK88" s="1130">
        <v>4</v>
      </c>
      <c r="AL88" s="1129">
        <v>405</v>
      </c>
      <c r="AM88" s="1130">
        <v>2</v>
      </c>
      <c r="AN88" s="1129">
        <v>21</v>
      </c>
      <c r="AO88" s="1130">
        <v>1</v>
      </c>
      <c r="AP88" s="1129">
        <v>18</v>
      </c>
      <c r="AQ88" s="1130">
        <v>1</v>
      </c>
      <c r="AR88" s="1129">
        <v>2</v>
      </c>
      <c r="AS88" s="1130">
        <v>1</v>
      </c>
      <c r="AT88" s="1131">
        <v>2</v>
      </c>
      <c r="AU88" s="1130">
        <v>2</v>
      </c>
      <c r="AV88" s="1129">
        <v>0</v>
      </c>
      <c r="AW88" s="1130">
        <v>0</v>
      </c>
      <c r="AX88" s="1129">
        <v>1</v>
      </c>
      <c r="AY88" s="1130">
        <v>2</v>
      </c>
      <c r="AZ88" s="1121"/>
      <c r="BC88" s="1056"/>
      <c r="BD88" s="1127" t="s">
        <v>1057</v>
      </c>
      <c r="BE88" s="1100">
        <f t="shared" si="35"/>
        <v>1172</v>
      </c>
      <c r="BF88" s="1101">
        <f>BE88/BE91%</f>
        <v>2.5365769197472079</v>
      </c>
      <c r="BG88" s="1128">
        <v>3</v>
      </c>
      <c r="BH88" s="1128">
        <v>2</v>
      </c>
      <c r="BI88" s="1129">
        <v>259</v>
      </c>
      <c r="BJ88" s="1130">
        <v>3</v>
      </c>
      <c r="BK88" s="1129">
        <v>489</v>
      </c>
      <c r="BL88" s="1130">
        <v>4</v>
      </c>
      <c r="BM88" s="1129">
        <v>374</v>
      </c>
      <c r="BN88" s="1130">
        <v>2</v>
      </c>
      <c r="BO88" s="1129">
        <v>24</v>
      </c>
      <c r="BP88" s="1130">
        <v>1</v>
      </c>
      <c r="BQ88" s="1129">
        <v>17</v>
      </c>
      <c r="BR88" s="1130">
        <v>1</v>
      </c>
      <c r="BS88" s="1129">
        <v>3</v>
      </c>
      <c r="BT88" s="1130">
        <v>1</v>
      </c>
      <c r="BU88" s="1131">
        <v>2</v>
      </c>
      <c r="BV88" s="1130">
        <v>1</v>
      </c>
      <c r="BW88" s="1129">
        <v>0</v>
      </c>
      <c r="BX88" s="1130">
        <v>0</v>
      </c>
      <c r="BY88" s="1129">
        <v>1</v>
      </c>
      <c r="BZ88" s="1130">
        <v>2</v>
      </c>
      <c r="CA88" s="1121"/>
    </row>
    <row r="89" spans="1:79">
      <c r="A89" s="1061"/>
      <c r="B89" s="1073" t="s">
        <v>1058</v>
      </c>
      <c r="C89" s="1100">
        <f t="shared" si="33"/>
        <v>773</v>
      </c>
      <c r="D89" s="1101">
        <f>C89/C91%</f>
        <v>1.8304522851053753</v>
      </c>
      <c r="E89" s="1102">
        <v>4</v>
      </c>
      <c r="F89" s="1102">
        <v>4</v>
      </c>
      <c r="G89" s="1074">
        <v>149</v>
      </c>
      <c r="H89" s="1075">
        <v>3</v>
      </c>
      <c r="I89" s="1074">
        <v>346</v>
      </c>
      <c r="J89" s="1075">
        <v>2</v>
      </c>
      <c r="K89" s="1074">
        <v>247</v>
      </c>
      <c r="L89" s="1075">
        <v>1</v>
      </c>
      <c r="M89" s="1074">
        <v>12</v>
      </c>
      <c r="N89" s="1075">
        <v>1</v>
      </c>
      <c r="O89" s="1074">
        <v>12</v>
      </c>
      <c r="P89" s="1075">
        <v>1</v>
      </c>
      <c r="Q89" s="1074">
        <v>1</v>
      </c>
      <c r="R89" s="1075">
        <v>0</v>
      </c>
      <c r="S89" s="1076">
        <v>2</v>
      </c>
      <c r="T89" s="1075">
        <v>1</v>
      </c>
      <c r="U89" s="1074">
        <v>0</v>
      </c>
      <c r="V89" s="1075">
        <v>0</v>
      </c>
      <c r="W89" s="1074">
        <v>0</v>
      </c>
      <c r="X89" s="1075">
        <v>0</v>
      </c>
      <c r="Y89" s="1108"/>
      <c r="AB89" s="1055"/>
      <c r="AC89" s="1127" t="s">
        <v>1058</v>
      </c>
      <c r="AD89" s="1100">
        <f t="shared" si="34"/>
        <v>787</v>
      </c>
      <c r="AE89" s="1101">
        <f>AD89/AD91%</f>
        <v>1.7749210645015787</v>
      </c>
      <c r="AF89" s="1128">
        <v>4</v>
      </c>
      <c r="AG89" s="1128">
        <v>3</v>
      </c>
      <c r="AH89" s="1129">
        <v>169</v>
      </c>
      <c r="AI89" s="1130">
        <v>3</v>
      </c>
      <c r="AJ89" s="1129">
        <v>346</v>
      </c>
      <c r="AK89" s="1130">
        <v>2</v>
      </c>
      <c r="AL89" s="1129">
        <v>243</v>
      </c>
      <c r="AM89" s="1130">
        <v>1</v>
      </c>
      <c r="AN89" s="1129">
        <v>14</v>
      </c>
      <c r="AO89" s="1130">
        <v>1</v>
      </c>
      <c r="AP89" s="1129">
        <v>10</v>
      </c>
      <c r="AQ89" s="1130">
        <v>1</v>
      </c>
      <c r="AR89" s="1129">
        <v>1</v>
      </c>
      <c r="AS89" s="1130">
        <v>0</v>
      </c>
      <c r="AT89" s="1131">
        <v>0</v>
      </c>
      <c r="AU89" s="1130">
        <v>0</v>
      </c>
      <c r="AV89" s="1129">
        <v>0</v>
      </c>
      <c r="AW89" s="1130">
        <v>0</v>
      </c>
      <c r="AX89" s="1129">
        <v>0</v>
      </c>
      <c r="AY89" s="1130">
        <v>0</v>
      </c>
      <c r="AZ89" s="1121"/>
      <c r="BC89" s="1056"/>
      <c r="BD89" s="1127" t="s">
        <v>1058</v>
      </c>
      <c r="BE89" s="1100">
        <f t="shared" si="35"/>
        <v>803</v>
      </c>
      <c r="BF89" s="1101">
        <f>BE89/BE91%</f>
        <v>1.7379447666868668</v>
      </c>
      <c r="BG89" s="1128">
        <v>6</v>
      </c>
      <c r="BH89" s="1128">
        <v>4</v>
      </c>
      <c r="BI89" s="1129">
        <v>194</v>
      </c>
      <c r="BJ89" s="1130">
        <v>2</v>
      </c>
      <c r="BK89" s="1129">
        <v>341</v>
      </c>
      <c r="BL89" s="1130">
        <v>2</v>
      </c>
      <c r="BM89" s="1129">
        <v>238</v>
      </c>
      <c r="BN89" s="1130">
        <v>1</v>
      </c>
      <c r="BO89" s="1129">
        <v>17</v>
      </c>
      <c r="BP89" s="1130">
        <v>1</v>
      </c>
      <c r="BQ89" s="1129">
        <v>6</v>
      </c>
      <c r="BR89" s="1130">
        <v>0</v>
      </c>
      <c r="BS89" s="1129">
        <v>1</v>
      </c>
      <c r="BT89" s="1130">
        <v>0</v>
      </c>
      <c r="BU89" s="1131">
        <v>0</v>
      </c>
      <c r="BV89" s="1130">
        <v>0</v>
      </c>
      <c r="BW89" s="1129">
        <v>0</v>
      </c>
      <c r="BX89" s="1130">
        <v>0</v>
      </c>
      <c r="BY89" s="1129">
        <v>0</v>
      </c>
      <c r="BZ89" s="1130">
        <v>0</v>
      </c>
      <c r="CA89" s="1121"/>
    </row>
    <row r="90" spans="1:79" ht="15.75" thickBot="1">
      <c r="A90" s="1061"/>
      <c r="B90" s="1077" t="s">
        <v>1059</v>
      </c>
      <c r="C90" s="1100">
        <f t="shared" si="33"/>
        <v>539</v>
      </c>
      <c r="D90" s="1101">
        <f>C90/C91%</f>
        <v>1.276343831399479</v>
      </c>
      <c r="E90" s="1111">
        <v>1</v>
      </c>
      <c r="F90" s="1111">
        <v>1</v>
      </c>
      <c r="G90" s="1078">
        <v>114</v>
      </c>
      <c r="H90" s="1079">
        <v>2</v>
      </c>
      <c r="I90" s="1078">
        <v>238</v>
      </c>
      <c r="J90" s="1079">
        <v>2</v>
      </c>
      <c r="K90" s="1078">
        <v>110</v>
      </c>
      <c r="L90" s="1079">
        <v>1</v>
      </c>
      <c r="M90" s="1078">
        <v>33</v>
      </c>
      <c r="N90" s="1079">
        <v>2</v>
      </c>
      <c r="O90" s="1078">
        <v>12</v>
      </c>
      <c r="P90" s="1079">
        <v>1</v>
      </c>
      <c r="Q90" s="1078">
        <v>11</v>
      </c>
      <c r="R90" s="1079">
        <v>5</v>
      </c>
      <c r="S90" s="1080">
        <v>7</v>
      </c>
      <c r="T90" s="1079">
        <v>4</v>
      </c>
      <c r="U90" s="1078">
        <v>4</v>
      </c>
      <c r="V90" s="1079">
        <v>6</v>
      </c>
      <c r="W90" s="1078">
        <v>9</v>
      </c>
      <c r="X90" s="1079">
        <v>17</v>
      </c>
      <c r="Y90" s="1108"/>
      <c r="AB90" s="1055"/>
      <c r="AC90" s="1132" t="s">
        <v>1059</v>
      </c>
      <c r="AD90" s="1100">
        <f t="shared" si="34"/>
        <v>583</v>
      </c>
      <c r="AE90" s="1101">
        <f>AD90/AD91%</f>
        <v>1.3148398737032025</v>
      </c>
      <c r="AF90" s="1133">
        <v>1</v>
      </c>
      <c r="AG90" s="1133">
        <v>1</v>
      </c>
      <c r="AH90" s="1134">
        <v>129</v>
      </c>
      <c r="AI90" s="1135">
        <v>2</v>
      </c>
      <c r="AJ90" s="1134">
        <v>272</v>
      </c>
      <c r="AK90" s="1135">
        <v>2</v>
      </c>
      <c r="AL90" s="1134">
        <v>111</v>
      </c>
      <c r="AM90" s="1135">
        <v>1</v>
      </c>
      <c r="AN90" s="1134">
        <v>31</v>
      </c>
      <c r="AO90" s="1135">
        <v>1</v>
      </c>
      <c r="AP90" s="1134">
        <v>8</v>
      </c>
      <c r="AQ90" s="1135">
        <v>1</v>
      </c>
      <c r="AR90" s="1134">
        <v>14</v>
      </c>
      <c r="AS90" s="1135">
        <v>6</v>
      </c>
      <c r="AT90" s="1136">
        <v>7</v>
      </c>
      <c r="AU90" s="1135">
        <v>8</v>
      </c>
      <c r="AV90" s="1134">
        <v>1</v>
      </c>
      <c r="AW90" s="1135">
        <v>2</v>
      </c>
      <c r="AX90" s="1134">
        <v>9</v>
      </c>
      <c r="AY90" s="1135">
        <v>18</v>
      </c>
      <c r="AZ90" s="1121"/>
      <c r="BC90" s="1056"/>
      <c r="BD90" s="1132" t="s">
        <v>1059</v>
      </c>
      <c r="BE90" s="1100">
        <f t="shared" si="35"/>
        <v>662</v>
      </c>
      <c r="BF90" s="1101">
        <f>BE90/BE91%</f>
        <v>1.4327763829971429</v>
      </c>
      <c r="BG90" s="1133">
        <v>15</v>
      </c>
      <c r="BH90" s="1133">
        <v>10</v>
      </c>
      <c r="BI90" s="1134">
        <v>167</v>
      </c>
      <c r="BJ90" s="1135">
        <v>2</v>
      </c>
      <c r="BK90" s="1134">
        <v>280</v>
      </c>
      <c r="BL90" s="1135">
        <v>2</v>
      </c>
      <c r="BM90" s="1134">
        <v>113</v>
      </c>
      <c r="BN90" s="1135">
        <v>1</v>
      </c>
      <c r="BO90" s="1134">
        <v>40</v>
      </c>
      <c r="BP90" s="1135">
        <v>1</v>
      </c>
      <c r="BQ90" s="1134">
        <v>11</v>
      </c>
      <c r="BR90" s="1135">
        <v>1</v>
      </c>
      <c r="BS90" s="1134">
        <v>20</v>
      </c>
      <c r="BT90" s="1135">
        <v>8</v>
      </c>
      <c r="BU90" s="1136">
        <v>5</v>
      </c>
      <c r="BV90" s="1135">
        <v>3</v>
      </c>
      <c r="BW90" s="1134">
        <v>2</v>
      </c>
      <c r="BX90" s="1135">
        <v>4</v>
      </c>
      <c r="BY90" s="1134">
        <v>9</v>
      </c>
      <c r="BZ90" s="1135">
        <v>18</v>
      </c>
      <c r="CA90" s="1121"/>
    </row>
    <row r="91" spans="1:79" ht="15.75" thickBot="1">
      <c r="A91" s="1061"/>
      <c r="B91" s="1081" t="s">
        <v>104</v>
      </c>
      <c r="C91" s="1082">
        <f t="shared" si="33"/>
        <v>42230</v>
      </c>
      <c r="D91" s="1094"/>
      <c r="E91" s="1085">
        <f>SUM(E85:E90)</f>
        <v>90</v>
      </c>
      <c r="F91" s="1085"/>
      <c r="G91" s="1085">
        <f>SUM(G85:G90)</f>
        <v>5141</v>
      </c>
      <c r="H91" s="1085"/>
      <c r="I91" s="1085">
        <f t="shared" ref="I91:W91" si="36">SUM(I85:I90)</f>
        <v>14003</v>
      </c>
      <c r="J91" s="1085"/>
      <c r="K91" s="1085">
        <f t="shared" si="36"/>
        <v>19265</v>
      </c>
      <c r="L91" s="1085"/>
      <c r="M91" s="1085">
        <f t="shared" si="36"/>
        <v>1948</v>
      </c>
      <c r="N91" s="1085"/>
      <c r="O91" s="1085">
        <f t="shared" si="36"/>
        <v>1281</v>
      </c>
      <c r="P91" s="1085"/>
      <c r="Q91" s="1085">
        <f t="shared" si="36"/>
        <v>219</v>
      </c>
      <c r="R91" s="1085"/>
      <c r="S91" s="1085">
        <f t="shared" si="36"/>
        <v>167</v>
      </c>
      <c r="T91" s="1085"/>
      <c r="U91" s="1085">
        <f t="shared" si="36"/>
        <v>63</v>
      </c>
      <c r="V91" s="1085"/>
      <c r="W91" s="1085">
        <f t="shared" si="36"/>
        <v>53</v>
      </c>
      <c r="X91" s="1085"/>
      <c r="Y91" s="1108"/>
      <c r="AB91" s="1055"/>
      <c r="AC91" s="1063" t="s">
        <v>104</v>
      </c>
      <c r="AD91" s="1082">
        <f t="shared" si="34"/>
        <v>44340</v>
      </c>
      <c r="AE91" s="1094"/>
      <c r="AF91" s="1137">
        <f>SUM(AF85:AF90)</f>
        <v>123</v>
      </c>
      <c r="AG91" s="1137">
        <f>SUM(AG85:AG90)</f>
        <v>100</v>
      </c>
      <c r="AH91" s="1137">
        <f>SUM(AH85:AH90)</f>
        <v>5994</v>
      </c>
      <c r="AI91" s="1137">
        <f t="shared" ref="AI91:AY91" si="37">SUM(AI85:AI90)</f>
        <v>100</v>
      </c>
      <c r="AJ91" s="1137">
        <f t="shared" si="37"/>
        <v>15173</v>
      </c>
      <c r="AK91" s="1137">
        <f t="shared" si="37"/>
        <v>100</v>
      </c>
      <c r="AL91" s="1137">
        <f t="shared" si="37"/>
        <v>18962</v>
      </c>
      <c r="AM91" s="1137">
        <f t="shared" si="37"/>
        <v>100</v>
      </c>
      <c r="AN91" s="1137">
        <f t="shared" si="37"/>
        <v>2401</v>
      </c>
      <c r="AO91" s="1137">
        <f t="shared" si="37"/>
        <v>100</v>
      </c>
      <c r="AP91" s="1137">
        <f t="shared" si="37"/>
        <v>1251</v>
      </c>
      <c r="AQ91" s="1137">
        <f t="shared" si="37"/>
        <v>100</v>
      </c>
      <c r="AR91" s="1137">
        <f t="shared" si="37"/>
        <v>231</v>
      </c>
      <c r="AS91" s="1137">
        <f t="shared" si="37"/>
        <v>100</v>
      </c>
      <c r="AT91" s="1137">
        <f t="shared" si="37"/>
        <v>93</v>
      </c>
      <c r="AU91" s="1137">
        <f t="shared" si="37"/>
        <v>100</v>
      </c>
      <c r="AV91" s="1137">
        <f t="shared" si="37"/>
        <v>63</v>
      </c>
      <c r="AW91" s="1137">
        <f t="shared" si="37"/>
        <v>100</v>
      </c>
      <c r="AX91" s="1137">
        <f t="shared" si="37"/>
        <v>49</v>
      </c>
      <c r="AY91" s="1137">
        <f t="shared" si="37"/>
        <v>99</v>
      </c>
      <c r="AZ91" s="1121"/>
      <c r="BC91" s="1056"/>
      <c r="BD91" s="1063" t="s">
        <v>104</v>
      </c>
      <c r="BE91" s="1082">
        <f t="shared" si="35"/>
        <v>46204</v>
      </c>
      <c r="BF91" s="1094"/>
      <c r="BG91" s="1137">
        <f>SUM(BG85:BG90)</f>
        <v>148</v>
      </c>
      <c r="BH91" s="1137">
        <f>SUM(BH85:BH90)</f>
        <v>99</v>
      </c>
      <c r="BI91" s="1137">
        <f>SUM(BI85:BI90)</f>
        <v>8265</v>
      </c>
      <c r="BJ91" s="1137">
        <f t="shared" ref="BJ91:BZ91" si="38">SUM(BJ85:BJ90)</f>
        <v>99</v>
      </c>
      <c r="BK91" s="1137">
        <f t="shared" si="38"/>
        <v>13945</v>
      </c>
      <c r="BL91" s="1137">
        <f t="shared" si="38"/>
        <v>99</v>
      </c>
      <c r="BM91" s="1137">
        <f t="shared" si="38"/>
        <v>19259</v>
      </c>
      <c r="BN91" s="1137">
        <f t="shared" si="38"/>
        <v>100</v>
      </c>
      <c r="BO91" s="1137">
        <f t="shared" si="38"/>
        <v>2820</v>
      </c>
      <c r="BP91" s="1137">
        <f t="shared" si="38"/>
        <v>99</v>
      </c>
      <c r="BQ91" s="1137">
        <f t="shared" si="38"/>
        <v>1265</v>
      </c>
      <c r="BR91" s="1137">
        <f t="shared" si="38"/>
        <v>100</v>
      </c>
      <c r="BS91" s="1137">
        <f t="shared" si="38"/>
        <v>257</v>
      </c>
      <c r="BT91" s="1137">
        <f t="shared" si="38"/>
        <v>100</v>
      </c>
      <c r="BU91" s="1137">
        <f t="shared" si="38"/>
        <v>150</v>
      </c>
      <c r="BV91" s="1137">
        <f t="shared" si="38"/>
        <v>99</v>
      </c>
      <c r="BW91" s="1137">
        <f t="shared" si="38"/>
        <v>45</v>
      </c>
      <c r="BX91" s="1137">
        <f t="shared" si="38"/>
        <v>99</v>
      </c>
      <c r="BY91" s="1137">
        <f t="shared" si="38"/>
        <v>50</v>
      </c>
      <c r="BZ91" s="1137">
        <f t="shared" si="38"/>
        <v>100</v>
      </c>
      <c r="CA91" s="1121"/>
    </row>
    <row r="92" spans="1:79">
      <c r="A92" s="1061"/>
      <c r="B92" s="1061"/>
      <c r="C92" s="1061"/>
      <c r="D92" s="1061"/>
      <c r="E92" s="1061"/>
      <c r="F92" s="1061"/>
      <c r="G92" s="1061"/>
      <c r="H92" s="1061"/>
      <c r="I92" s="1061"/>
      <c r="J92" s="1061"/>
      <c r="K92" s="1061"/>
      <c r="L92" s="1061"/>
      <c r="M92" s="1061"/>
      <c r="N92" s="1061"/>
      <c r="O92" s="1061"/>
      <c r="P92" s="1061"/>
      <c r="Q92" s="1061"/>
      <c r="R92" s="1061"/>
      <c r="S92" s="1061"/>
      <c r="T92" s="1061"/>
      <c r="U92" s="1061"/>
      <c r="V92" s="1061"/>
      <c r="W92" s="1061"/>
      <c r="X92" s="1061"/>
      <c r="Y92" s="1108"/>
      <c r="AB92" s="1055"/>
      <c r="AC92" s="1062"/>
      <c r="AD92" s="1061"/>
      <c r="AE92" s="1061"/>
      <c r="AF92" s="1062"/>
      <c r="AG92" s="1062"/>
      <c r="AH92" s="1062"/>
      <c r="AI92" s="1062"/>
      <c r="AJ92" s="1062"/>
      <c r="AK92" s="1062"/>
      <c r="AL92" s="1062"/>
      <c r="AM92" s="1062"/>
      <c r="AN92" s="1062"/>
      <c r="AO92" s="1062"/>
      <c r="AP92" s="1062"/>
      <c r="AQ92" s="1062"/>
      <c r="AR92" s="1062"/>
      <c r="AS92" s="1062"/>
      <c r="AT92" s="1062"/>
      <c r="AU92" s="1062"/>
      <c r="AV92" s="1062"/>
      <c r="AW92" s="1062"/>
      <c r="AX92" s="1062"/>
      <c r="AY92" s="1062"/>
      <c r="AZ92" s="1121"/>
      <c r="BC92" s="1056"/>
      <c r="BD92" s="1062"/>
      <c r="BE92" s="1061"/>
      <c r="BF92" s="1061"/>
      <c r="BG92" s="1062"/>
      <c r="BH92" s="1062"/>
      <c r="BI92" s="1062"/>
      <c r="BJ92" s="1062"/>
      <c r="BK92" s="1062"/>
      <c r="BL92" s="1062"/>
      <c r="BM92" s="1062"/>
      <c r="BN92" s="1062"/>
      <c r="BO92" s="1062"/>
      <c r="BP92" s="1062"/>
      <c r="BQ92" s="1062"/>
      <c r="BR92" s="1062"/>
      <c r="BS92" s="1062"/>
      <c r="BT92" s="1062"/>
      <c r="BU92" s="1062"/>
      <c r="BV92" s="1062"/>
      <c r="BW92" s="1062"/>
      <c r="BX92" s="1062"/>
      <c r="BY92" s="1062"/>
      <c r="BZ92" s="1062"/>
      <c r="CA92" s="1121"/>
    </row>
    <row r="93" spans="1:79" ht="15.75" thickBot="1">
      <c r="A93" s="1061"/>
      <c r="B93" s="1061"/>
      <c r="C93" s="1061"/>
      <c r="D93" s="1061"/>
      <c r="E93" s="1061"/>
      <c r="F93" s="1061"/>
      <c r="G93" s="1061"/>
      <c r="H93" s="1061"/>
      <c r="I93" s="1061"/>
      <c r="J93" s="1061"/>
      <c r="K93" s="1061"/>
      <c r="L93" s="1061"/>
      <c r="M93" s="1061"/>
      <c r="N93" s="1061"/>
      <c r="O93" s="1061"/>
      <c r="P93" s="1061"/>
      <c r="Q93" s="1061"/>
      <c r="R93" s="1061"/>
      <c r="S93" s="1061"/>
      <c r="T93" s="1061"/>
      <c r="U93" s="1061"/>
      <c r="V93" s="1061"/>
      <c r="W93" s="1061"/>
      <c r="X93" s="1061"/>
      <c r="Y93" s="1108"/>
      <c r="AB93" s="1055"/>
      <c r="AC93" s="1062"/>
      <c r="AD93" s="1061"/>
      <c r="AE93" s="1061"/>
      <c r="AF93" s="1062"/>
      <c r="AG93" s="1062"/>
      <c r="AH93" s="1062"/>
      <c r="AI93" s="1062"/>
      <c r="AJ93" s="1062"/>
      <c r="AK93" s="1062"/>
      <c r="AL93" s="1062"/>
      <c r="AM93" s="1062"/>
      <c r="AN93" s="1062"/>
      <c r="AO93" s="1062"/>
      <c r="AP93" s="1062"/>
      <c r="AQ93" s="1062"/>
      <c r="AR93" s="1062"/>
      <c r="AS93" s="1062"/>
      <c r="AT93" s="1062"/>
      <c r="AU93" s="1062"/>
      <c r="AV93" s="1062"/>
      <c r="AW93" s="1062"/>
      <c r="AX93" s="1062"/>
      <c r="AY93" s="1062"/>
      <c r="AZ93" s="1121"/>
      <c r="BC93" s="1056"/>
      <c r="BD93" s="1062"/>
      <c r="BE93" s="1061"/>
      <c r="BF93" s="1061"/>
      <c r="BG93" s="1062"/>
      <c r="BH93" s="1062"/>
      <c r="BI93" s="1062"/>
      <c r="BJ93" s="1062"/>
      <c r="BK93" s="1062"/>
      <c r="BL93" s="1062"/>
      <c r="BM93" s="1062"/>
      <c r="BN93" s="1062"/>
      <c r="BO93" s="1062"/>
      <c r="BP93" s="1062"/>
      <c r="BQ93" s="1062"/>
      <c r="BR93" s="1062"/>
      <c r="BS93" s="1062"/>
      <c r="BT93" s="1062"/>
      <c r="BU93" s="1062"/>
      <c r="BV93" s="1062"/>
      <c r="BW93" s="1062"/>
      <c r="BX93" s="1062"/>
      <c r="BY93" s="1062"/>
      <c r="BZ93" s="1062"/>
      <c r="CA93" s="1121"/>
    </row>
    <row r="94" spans="1:79" ht="15.75" thickBot="1">
      <c r="A94" s="1061">
        <v>41</v>
      </c>
      <c r="B94" s="1087" t="s">
        <v>1060</v>
      </c>
      <c r="C94" s="1636" t="s">
        <v>101</v>
      </c>
      <c r="D94" s="1637"/>
      <c r="E94" s="1636" t="s">
        <v>1062</v>
      </c>
      <c r="F94" s="1637"/>
      <c r="G94" s="1636" t="s">
        <v>1048</v>
      </c>
      <c r="H94" s="1638"/>
      <c r="I94" s="1636" t="s">
        <v>1049</v>
      </c>
      <c r="J94" s="1637"/>
      <c r="K94" s="1636" t="s">
        <v>1050</v>
      </c>
      <c r="L94" s="1637"/>
      <c r="M94" s="1636" t="s">
        <v>1051</v>
      </c>
      <c r="N94" s="1637"/>
      <c r="O94" s="1638" t="s">
        <v>1052</v>
      </c>
      <c r="P94" s="1638"/>
      <c r="Q94" s="1636" t="s">
        <v>1053</v>
      </c>
      <c r="R94" s="1637"/>
      <c r="S94" s="1638" t="s">
        <v>1054</v>
      </c>
      <c r="T94" s="1638"/>
      <c r="U94" s="1636" t="s">
        <v>1055</v>
      </c>
      <c r="V94" s="1637"/>
      <c r="W94" s="1638" t="s">
        <v>1056</v>
      </c>
      <c r="X94" s="1637"/>
      <c r="Y94" s="1108"/>
      <c r="AB94" s="16"/>
      <c r="AC94" s="1138" t="s">
        <v>1060</v>
      </c>
      <c r="AD94" s="1636" t="s">
        <v>101</v>
      </c>
      <c r="AE94" s="1637"/>
      <c r="AF94" s="1639" t="s">
        <v>1062</v>
      </c>
      <c r="AG94" s="1640"/>
      <c r="AH94" s="1639" t="s">
        <v>1063</v>
      </c>
      <c r="AI94" s="1643"/>
      <c r="AJ94" s="1639" t="s">
        <v>1049</v>
      </c>
      <c r="AK94" s="1640"/>
      <c r="AL94" s="1639" t="s">
        <v>1050</v>
      </c>
      <c r="AM94" s="1640"/>
      <c r="AN94" s="1639" t="s">
        <v>1051</v>
      </c>
      <c r="AO94" s="1640"/>
      <c r="AP94" s="1643" t="s">
        <v>1052</v>
      </c>
      <c r="AQ94" s="1643"/>
      <c r="AR94" s="1639" t="s">
        <v>1053</v>
      </c>
      <c r="AS94" s="1640"/>
      <c r="AT94" s="1643" t="s">
        <v>1054</v>
      </c>
      <c r="AU94" s="1643"/>
      <c r="AV94" s="1639" t="s">
        <v>1055</v>
      </c>
      <c r="AW94" s="1640"/>
      <c r="AX94" s="1643" t="s">
        <v>1056</v>
      </c>
      <c r="AY94" s="1640"/>
      <c r="AZ94" s="1139"/>
      <c r="BC94" s="1056"/>
      <c r="BD94" s="1087" t="s">
        <v>1060</v>
      </c>
      <c r="BE94" s="1636" t="s">
        <v>101</v>
      </c>
      <c r="BF94" s="1637"/>
      <c r="BG94" s="1636" t="s">
        <v>1062</v>
      </c>
      <c r="BH94" s="1637"/>
      <c r="BI94" s="1636" t="s">
        <v>1048</v>
      </c>
      <c r="BJ94" s="1638"/>
      <c r="BK94" s="1636" t="s">
        <v>1049</v>
      </c>
      <c r="BL94" s="1637"/>
      <c r="BM94" s="1636" t="s">
        <v>1050</v>
      </c>
      <c r="BN94" s="1637"/>
      <c r="BO94" s="1636" t="s">
        <v>1051</v>
      </c>
      <c r="BP94" s="1637"/>
      <c r="BQ94" s="1638" t="s">
        <v>1052</v>
      </c>
      <c r="BR94" s="1638"/>
      <c r="BS94" s="1636" t="s">
        <v>1053</v>
      </c>
      <c r="BT94" s="1637"/>
      <c r="BU94" s="1638" t="s">
        <v>1054</v>
      </c>
      <c r="BV94" s="1638"/>
      <c r="BW94" s="1636" t="s">
        <v>1055</v>
      </c>
      <c r="BX94" s="1637"/>
      <c r="BY94" s="1638" t="s">
        <v>1056</v>
      </c>
      <c r="BZ94" s="1637"/>
      <c r="CA94" s="1121"/>
    </row>
    <row r="95" spans="1:79" ht="15.75" thickBot="1">
      <c r="A95" s="1061"/>
      <c r="B95" s="1088"/>
      <c r="C95" s="1065" t="s">
        <v>1002</v>
      </c>
      <c r="D95" s="1066" t="s">
        <v>213</v>
      </c>
      <c r="E95" s="1065" t="s">
        <v>1002</v>
      </c>
      <c r="F95" s="1066" t="s">
        <v>213</v>
      </c>
      <c r="G95" s="1065" t="s">
        <v>1002</v>
      </c>
      <c r="H95" s="1089" t="s">
        <v>213</v>
      </c>
      <c r="I95" s="1065" t="s">
        <v>1002</v>
      </c>
      <c r="J95" s="1066" t="s">
        <v>213</v>
      </c>
      <c r="K95" s="1065" t="s">
        <v>1002</v>
      </c>
      <c r="L95" s="1066" t="s">
        <v>213</v>
      </c>
      <c r="M95" s="1065" t="s">
        <v>1002</v>
      </c>
      <c r="N95" s="1066" t="s">
        <v>213</v>
      </c>
      <c r="O95" s="1090" t="s">
        <v>1002</v>
      </c>
      <c r="P95" s="1089" t="s">
        <v>213</v>
      </c>
      <c r="Q95" s="1065" t="s">
        <v>1002</v>
      </c>
      <c r="R95" s="1066" t="s">
        <v>213</v>
      </c>
      <c r="S95" s="1090" t="s">
        <v>1002</v>
      </c>
      <c r="T95" s="1089" t="s">
        <v>213</v>
      </c>
      <c r="U95" s="1065" t="s">
        <v>1002</v>
      </c>
      <c r="V95" s="1066" t="s">
        <v>213</v>
      </c>
      <c r="W95" s="1090" t="s">
        <v>1002</v>
      </c>
      <c r="X95" s="1066" t="s">
        <v>213</v>
      </c>
      <c r="Y95" s="1108"/>
      <c r="AB95" s="1055"/>
      <c r="AC95" s="1088"/>
      <c r="AD95" s="1065" t="s">
        <v>1002</v>
      </c>
      <c r="AE95" s="1066" t="s">
        <v>213</v>
      </c>
      <c r="AF95" s="1065" t="s">
        <v>1002</v>
      </c>
      <c r="AG95" s="1066" t="s">
        <v>213</v>
      </c>
      <c r="AH95" s="1065" t="s">
        <v>1002</v>
      </c>
      <c r="AI95" s="1089" t="s">
        <v>213</v>
      </c>
      <c r="AJ95" s="1065" t="s">
        <v>1002</v>
      </c>
      <c r="AK95" s="1066" t="s">
        <v>213</v>
      </c>
      <c r="AL95" s="1065" t="s">
        <v>1002</v>
      </c>
      <c r="AM95" s="1066" t="s">
        <v>213</v>
      </c>
      <c r="AN95" s="1065" t="s">
        <v>1002</v>
      </c>
      <c r="AO95" s="1066" t="s">
        <v>213</v>
      </c>
      <c r="AP95" s="1090" t="s">
        <v>1002</v>
      </c>
      <c r="AQ95" s="1089" t="s">
        <v>213</v>
      </c>
      <c r="AR95" s="1065" t="s">
        <v>1002</v>
      </c>
      <c r="AS95" s="1066" t="s">
        <v>213</v>
      </c>
      <c r="AT95" s="1090" t="s">
        <v>1002</v>
      </c>
      <c r="AU95" s="1089" t="s">
        <v>213</v>
      </c>
      <c r="AV95" s="1065" t="s">
        <v>1002</v>
      </c>
      <c r="AW95" s="1066" t="s">
        <v>213</v>
      </c>
      <c r="AX95" s="1090" t="s">
        <v>1002</v>
      </c>
      <c r="AY95" s="1066" t="s">
        <v>213</v>
      </c>
      <c r="AZ95" s="1121"/>
      <c r="BC95" s="1056"/>
      <c r="BD95" s="1088"/>
      <c r="BE95" s="1065" t="s">
        <v>1002</v>
      </c>
      <c r="BF95" s="1066" t="s">
        <v>213</v>
      </c>
      <c r="BG95" s="1065" t="s">
        <v>1002</v>
      </c>
      <c r="BH95" s="1066" t="s">
        <v>213</v>
      </c>
      <c r="BI95" s="1065" t="s">
        <v>1002</v>
      </c>
      <c r="BJ95" s="1089" t="s">
        <v>213</v>
      </c>
      <c r="BK95" s="1065" t="s">
        <v>1002</v>
      </c>
      <c r="BL95" s="1066" t="s">
        <v>213</v>
      </c>
      <c r="BM95" s="1065" t="s">
        <v>1002</v>
      </c>
      <c r="BN95" s="1066" t="s">
        <v>213</v>
      </c>
      <c r="BO95" s="1065" t="s">
        <v>1002</v>
      </c>
      <c r="BP95" s="1066" t="s">
        <v>213</v>
      </c>
      <c r="BQ95" s="1090" t="s">
        <v>1002</v>
      </c>
      <c r="BR95" s="1089" t="s">
        <v>213</v>
      </c>
      <c r="BS95" s="1065" t="s">
        <v>1002</v>
      </c>
      <c r="BT95" s="1066" t="s">
        <v>213</v>
      </c>
      <c r="BU95" s="1090" t="s">
        <v>1002</v>
      </c>
      <c r="BV95" s="1089" t="s">
        <v>213</v>
      </c>
      <c r="BW95" s="1065" t="s">
        <v>1002</v>
      </c>
      <c r="BX95" s="1066" t="s">
        <v>213</v>
      </c>
      <c r="BY95" s="1090" t="s">
        <v>1002</v>
      </c>
      <c r="BZ95" s="1066" t="s">
        <v>213</v>
      </c>
      <c r="CA95" s="1121"/>
    </row>
    <row r="96" spans="1:79">
      <c r="A96" s="1061"/>
      <c r="B96" s="1067" t="s">
        <v>37</v>
      </c>
      <c r="C96" s="1100">
        <f>E96+G96+I96+K96+M96+O96+Q96+S96+U96+W96</f>
        <v>924</v>
      </c>
      <c r="D96" s="1101">
        <f>C96/C99%</f>
        <v>2.1880179966848212</v>
      </c>
      <c r="E96" s="1100">
        <v>1</v>
      </c>
      <c r="F96" s="1100">
        <v>1</v>
      </c>
      <c r="G96" s="1070">
        <v>144</v>
      </c>
      <c r="H96" s="1091">
        <v>3</v>
      </c>
      <c r="I96" s="1070">
        <v>377</v>
      </c>
      <c r="J96" s="1071">
        <v>3</v>
      </c>
      <c r="K96" s="1070">
        <v>325</v>
      </c>
      <c r="L96" s="1071">
        <v>2</v>
      </c>
      <c r="M96" s="1070">
        <v>40</v>
      </c>
      <c r="N96" s="1071">
        <v>2</v>
      </c>
      <c r="O96" s="1072">
        <v>27</v>
      </c>
      <c r="P96" s="1091">
        <v>2</v>
      </c>
      <c r="Q96" s="1070">
        <v>3</v>
      </c>
      <c r="R96" s="1071">
        <v>1</v>
      </c>
      <c r="S96" s="1072">
        <v>7</v>
      </c>
      <c r="T96" s="1091">
        <v>4</v>
      </c>
      <c r="U96" s="1070"/>
      <c r="V96" s="1071">
        <v>0</v>
      </c>
      <c r="W96" s="1072">
        <v>0</v>
      </c>
      <c r="X96" s="1071">
        <v>0</v>
      </c>
      <c r="Y96" s="1108"/>
      <c r="AB96" s="1055"/>
      <c r="AC96" s="1122" t="s">
        <v>37</v>
      </c>
      <c r="AD96" s="1100">
        <f>AF96+AH96+AJ96+AL96+AN96+AP96+AR96+AT96+AV96+AX96</f>
        <v>305</v>
      </c>
      <c r="AE96" s="1101">
        <f>AD96/AD99%</f>
        <v>0.68786648624267033</v>
      </c>
      <c r="AF96" s="1123">
        <v>3</v>
      </c>
      <c r="AG96" s="1123">
        <v>2</v>
      </c>
      <c r="AH96" s="1124">
        <v>84</v>
      </c>
      <c r="AI96" s="1140">
        <v>1</v>
      </c>
      <c r="AJ96" s="1124">
        <v>114</v>
      </c>
      <c r="AK96" s="1125">
        <v>1</v>
      </c>
      <c r="AL96" s="1124">
        <v>82</v>
      </c>
      <c r="AM96" s="1125">
        <v>0.4</v>
      </c>
      <c r="AN96" s="1124">
        <v>6</v>
      </c>
      <c r="AO96" s="1125">
        <v>0.2</v>
      </c>
      <c r="AP96" s="1126">
        <v>5</v>
      </c>
      <c r="AQ96" s="1140">
        <v>0.4</v>
      </c>
      <c r="AR96" s="1124">
        <v>4</v>
      </c>
      <c r="AS96" s="1125">
        <v>1.7</v>
      </c>
      <c r="AT96" s="1126">
        <v>2</v>
      </c>
      <c r="AU96" s="1140">
        <v>2</v>
      </c>
      <c r="AV96" s="1124">
        <v>1</v>
      </c>
      <c r="AW96" s="1125">
        <v>2</v>
      </c>
      <c r="AX96" s="1126">
        <v>4</v>
      </c>
      <c r="AY96" s="1125">
        <v>8</v>
      </c>
      <c r="AZ96" s="1121"/>
      <c r="BC96" s="1056"/>
      <c r="BD96" s="1122" t="s">
        <v>37</v>
      </c>
      <c r="BE96" s="1100">
        <f>BG96+BI96+BK96+BM96+BO96+BQ96+BS96+BU96+BW96+BY96</f>
        <v>330</v>
      </c>
      <c r="BF96" s="1101">
        <f>BE96/BE99%</f>
        <v>0.71422387672063026</v>
      </c>
      <c r="BG96" s="1123">
        <v>3</v>
      </c>
      <c r="BH96" s="1123">
        <v>2</v>
      </c>
      <c r="BI96" s="1124">
        <v>97</v>
      </c>
      <c r="BJ96" s="1140">
        <v>1</v>
      </c>
      <c r="BK96" s="1124">
        <v>126</v>
      </c>
      <c r="BL96" s="1125">
        <v>1</v>
      </c>
      <c r="BM96" s="1124">
        <v>86</v>
      </c>
      <c r="BN96" s="1125">
        <v>0</v>
      </c>
      <c r="BO96" s="1124">
        <v>13</v>
      </c>
      <c r="BP96" s="1125">
        <v>0</v>
      </c>
      <c r="BQ96" s="1126">
        <v>3</v>
      </c>
      <c r="BR96" s="1140">
        <v>0</v>
      </c>
      <c r="BS96" s="1124">
        <v>1</v>
      </c>
      <c r="BT96" s="1125">
        <v>0</v>
      </c>
      <c r="BU96" s="1126">
        <v>1</v>
      </c>
      <c r="BV96" s="1140">
        <v>1</v>
      </c>
      <c r="BW96" s="1124">
        <v>0</v>
      </c>
      <c r="BX96" s="1125">
        <v>0</v>
      </c>
      <c r="BY96" s="1126">
        <v>0</v>
      </c>
      <c r="BZ96" s="1125">
        <v>0</v>
      </c>
      <c r="CA96" s="1121"/>
    </row>
    <row r="97" spans="1:79">
      <c r="A97" s="1061"/>
      <c r="B97" s="1073" t="s">
        <v>1061</v>
      </c>
      <c r="C97" s="1100">
        <f>E97+G97+I97+K97+M97+O97+Q97+S97+U97+W97</f>
        <v>19177</v>
      </c>
      <c r="D97" s="1101">
        <f>C97/C99%</f>
        <v>45.410845370589627</v>
      </c>
      <c r="E97" s="1102">
        <v>10</v>
      </c>
      <c r="F97" s="1102">
        <v>11</v>
      </c>
      <c r="G97" s="1074">
        <v>2274</v>
      </c>
      <c r="H97" s="1092">
        <v>44</v>
      </c>
      <c r="I97" s="1074">
        <v>9066</v>
      </c>
      <c r="J97" s="1075">
        <v>65</v>
      </c>
      <c r="K97" s="1074">
        <v>6393</v>
      </c>
      <c r="L97" s="1075">
        <v>33</v>
      </c>
      <c r="M97" s="1074">
        <v>613</v>
      </c>
      <c r="N97" s="1075">
        <v>31</v>
      </c>
      <c r="O97" s="1076">
        <v>608</v>
      </c>
      <c r="P97" s="1092">
        <v>47</v>
      </c>
      <c r="Q97" s="1074">
        <v>114</v>
      </c>
      <c r="R97" s="1075">
        <v>52</v>
      </c>
      <c r="S97" s="1076">
        <v>66</v>
      </c>
      <c r="T97" s="1092">
        <v>40</v>
      </c>
      <c r="U97" s="1074">
        <v>16</v>
      </c>
      <c r="V97" s="1075">
        <v>25</v>
      </c>
      <c r="W97" s="1076">
        <v>17</v>
      </c>
      <c r="X97" s="1075">
        <v>25</v>
      </c>
      <c r="Y97" s="1108"/>
      <c r="AB97" s="1055"/>
      <c r="AC97" s="1127" t="s">
        <v>1061</v>
      </c>
      <c r="AD97" s="1100">
        <f>AF97+AH97+AJ97+AL97+AN97+AP97+AR97+AT97+AV97+AX97</f>
        <v>20474</v>
      </c>
      <c r="AE97" s="1101">
        <f>AD97/AD99%</f>
        <v>46.175011276499774</v>
      </c>
      <c r="AF97" s="1128">
        <v>79</v>
      </c>
      <c r="AG97" s="1128">
        <v>64</v>
      </c>
      <c r="AH97" s="1129">
        <v>2741</v>
      </c>
      <c r="AI97" s="1141">
        <v>46</v>
      </c>
      <c r="AJ97" s="1129">
        <v>5227</v>
      </c>
      <c r="AK97" s="1130">
        <v>34</v>
      </c>
      <c r="AL97" s="1129">
        <v>10331</v>
      </c>
      <c r="AM97" s="1130">
        <v>54.5</v>
      </c>
      <c r="AN97" s="1129">
        <v>1252</v>
      </c>
      <c r="AO97" s="1130">
        <v>52.1</v>
      </c>
      <c r="AP97" s="1131">
        <v>615</v>
      </c>
      <c r="AQ97" s="1141">
        <v>49.2</v>
      </c>
      <c r="AR97" s="1129">
        <v>125</v>
      </c>
      <c r="AS97" s="1130">
        <v>54.1</v>
      </c>
      <c r="AT97" s="1131">
        <v>55</v>
      </c>
      <c r="AU97" s="1141">
        <v>59</v>
      </c>
      <c r="AV97" s="1129">
        <v>33</v>
      </c>
      <c r="AW97" s="1130">
        <v>52</v>
      </c>
      <c r="AX97" s="1131">
        <v>16</v>
      </c>
      <c r="AY97" s="1130">
        <v>33</v>
      </c>
      <c r="AZ97" s="1121"/>
      <c r="BC97" s="1056"/>
      <c r="BD97" s="1127" t="s">
        <v>1061</v>
      </c>
      <c r="BE97" s="1100">
        <f>BG97+BI97+BK97+BM97+BO97+BQ97+BS97+BU97+BW97+BY97</f>
        <v>22246</v>
      </c>
      <c r="BF97" s="1101">
        <f>BE97/BE99%</f>
        <v>48.14734655008224</v>
      </c>
      <c r="BG97" s="1128">
        <v>86</v>
      </c>
      <c r="BH97" s="1128">
        <v>58</v>
      </c>
      <c r="BI97" s="1129">
        <v>3218</v>
      </c>
      <c r="BJ97" s="1141">
        <v>39</v>
      </c>
      <c r="BK97" s="1129">
        <v>6259</v>
      </c>
      <c r="BL97" s="1130">
        <v>45</v>
      </c>
      <c r="BM97" s="1129">
        <v>10331</v>
      </c>
      <c r="BN97" s="1130">
        <v>54</v>
      </c>
      <c r="BO97" s="1129">
        <v>1439</v>
      </c>
      <c r="BP97" s="1130">
        <v>51</v>
      </c>
      <c r="BQ97" s="1131">
        <v>641</v>
      </c>
      <c r="BR97" s="1141">
        <v>51</v>
      </c>
      <c r="BS97" s="1129">
        <v>147</v>
      </c>
      <c r="BT97" s="1130">
        <v>57</v>
      </c>
      <c r="BU97" s="1131">
        <v>81</v>
      </c>
      <c r="BV97" s="1141">
        <v>54</v>
      </c>
      <c r="BW97" s="1129">
        <v>23</v>
      </c>
      <c r="BX97" s="1130">
        <v>51</v>
      </c>
      <c r="BY97" s="1131">
        <v>21</v>
      </c>
      <c r="BZ97" s="1130">
        <v>42</v>
      </c>
      <c r="CA97" s="1121"/>
    </row>
    <row r="98" spans="1:79" ht="15.75" thickBot="1">
      <c r="A98" s="1061"/>
      <c r="B98" s="1077" t="s">
        <v>1059</v>
      </c>
      <c r="C98" s="1100">
        <f>E98+G98+I98+K98+M98+O98+Q98+S98+U98+W98</f>
        <v>22129</v>
      </c>
      <c r="D98" s="1101">
        <f>C98/C99%</f>
        <v>52.401136632725546</v>
      </c>
      <c r="E98" s="1102">
        <v>79</v>
      </c>
      <c r="F98" s="1102">
        <v>88</v>
      </c>
      <c r="G98" s="1078">
        <v>2723</v>
      </c>
      <c r="H98" s="1093">
        <v>53</v>
      </c>
      <c r="I98" s="1078">
        <v>4560</v>
      </c>
      <c r="J98" s="1079">
        <v>33</v>
      </c>
      <c r="K98" s="1078">
        <v>12547</v>
      </c>
      <c r="L98" s="1079">
        <v>64</v>
      </c>
      <c r="M98" s="1078">
        <v>1295</v>
      </c>
      <c r="N98" s="1079">
        <v>66</v>
      </c>
      <c r="O98" s="1080">
        <v>646</v>
      </c>
      <c r="P98" s="1093">
        <v>50</v>
      </c>
      <c r="Q98" s="1078">
        <v>102</v>
      </c>
      <c r="R98" s="1079">
        <v>47</v>
      </c>
      <c r="S98" s="1080">
        <v>94</v>
      </c>
      <c r="T98" s="1093">
        <v>56</v>
      </c>
      <c r="U98" s="1078">
        <v>47</v>
      </c>
      <c r="V98" s="1079">
        <v>75</v>
      </c>
      <c r="W98" s="1080">
        <v>36</v>
      </c>
      <c r="X98" s="1079">
        <v>75</v>
      </c>
      <c r="Y98" s="1108"/>
      <c r="AB98" s="1055"/>
      <c r="AC98" s="1132" t="s">
        <v>1059</v>
      </c>
      <c r="AD98" s="1100">
        <f>AF98+AH98+AJ98+AL98+AN98+AP98+AR98+AT98+AV98+AX98</f>
        <v>23561</v>
      </c>
      <c r="AE98" s="1101">
        <f>AD98/AD99%</f>
        <v>53.137122237257557</v>
      </c>
      <c r="AF98" s="1128">
        <v>41</v>
      </c>
      <c r="AG98" s="1128">
        <v>33</v>
      </c>
      <c r="AH98" s="1134">
        <v>3169</v>
      </c>
      <c r="AI98" s="1142">
        <v>53</v>
      </c>
      <c r="AJ98" s="1134">
        <v>9832</v>
      </c>
      <c r="AK98" s="1135">
        <v>65</v>
      </c>
      <c r="AL98" s="1134">
        <v>8549</v>
      </c>
      <c r="AM98" s="1135">
        <v>45.1</v>
      </c>
      <c r="AN98" s="1134">
        <v>1143</v>
      </c>
      <c r="AO98" s="1135">
        <v>47.6</v>
      </c>
      <c r="AP98" s="1136">
        <v>631</v>
      </c>
      <c r="AQ98" s="1142">
        <v>50.4</v>
      </c>
      <c r="AR98" s="1134">
        <v>102</v>
      </c>
      <c r="AS98" s="1135">
        <v>44.2</v>
      </c>
      <c r="AT98" s="1136">
        <v>36</v>
      </c>
      <c r="AU98" s="1142">
        <v>39</v>
      </c>
      <c r="AV98" s="1134">
        <v>29</v>
      </c>
      <c r="AW98" s="1135">
        <v>46</v>
      </c>
      <c r="AX98" s="1136">
        <v>29</v>
      </c>
      <c r="AY98" s="1135">
        <v>59</v>
      </c>
      <c r="AZ98" s="1121"/>
      <c r="BC98" s="1056"/>
      <c r="BD98" s="1132" t="s">
        <v>1059</v>
      </c>
      <c r="BE98" s="1100">
        <f>BG98+BI98+BK98+BM98+BO98+BQ98+BS98+BU98+BW98+BY98</f>
        <v>23628</v>
      </c>
      <c r="BF98" s="1101">
        <f>BE98/BE99%</f>
        <v>51.138429573197122</v>
      </c>
      <c r="BG98" s="1128">
        <v>59</v>
      </c>
      <c r="BH98" s="1128">
        <v>40</v>
      </c>
      <c r="BI98" s="1134">
        <v>4950</v>
      </c>
      <c r="BJ98" s="1142">
        <v>40</v>
      </c>
      <c r="BK98" s="1134">
        <v>7560</v>
      </c>
      <c r="BL98" s="1135">
        <v>54</v>
      </c>
      <c r="BM98" s="1134">
        <v>8842</v>
      </c>
      <c r="BN98" s="1135">
        <v>46</v>
      </c>
      <c r="BO98" s="1134">
        <v>1368</v>
      </c>
      <c r="BP98" s="1135">
        <v>49</v>
      </c>
      <c r="BQ98" s="1136">
        <v>621</v>
      </c>
      <c r="BR98" s="1142">
        <v>49</v>
      </c>
      <c r="BS98" s="1134">
        <v>109</v>
      </c>
      <c r="BT98" s="1135">
        <v>42</v>
      </c>
      <c r="BU98" s="1136">
        <v>68</v>
      </c>
      <c r="BV98" s="1142">
        <v>45</v>
      </c>
      <c r="BW98" s="1134">
        <v>22</v>
      </c>
      <c r="BX98" s="1135">
        <v>49</v>
      </c>
      <c r="BY98" s="1136">
        <v>29</v>
      </c>
      <c r="BZ98" s="1135">
        <v>58</v>
      </c>
      <c r="CA98" s="1121"/>
    </row>
    <row r="99" spans="1:79" ht="15.75" thickBot="1">
      <c r="A99" s="1061"/>
      <c r="B99" s="1081" t="s">
        <v>104</v>
      </c>
      <c r="C99" s="1082">
        <f>E99+G99+I99+K99+M99+O99+Q99+S99+U99+W99</f>
        <v>42230</v>
      </c>
      <c r="D99" s="1094"/>
      <c r="E99" s="1082">
        <f t="shared" ref="E99" si="39">SUM(E96:E98)</f>
        <v>90</v>
      </c>
      <c r="F99" s="1082"/>
      <c r="G99" s="1082">
        <f>SUM(G96:G98)</f>
        <v>5141</v>
      </c>
      <c r="H99" s="1095"/>
      <c r="I99" s="1082">
        <f t="shared" ref="I99:W99" si="40">SUM(I96:I98)</f>
        <v>14003</v>
      </c>
      <c r="J99" s="1096"/>
      <c r="K99" s="1082">
        <f t="shared" si="40"/>
        <v>19265</v>
      </c>
      <c r="L99" s="1096"/>
      <c r="M99" s="1082">
        <f t="shared" si="40"/>
        <v>1948</v>
      </c>
      <c r="N99" s="1096"/>
      <c r="O99" s="1097">
        <f t="shared" si="40"/>
        <v>1281</v>
      </c>
      <c r="P99" s="1095"/>
      <c r="Q99" s="1082">
        <f t="shared" si="40"/>
        <v>219</v>
      </c>
      <c r="R99" s="1096"/>
      <c r="S99" s="1097">
        <f t="shared" si="40"/>
        <v>167</v>
      </c>
      <c r="T99" s="1095"/>
      <c r="U99" s="1082">
        <f t="shared" si="40"/>
        <v>63</v>
      </c>
      <c r="V99" s="1096"/>
      <c r="W99" s="1097">
        <f t="shared" si="40"/>
        <v>53</v>
      </c>
      <c r="X99" s="1096"/>
      <c r="Y99" s="1108"/>
      <c r="AB99" s="1055"/>
      <c r="AC99" s="1063" t="s">
        <v>104</v>
      </c>
      <c r="AD99" s="1082">
        <f>AF99+AH99+AJ99+AL99+AN99+AP99+AR99+AT99+AV99+AX99</f>
        <v>44340</v>
      </c>
      <c r="AE99" s="1094"/>
      <c r="AF99" s="1143">
        <f t="shared" ref="AF99:AG99" si="41">SUM(AF96:AF98)</f>
        <v>123</v>
      </c>
      <c r="AG99" s="1143">
        <f t="shared" si="41"/>
        <v>99</v>
      </c>
      <c r="AH99" s="1143">
        <f>SUM(AH96:AH98)</f>
        <v>5994</v>
      </c>
      <c r="AI99" s="1144">
        <f t="shared" ref="AI99:AY99" si="42">SUM(AI96:AI98)</f>
        <v>100</v>
      </c>
      <c r="AJ99" s="1143">
        <f t="shared" si="42"/>
        <v>15173</v>
      </c>
      <c r="AK99" s="1145">
        <f t="shared" si="42"/>
        <v>100</v>
      </c>
      <c r="AL99" s="1143">
        <f t="shared" si="42"/>
        <v>18962</v>
      </c>
      <c r="AM99" s="1145">
        <f t="shared" si="42"/>
        <v>100</v>
      </c>
      <c r="AN99" s="1143">
        <f t="shared" si="42"/>
        <v>2401</v>
      </c>
      <c r="AO99" s="1145">
        <f t="shared" si="42"/>
        <v>99.9</v>
      </c>
      <c r="AP99" s="1146">
        <f t="shared" si="42"/>
        <v>1251</v>
      </c>
      <c r="AQ99" s="1144">
        <f t="shared" si="42"/>
        <v>100</v>
      </c>
      <c r="AR99" s="1143">
        <f t="shared" si="42"/>
        <v>231</v>
      </c>
      <c r="AS99" s="1145">
        <f t="shared" si="42"/>
        <v>100</v>
      </c>
      <c r="AT99" s="1146">
        <f t="shared" si="42"/>
        <v>93</v>
      </c>
      <c r="AU99" s="1144">
        <f t="shared" si="42"/>
        <v>100</v>
      </c>
      <c r="AV99" s="1143">
        <f t="shared" si="42"/>
        <v>63</v>
      </c>
      <c r="AW99" s="1145">
        <f t="shared" si="42"/>
        <v>100</v>
      </c>
      <c r="AX99" s="1146">
        <f t="shared" si="42"/>
        <v>49</v>
      </c>
      <c r="AY99" s="1145">
        <f t="shared" si="42"/>
        <v>100</v>
      </c>
      <c r="AZ99" s="1121"/>
      <c r="BC99" s="1056"/>
      <c r="BD99" s="1063" t="s">
        <v>104</v>
      </c>
      <c r="BE99" s="1082">
        <f>BG99+BI99+BK99+BM99+BO99+BQ99+BS99+BU99+BW99+BY99</f>
        <v>46204</v>
      </c>
      <c r="BF99" s="1094"/>
      <c r="BG99" s="1143">
        <f t="shared" ref="BG99:BH99" si="43">SUM(BG96:BG98)</f>
        <v>148</v>
      </c>
      <c r="BH99" s="1143">
        <f t="shared" si="43"/>
        <v>100</v>
      </c>
      <c r="BI99" s="1143">
        <f>SUM(BI96:BI98)</f>
        <v>8265</v>
      </c>
      <c r="BJ99" s="1144">
        <f t="shared" ref="BJ99:BZ99" si="44">SUM(BJ96:BJ98)</f>
        <v>80</v>
      </c>
      <c r="BK99" s="1143">
        <f t="shared" si="44"/>
        <v>13945</v>
      </c>
      <c r="BL99" s="1145">
        <f t="shared" si="44"/>
        <v>100</v>
      </c>
      <c r="BM99" s="1143">
        <f t="shared" si="44"/>
        <v>19259</v>
      </c>
      <c r="BN99" s="1145">
        <f t="shared" si="44"/>
        <v>100</v>
      </c>
      <c r="BO99" s="1143">
        <f t="shared" si="44"/>
        <v>2820</v>
      </c>
      <c r="BP99" s="1145">
        <f t="shared" si="44"/>
        <v>100</v>
      </c>
      <c r="BQ99" s="1146">
        <f t="shared" si="44"/>
        <v>1265</v>
      </c>
      <c r="BR99" s="1144">
        <f t="shared" si="44"/>
        <v>100</v>
      </c>
      <c r="BS99" s="1143">
        <f t="shared" si="44"/>
        <v>257</v>
      </c>
      <c r="BT99" s="1145">
        <f t="shared" si="44"/>
        <v>99</v>
      </c>
      <c r="BU99" s="1146">
        <f t="shared" si="44"/>
        <v>150</v>
      </c>
      <c r="BV99" s="1144">
        <f t="shared" si="44"/>
        <v>100</v>
      </c>
      <c r="BW99" s="1143">
        <f t="shared" si="44"/>
        <v>45</v>
      </c>
      <c r="BX99" s="1145">
        <f t="shared" si="44"/>
        <v>100</v>
      </c>
      <c r="BY99" s="1146">
        <f t="shared" si="44"/>
        <v>50</v>
      </c>
      <c r="BZ99" s="1145">
        <f t="shared" si="44"/>
        <v>100</v>
      </c>
      <c r="CA99" s="1121"/>
    </row>
    <row r="100" spans="1:79">
      <c r="A100" s="1061"/>
      <c r="B100" s="1061"/>
      <c r="C100" s="1061"/>
      <c r="D100" s="1061"/>
      <c r="E100" s="1061"/>
      <c r="F100" s="1061"/>
      <c r="G100" s="1061"/>
      <c r="H100" s="1061"/>
      <c r="I100" s="1061"/>
      <c r="J100" s="1061"/>
      <c r="K100" s="1061"/>
      <c r="L100" s="1061"/>
      <c r="M100" s="1061"/>
      <c r="N100" s="1061"/>
      <c r="O100" s="1061"/>
      <c r="P100" s="1061"/>
      <c r="Q100" s="1061"/>
      <c r="R100" s="1061"/>
      <c r="S100" s="1061"/>
      <c r="T100" s="1061"/>
      <c r="U100" s="1061" t="s">
        <v>1065</v>
      </c>
      <c r="V100" s="1061"/>
      <c r="W100" s="1061"/>
      <c r="X100" s="1061"/>
      <c r="Y100" s="1108"/>
      <c r="AB100" s="1055"/>
      <c r="AC100" s="1062"/>
      <c r="AD100" s="1061"/>
      <c r="AE100" s="1061"/>
      <c r="AF100" s="1062"/>
      <c r="AG100" s="1062"/>
      <c r="AH100" s="1062"/>
      <c r="AI100" s="1062"/>
      <c r="AJ100" s="1062"/>
      <c r="AK100" s="1062"/>
      <c r="AL100" s="1062"/>
      <c r="AM100" s="1062"/>
      <c r="AN100" s="1062"/>
      <c r="AO100" s="1062"/>
      <c r="AP100" s="1062"/>
      <c r="AQ100" s="1062"/>
      <c r="AR100" s="1062"/>
      <c r="AS100" s="1062"/>
      <c r="AT100" s="1062"/>
      <c r="AU100" s="1062"/>
      <c r="AV100" s="1062"/>
      <c r="AW100" s="1062"/>
      <c r="AX100" s="1062"/>
      <c r="AY100" s="1062"/>
      <c r="AZ100" s="1121"/>
      <c r="BC100" s="1056"/>
      <c r="BD100" s="1062"/>
      <c r="BE100" s="1061"/>
      <c r="BF100" s="1061"/>
      <c r="BG100" s="1062"/>
      <c r="BH100" s="1062"/>
      <c r="BI100" s="1062"/>
      <c r="BJ100" s="1062"/>
      <c r="BK100" s="1062"/>
      <c r="BL100" s="1062"/>
      <c r="BM100" s="1062"/>
      <c r="BN100" s="1062"/>
      <c r="BO100" s="1062"/>
      <c r="BP100" s="1062"/>
      <c r="BQ100" s="1062"/>
      <c r="BR100" s="1062"/>
      <c r="BS100" s="1062"/>
      <c r="BT100" s="1062"/>
      <c r="BU100" s="1062"/>
      <c r="BV100" s="1062"/>
      <c r="BW100" s="1062"/>
      <c r="BX100" s="1062"/>
      <c r="BY100" s="1062"/>
      <c r="BZ100" s="1062"/>
      <c r="CA100" s="1121"/>
    </row>
    <row r="101" spans="1:79" ht="15.75" thickBot="1">
      <c r="A101" s="1061"/>
      <c r="B101" s="1061"/>
      <c r="C101" s="1061"/>
      <c r="D101" s="1061"/>
      <c r="E101" s="1061"/>
      <c r="F101" s="1061"/>
      <c r="G101" s="1061"/>
      <c r="H101" s="1061"/>
      <c r="I101" s="1061"/>
      <c r="J101" s="1061"/>
      <c r="K101" s="1061"/>
      <c r="L101" s="1061"/>
      <c r="M101" s="1061"/>
      <c r="N101" s="1061"/>
      <c r="O101" s="1061"/>
      <c r="P101" s="1061"/>
      <c r="Q101" s="1061"/>
      <c r="R101" s="1061"/>
      <c r="S101" s="1061"/>
      <c r="T101" s="1061"/>
      <c r="U101" s="1061"/>
      <c r="V101" s="1061"/>
      <c r="W101" s="1061"/>
      <c r="X101" s="1061"/>
      <c r="Y101" s="1108"/>
      <c r="AB101" s="1055"/>
      <c r="AC101" s="1062"/>
      <c r="AD101" s="1061"/>
      <c r="AE101" s="1061"/>
      <c r="AF101" s="1062"/>
      <c r="AG101" s="1062"/>
      <c r="AH101" s="1062"/>
      <c r="AI101" s="1062"/>
      <c r="AJ101" s="1062"/>
      <c r="AK101" s="1062"/>
      <c r="AL101" s="1062"/>
      <c r="AM101" s="1062"/>
      <c r="AN101" s="1062"/>
      <c r="AO101" s="1062"/>
      <c r="AP101" s="1062"/>
      <c r="AQ101" s="1062"/>
      <c r="AR101" s="1062"/>
      <c r="AS101" s="1062"/>
      <c r="AT101" s="1062"/>
      <c r="AU101" s="1062"/>
      <c r="AV101" s="1062"/>
      <c r="AW101" s="1062"/>
      <c r="AX101" s="1062"/>
      <c r="AY101" s="1062"/>
      <c r="AZ101" s="1121"/>
      <c r="BC101" s="1056"/>
      <c r="BD101" s="1062"/>
      <c r="BE101" s="1061"/>
      <c r="BF101" s="1061"/>
      <c r="BG101" s="1062"/>
      <c r="BH101" s="1062"/>
      <c r="BI101" s="1062"/>
      <c r="BJ101" s="1062"/>
      <c r="BK101" s="1062"/>
      <c r="BL101" s="1062"/>
      <c r="BM101" s="1062"/>
      <c r="BN101" s="1062"/>
      <c r="BO101" s="1062"/>
      <c r="BP101" s="1062"/>
      <c r="BQ101" s="1062"/>
      <c r="BR101" s="1062"/>
      <c r="BS101" s="1062"/>
      <c r="BT101" s="1062"/>
      <c r="BU101" s="1062"/>
      <c r="BV101" s="1062"/>
      <c r="BW101" s="1062"/>
      <c r="BX101" s="1062"/>
      <c r="BY101" s="1062"/>
      <c r="BZ101" s="1062"/>
      <c r="CA101" s="1121"/>
    </row>
    <row r="102" spans="1:79" ht="15.75" thickBot="1">
      <c r="A102" s="1061">
        <v>41</v>
      </c>
      <c r="B102" s="1063" t="s">
        <v>715</v>
      </c>
      <c r="C102" s="1636" t="s">
        <v>101</v>
      </c>
      <c r="D102" s="1637"/>
      <c r="E102" s="1636" t="s">
        <v>1062</v>
      </c>
      <c r="F102" s="1637"/>
      <c r="G102" s="1636" t="s">
        <v>1063</v>
      </c>
      <c r="H102" s="1637"/>
      <c r="I102" s="1636" t="s">
        <v>1049</v>
      </c>
      <c r="J102" s="1637"/>
      <c r="K102" s="1636" t="s">
        <v>1050</v>
      </c>
      <c r="L102" s="1637"/>
      <c r="M102" s="1636" t="s">
        <v>1051</v>
      </c>
      <c r="N102" s="1637"/>
      <c r="O102" s="1636" t="s">
        <v>1052</v>
      </c>
      <c r="P102" s="1637"/>
      <c r="Q102" s="1636" t="s">
        <v>1053</v>
      </c>
      <c r="R102" s="1637"/>
      <c r="S102" s="1636" t="s">
        <v>1054</v>
      </c>
      <c r="T102" s="1637"/>
      <c r="U102" s="1636" t="s">
        <v>1055</v>
      </c>
      <c r="V102" s="1638"/>
      <c r="W102" s="1636" t="s">
        <v>1056</v>
      </c>
      <c r="X102" s="1637"/>
      <c r="Y102" s="1108"/>
      <c r="AB102" s="1055"/>
      <c r="AC102" s="1063" t="s">
        <v>715</v>
      </c>
      <c r="AD102" s="1636" t="s">
        <v>101</v>
      </c>
      <c r="AE102" s="1637"/>
      <c r="AF102" s="1636" t="s">
        <v>1062</v>
      </c>
      <c r="AG102" s="1637"/>
      <c r="AH102" s="1636" t="s">
        <v>1063</v>
      </c>
      <c r="AI102" s="1637"/>
      <c r="AJ102" s="1636" t="s">
        <v>1049</v>
      </c>
      <c r="AK102" s="1637"/>
      <c r="AL102" s="1636" t="s">
        <v>1050</v>
      </c>
      <c r="AM102" s="1637"/>
      <c r="AN102" s="1636" t="s">
        <v>1051</v>
      </c>
      <c r="AO102" s="1637"/>
      <c r="AP102" s="1636" t="s">
        <v>1052</v>
      </c>
      <c r="AQ102" s="1637"/>
      <c r="AR102" s="1636" t="s">
        <v>1053</v>
      </c>
      <c r="AS102" s="1637"/>
      <c r="AT102" s="1636" t="s">
        <v>1054</v>
      </c>
      <c r="AU102" s="1637"/>
      <c r="AV102" s="1636" t="s">
        <v>1055</v>
      </c>
      <c r="AW102" s="1638"/>
      <c r="AX102" s="1636" t="s">
        <v>1056</v>
      </c>
      <c r="AY102" s="1637"/>
      <c r="AZ102" s="1121"/>
      <c r="BC102" s="1056"/>
      <c r="BD102" s="1063" t="s">
        <v>715</v>
      </c>
      <c r="BE102" s="1636" t="s">
        <v>101</v>
      </c>
      <c r="BF102" s="1637"/>
      <c r="BG102" s="1636" t="s">
        <v>1062</v>
      </c>
      <c r="BH102" s="1637"/>
      <c r="BI102" s="1636" t="s">
        <v>1063</v>
      </c>
      <c r="BJ102" s="1637"/>
      <c r="BK102" s="1636" t="s">
        <v>1049</v>
      </c>
      <c r="BL102" s="1637"/>
      <c r="BM102" s="1636" t="s">
        <v>1050</v>
      </c>
      <c r="BN102" s="1637"/>
      <c r="BO102" s="1636" t="s">
        <v>1051</v>
      </c>
      <c r="BP102" s="1637"/>
      <c r="BQ102" s="1636" t="s">
        <v>1052</v>
      </c>
      <c r="BR102" s="1637"/>
      <c r="BS102" s="1636" t="s">
        <v>1053</v>
      </c>
      <c r="BT102" s="1637"/>
      <c r="BU102" s="1636" t="s">
        <v>1054</v>
      </c>
      <c r="BV102" s="1637"/>
      <c r="BW102" s="1636" t="s">
        <v>1055</v>
      </c>
      <c r="BX102" s="1638"/>
      <c r="BY102" s="1636" t="s">
        <v>1056</v>
      </c>
      <c r="BZ102" s="1637"/>
      <c r="CA102" s="1121"/>
    </row>
    <row r="103" spans="1:79" ht="15.75" thickBot="1">
      <c r="A103" s="1061"/>
      <c r="B103" s="1064"/>
      <c r="C103" s="1065" t="s">
        <v>1002</v>
      </c>
      <c r="D103" s="1066" t="s">
        <v>213</v>
      </c>
      <c r="E103" s="1065" t="s">
        <v>1002</v>
      </c>
      <c r="F103" s="1066" t="s">
        <v>213</v>
      </c>
      <c r="G103" s="1065" t="s">
        <v>1002</v>
      </c>
      <c r="H103" s="1066" t="s">
        <v>213</v>
      </c>
      <c r="I103" s="1065" t="s">
        <v>1002</v>
      </c>
      <c r="J103" s="1066" t="s">
        <v>213</v>
      </c>
      <c r="K103" s="1065" t="s">
        <v>1002</v>
      </c>
      <c r="L103" s="1066" t="s">
        <v>213</v>
      </c>
      <c r="M103" s="1065" t="s">
        <v>1002</v>
      </c>
      <c r="N103" s="1066" t="s">
        <v>213</v>
      </c>
      <c r="O103" s="1065" t="s">
        <v>1002</v>
      </c>
      <c r="P103" s="1066" t="s">
        <v>213</v>
      </c>
      <c r="Q103" s="1065" t="s">
        <v>1002</v>
      </c>
      <c r="R103" s="1066" t="s">
        <v>213</v>
      </c>
      <c r="S103" s="1065" t="s">
        <v>1002</v>
      </c>
      <c r="T103" s="1066" t="s">
        <v>213</v>
      </c>
      <c r="U103" s="1065" t="s">
        <v>1002</v>
      </c>
      <c r="V103" s="1089" t="s">
        <v>213</v>
      </c>
      <c r="W103" s="1098" t="s">
        <v>1002</v>
      </c>
      <c r="X103" s="1099" t="s">
        <v>213</v>
      </c>
      <c r="Y103" s="1108"/>
      <c r="AB103" s="1055"/>
      <c r="AC103" s="1064"/>
      <c r="AD103" s="1065" t="s">
        <v>1002</v>
      </c>
      <c r="AE103" s="1066" t="s">
        <v>213</v>
      </c>
      <c r="AF103" s="1065" t="s">
        <v>1002</v>
      </c>
      <c r="AG103" s="1066" t="s">
        <v>213</v>
      </c>
      <c r="AH103" s="1065" t="s">
        <v>1002</v>
      </c>
      <c r="AI103" s="1066" t="s">
        <v>213</v>
      </c>
      <c r="AJ103" s="1065" t="s">
        <v>1002</v>
      </c>
      <c r="AK103" s="1066" t="s">
        <v>213</v>
      </c>
      <c r="AL103" s="1065" t="s">
        <v>1002</v>
      </c>
      <c r="AM103" s="1066" t="s">
        <v>213</v>
      </c>
      <c r="AN103" s="1065" t="s">
        <v>1002</v>
      </c>
      <c r="AO103" s="1066" t="s">
        <v>213</v>
      </c>
      <c r="AP103" s="1065" t="s">
        <v>1002</v>
      </c>
      <c r="AQ103" s="1066" t="s">
        <v>213</v>
      </c>
      <c r="AR103" s="1065" t="s">
        <v>1002</v>
      </c>
      <c r="AS103" s="1066" t="s">
        <v>213</v>
      </c>
      <c r="AT103" s="1065" t="s">
        <v>1002</v>
      </c>
      <c r="AU103" s="1066" t="s">
        <v>213</v>
      </c>
      <c r="AV103" s="1065" t="s">
        <v>1002</v>
      </c>
      <c r="AW103" s="1089" t="s">
        <v>213</v>
      </c>
      <c r="AX103" s="1098" t="s">
        <v>1002</v>
      </c>
      <c r="AY103" s="1099" t="s">
        <v>213</v>
      </c>
      <c r="AZ103" s="1121"/>
      <c r="BC103" s="1056"/>
      <c r="BD103" s="1064"/>
      <c r="BE103" s="1065" t="s">
        <v>1002</v>
      </c>
      <c r="BF103" s="1066" t="s">
        <v>213</v>
      </c>
      <c r="BG103" s="1065" t="s">
        <v>1002</v>
      </c>
      <c r="BH103" s="1066" t="s">
        <v>213</v>
      </c>
      <c r="BI103" s="1065" t="s">
        <v>1002</v>
      </c>
      <c r="BJ103" s="1066" t="s">
        <v>213</v>
      </c>
      <c r="BK103" s="1065" t="s">
        <v>1002</v>
      </c>
      <c r="BL103" s="1066" t="s">
        <v>213</v>
      </c>
      <c r="BM103" s="1065" t="s">
        <v>1002</v>
      </c>
      <c r="BN103" s="1066" t="s">
        <v>213</v>
      </c>
      <c r="BO103" s="1065" t="s">
        <v>1002</v>
      </c>
      <c r="BP103" s="1066" t="s">
        <v>213</v>
      </c>
      <c r="BQ103" s="1065" t="s">
        <v>1002</v>
      </c>
      <c r="BR103" s="1066" t="s">
        <v>213</v>
      </c>
      <c r="BS103" s="1065" t="s">
        <v>1002</v>
      </c>
      <c r="BT103" s="1066" t="s">
        <v>213</v>
      </c>
      <c r="BU103" s="1065" t="s">
        <v>1002</v>
      </c>
      <c r="BV103" s="1066" t="s">
        <v>213</v>
      </c>
      <c r="BW103" s="1065" t="s">
        <v>1002</v>
      </c>
      <c r="BX103" s="1089" t="s">
        <v>213</v>
      </c>
      <c r="BY103" s="1098" t="s">
        <v>1002</v>
      </c>
      <c r="BZ103" s="1099" t="s">
        <v>213</v>
      </c>
      <c r="CA103" s="1121"/>
    </row>
    <row r="104" spans="1:79">
      <c r="A104" s="1061"/>
      <c r="B104" s="1067" t="s">
        <v>155</v>
      </c>
      <c r="C104" s="1100">
        <f>E104+G104+I104+K104+M104+O104+Q104+S104+U104+W104</f>
        <v>14592</v>
      </c>
      <c r="D104" s="1101">
        <f>C104/C106%</f>
        <v>34.553634856736913</v>
      </c>
      <c r="E104" s="1070">
        <v>61</v>
      </c>
      <c r="F104" s="1071">
        <v>68</v>
      </c>
      <c r="G104" s="1070">
        <v>2904</v>
      </c>
      <c r="H104" s="1071">
        <v>56</v>
      </c>
      <c r="I104" s="1070">
        <v>5387</v>
      </c>
      <c r="J104" s="1071">
        <v>38</v>
      </c>
      <c r="K104" s="1070">
        <v>5405</v>
      </c>
      <c r="L104" s="1071">
        <v>28</v>
      </c>
      <c r="M104" s="1070">
        <v>417</v>
      </c>
      <c r="N104" s="1071">
        <v>21</v>
      </c>
      <c r="O104" s="1070">
        <v>286</v>
      </c>
      <c r="P104" s="1071">
        <v>22</v>
      </c>
      <c r="Q104" s="1072">
        <v>67</v>
      </c>
      <c r="R104" s="1071">
        <v>31</v>
      </c>
      <c r="S104" s="1070">
        <v>29</v>
      </c>
      <c r="T104" s="1071">
        <v>17</v>
      </c>
      <c r="U104" s="1070">
        <v>17</v>
      </c>
      <c r="V104" s="1091">
        <v>27</v>
      </c>
      <c r="W104" s="1074">
        <v>19</v>
      </c>
      <c r="X104" s="1075">
        <v>36</v>
      </c>
      <c r="Y104" s="1108"/>
      <c r="AB104" s="1055"/>
      <c r="AC104" s="1122" t="s">
        <v>155</v>
      </c>
      <c r="AD104" s="1100">
        <f>AF104+AH104+AJ104+AL104+AN104+AP104+AR104+AT104+AV104+AX104</f>
        <v>15350</v>
      </c>
      <c r="AE104" s="1101">
        <f>AD104/AD106%</f>
        <v>34.618854307622918</v>
      </c>
      <c r="AF104" s="1124">
        <v>85</v>
      </c>
      <c r="AG104" s="1125">
        <v>69</v>
      </c>
      <c r="AH104" s="1124">
        <v>3296</v>
      </c>
      <c r="AI104" s="1125">
        <v>55</v>
      </c>
      <c r="AJ104" s="1124">
        <v>5880</v>
      </c>
      <c r="AK104" s="1125">
        <v>39</v>
      </c>
      <c r="AL104" s="1124">
        <v>5240</v>
      </c>
      <c r="AM104" s="1125">
        <v>28</v>
      </c>
      <c r="AN104" s="1124">
        <v>469</v>
      </c>
      <c r="AO104" s="1125">
        <v>20</v>
      </c>
      <c r="AP104" s="1124">
        <v>260</v>
      </c>
      <c r="AQ104" s="1125">
        <v>21</v>
      </c>
      <c r="AR104" s="1126">
        <v>64</v>
      </c>
      <c r="AS104" s="1125">
        <v>39</v>
      </c>
      <c r="AT104" s="1124">
        <v>21</v>
      </c>
      <c r="AU104" s="1125">
        <v>23</v>
      </c>
      <c r="AV104" s="1124">
        <v>15</v>
      </c>
      <c r="AW104" s="1140">
        <v>24</v>
      </c>
      <c r="AX104" s="1129">
        <v>20</v>
      </c>
      <c r="AY104" s="1130">
        <v>41</v>
      </c>
      <c r="AZ104" s="1121"/>
      <c r="BC104" s="1056"/>
      <c r="BD104" s="1122" t="s">
        <v>155</v>
      </c>
      <c r="BE104" s="1100">
        <f>BG104+BI104+BK104+BM104+BO104+BQ104+BS104+BU104+BW104+BY104</f>
        <v>16194</v>
      </c>
      <c r="BF104" s="1101">
        <f>BE104/BE106%</f>
        <v>35.048913513981475</v>
      </c>
      <c r="BG104" s="1124">
        <v>95</v>
      </c>
      <c r="BH104" s="1125">
        <v>64</v>
      </c>
      <c r="BI104" s="1124">
        <v>4136</v>
      </c>
      <c r="BJ104" s="1125">
        <v>50</v>
      </c>
      <c r="BK104" s="1124">
        <v>5821</v>
      </c>
      <c r="BL104" s="1125">
        <v>42</v>
      </c>
      <c r="BM104" s="1124">
        <v>5228</v>
      </c>
      <c r="BN104" s="1125">
        <v>27</v>
      </c>
      <c r="BO104" s="1124">
        <v>529</v>
      </c>
      <c r="BP104" s="1125">
        <v>19</v>
      </c>
      <c r="BQ104" s="1124">
        <v>265</v>
      </c>
      <c r="BR104" s="1125">
        <v>21</v>
      </c>
      <c r="BS104" s="1126">
        <v>62</v>
      </c>
      <c r="BT104" s="1125">
        <v>24</v>
      </c>
      <c r="BU104" s="1124">
        <v>28</v>
      </c>
      <c r="BV104" s="1125">
        <v>19</v>
      </c>
      <c r="BW104" s="1124">
        <v>12</v>
      </c>
      <c r="BX104" s="1140">
        <v>27</v>
      </c>
      <c r="BY104" s="1129">
        <v>18</v>
      </c>
      <c r="BZ104" s="1130">
        <v>36</v>
      </c>
      <c r="CA104" s="1121"/>
    </row>
    <row r="105" spans="1:79" ht="15.75" thickBot="1">
      <c r="A105" s="1061"/>
      <c r="B105" s="1073" t="s">
        <v>156</v>
      </c>
      <c r="C105" s="1100">
        <f>E105+G105+I105+K105+M105+O105+Q105+S105+U105+W105</f>
        <v>27638</v>
      </c>
      <c r="D105" s="1101">
        <f>C105/C106%</f>
        <v>65.44636514326308</v>
      </c>
      <c r="E105" s="1074">
        <v>29</v>
      </c>
      <c r="F105" s="1075">
        <v>32</v>
      </c>
      <c r="G105" s="1074">
        <v>2237</v>
      </c>
      <c r="H105" s="1075">
        <v>44</v>
      </c>
      <c r="I105" s="1074">
        <v>8616</v>
      </c>
      <c r="J105" s="1075">
        <v>62</v>
      </c>
      <c r="K105" s="1114">
        <v>13860</v>
      </c>
      <c r="L105" s="1075">
        <v>72</v>
      </c>
      <c r="M105" s="1074">
        <v>1531</v>
      </c>
      <c r="N105" s="1075">
        <v>79</v>
      </c>
      <c r="O105" s="1074">
        <v>995</v>
      </c>
      <c r="P105" s="1075">
        <v>78</v>
      </c>
      <c r="Q105" s="1076">
        <v>152</v>
      </c>
      <c r="R105" s="1075">
        <v>69</v>
      </c>
      <c r="S105" s="1074">
        <v>138</v>
      </c>
      <c r="T105" s="1075">
        <v>83</v>
      </c>
      <c r="U105" s="1074">
        <v>46</v>
      </c>
      <c r="V105" s="1092">
        <v>73</v>
      </c>
      <c r="W105" s="1074">
        <v>34</v>
      </c>
      <c r="X105" s="1075">
        <v>64</v>
      </c>
      <c r="Y105" s="1108"/>
      <c r="AB105" s="1055"/>
      <c r="AC105" s="1127" t="s">
        <v>156</v>
      </c>
      <c r="AD105" s="1100">
        <f>AF105+AH105+AJ105+AL105+AN105+AP105+AR105+AT105+AV105+AX105</f>
        <v>28990</v>
      </c>
      <c r="AE105" s="1101">
        <f>AD105/AD106%</f>
        <v>65.381145692377089</v>
      </c>
      <c r="AF105" s="1129">
        <v>38</v>
      </c>
      <c r="AG105" s="1130">
        <v>31</v>
      </c>
      <c r="AH105" s="1129">
        <v>2698</v>
      </c>
      <c r="AI105" s="1130">
        <v>45</v>
      </c>
      <c r="AJ105" s="1129">
        <v>9293</v>
      </c>
      <c r="AK105" s="1130">
        <v>61</v>
      </c>
      <c r="AL105" s="1129">
        <v>13722</v>
      </c>
      <c r="AM105" s="1130">
        <v>72</v>
      </c>
      <c r="AN105" s="1129">
        <v>1932</v>
      </c>
      <c r="AO105" s="1130">
        <v>80</v>
      </c>
      <c r="AP105" s="1129">
        <v>991</v>
      </c>
      <c r="AQ105" s="1130">
        <v>79</v>
      </c>
      <c r="AR105" s="1131">
        <v>167</v>
      </c>
      <c r="AS105" s="1130">
        <v>72</v>
      </c>
      <c r="AT105" s="1129">
        <v>72</v>
      </c>
      <c r="AU105" s="1130">
        <v>77</v>
      </c>
      <c r="AV105" s="1129">
        <v>48</v>
      </c>
      <c r="AW105" s="1141">
        <v>76</v>
      </c>
      <c r="AX105" s="1129">
        <v>29</v>
      </c>
      <c r="AY105" s="1130">
        <v>59</v>
      </c>
      <c r="AZ105" s="1121"/>
      <c r="BC105" s="1056"/>
      <c r="BD105" s="1127" t="s">
        <v>156</v>
      </c>
      <c r="BE105" s="1100">
        <f>BG105+BI105+BK105+BM105+BO105+BQ105+BS105+BU105+BW105+BY105</f>
        <v>30010</v>
      </c>
      <c r="BF105" s="1101">
        <f>BE105/BE106%</f>
        <v>64.951086486018525</v>
      </c>
      <c r="BG105" s="1129">
        <v>53</v>
      </c>
      <c r="BH105" s="1130">
        <v>36</v>
      </c>
      <c r="BI105" s="1129">
        <v>4129</v>
      </c>
      <c r="BJ105" s="1130">
        <v>50</v>
      </c>
      <c r="BK105" s="1129">
        <v>8124</v>
      </c>
      <c r="BL105" s="1130">
        <v>58</v>
      </c>
      <c r="BM105" s="1129">
        <v>14031</v>
      </c>
      <c r="BN105" s="1130">
        <v>73</v>
      </c>
      <c r="BO105" s="1129">
        <v>2291</v>
      </c>
      <c r="BP105" s="1130">
        <v>81</v>
      </c>
      <c r="BQ105" s="1129">
        <v>1000</v>
      </c>
      <c r="BR105" s="1130">
        <v>79</v>
      </c>
      <c r="BS105" s="1131">
        <v>195</v>
      </c>
      <c r="BT105" s="1130">
        <v>76</v>
      </c>
      <c r="BU105" s="1129">
        <v>122</v>
      </c>
      <c r="BV105" s="1130">
        <v>81</v>
      </c>
      <c r="BW105" s="1129">
        <v>33</v>
      </c>
      <c r="BX105" s="1141">
        <v>73</v>
      </c>
      <c r="BY105" s="1129">
        <v>32</v>
      </c>
      <c r="BZ105" s="1130">
        <v>64</v>
      </c>
      <c r="CA105" s="1121"/>
    </row>
    <row r="106" spans="1:79" ht="15.75" thickBot="1">
      <c r="A106" s="1061"/>
      <c r="B106" s="1103" t="s">
        <v>104</v>
      </c>
      <c r="C106" s="1082">
        <f>E106+G106+I106+K106+M106+O106+Q106+S106+U106+W106</f>
        <v>42230</v>
      </c>
      <c r="D106" s="1094"/>
      <c r="E106" s="1104">
        <f>SUM(E104:E105)</f>
        <v>90</v>
      </c>
      <c r="F106" s="1105"/>
      <c r="G106" s="1104">
        <f t="shared" ref="G106:W106" si="45">SUM(G104:G105)</f>
        <v>5141</v>
      </c>
      <c r="H106" s="1105"/>
      <c r="I106" s="1104">
        <f t="shared" si="45"/>
        <v>14003</v>
      </c>
      <c r="J106" s="1105"/>
      <c r="K106" s="1104">
        <f t="shared" si="45"/>
        <v>19265</v>
      </c>
      <c r="L106" s="1105"/>
      <c r="M106" s="1104">
        <f t="shared" si="45"/>
        <v>1948</v>
      </c>
      <c r="N106" s="1105"/>
      <c r="O106" s="1104">
        <f t="shared" si="45"/>
        <v>1281</v>
      </c>
      <c r="P106" s="1105"/>
      <c r="Q106" s="1106">
        <f t="shared" si="45"/>
        <v>219</v>
      </c>
      <c r="R106" s="1105"/>
      <c r="S106" s="1104">
        <f t="shared" si="45"/>
        <v>167</v>
      </c>
      <c r="T106" s="1105"/>
      <c r="U106" s="1104">
        <f t="shared" si="45"/>
        <v>63</v>
      </c>
      <c r="V106" s="1107"/>
      <c r="W106" s="1104">
        <f t="shared" si="45"/>
        <v>53</v>
      </c>
      <c r="X106" s="1105"/>
      <c r="Y106" s="1108"/>
      <c r="AB106" s="1055"/>
      <c r="AC106" s="1148" t="s">
        <v>104</v>
      </c>
      <c r="AD106" s="1082">
        <f>AF106+AH106+AJ106+AL106+AN106+AP106+AR106+AT106+AV106+AX106</f>
        <v>44340</v>
      </c>
      <c r="AE106" s="1094"/>
      <c r="AF106" s="1149">
        <f>SUM(AF104:AF105)</f>
        <v>123</v>
      </c>
      <c r="AG106" s="1150">
        <f t="shared" ref="AG106:AY106" si="46">SUM(AG104:AG105)</f>
        <v>100</v>
      </c>
      <c r="AH106" s="1149">
        <f t="shared" si="46"/>
        <v>5994</v>
      </c>
      <c r="AI106" s="1150">
        <f t="shared" si="46"/>
        <v>100</v>
      </c>
      <c r="AJ106" s="1149">
        <f t="shared" si="46"/>
        <v>15173</v>
      </c>
      <c r="AK106" s="1150">
        <f t="shared" si="46"/>
        <v>100</v>
      </c>
      <c r="AL106" s="1149">
        <f t="shared" si="46"/>
        <v>18962</v>
      </c>
      <c r="AM106" s="1150">
        <f t="shared" si="46"/>
        <v>100</v>
      </c>
      <c r="AN106" s="1149">
        <f t="shared" si="46"/>
        <v>2401</v>
      </c>
      <c r="AO106" s="1150">
        <f t="shared" si="46"/>
        <v>100</v>
      </c>
      <c r="AP106" s="1149">
        <f t="shared" si="46"/>
        <v>1251</v>
      </c>
      <c r="AQ106" s="1150">
        <f t="shared" si="46"/>
        <v>100</v>
      </c>
      <c r="AR106" s="1151">
        <f t="shared" si="46"/>
        <v>231</v>
      </c>
      <c r="AS106" s="1150">
        <f t="shared" si="46"/>
        <v>111</v>
      </c>
      <c r="AT106" s="1149">
        <f t="shared" si="46"/>
        <v>93</v>
      </c>
      <c r="AU106" s="1150">
        <f t="shared" si="46"/>
        <v>100</v>
      </c>
      <c r="AV106" s="1149">
        <f t="shared" si="46"/>
        <v>63</v>
      </c>
      <c r="AW106" s="1152">
        <f t="shared" si="46"/>
        <v>100</v>
      </c>
      <c r="AX106" s="1149">
        <f t="shared" si="46"/>
        <v>49</v>
      </c>
      <c r="AY106" s="1150">
        <f t="shared" si="46"/>
        <v>100</v>
      </c>
      <c r="AZ106" s="1121"/>
      <c r="BC106" s="1056"/>
      <c r="BD106" s="1148" t="s">
        <v>104</v>
      </c>
      <c r="BE106" s="1082">
        <f>BG106+BI106+BK106+BM106+BO106+BQ106+BS106+BU106+BW106+BY106</f>
        <v>46204</v>
      </c>
      <c r="BF106" s="1094"/>
      <c r="BG106" s="1149">
        <f>SUM(BG104:BG105)</f>
        <v>148</v>
      </c>
      <c r="BH106" s="1150">
        <f t="shared" ref="BH106:BZ106" si="47">SUM(BH104:BH105)</f>
        <v>100</v>
      </c>
      <c r="BI106" s="1149">
        <f t="shared" si="47"/>
        <v>8265</v>
      </c>
      <c r="BJ106" s="1150">
        <f t="shared" si="47"/>
        <v>100</v>
      </c>
      <c r="BK106" s="1149">
        <f t="shared" si="47"/>
        <v>13945</v>
      </c>
      <c r="BL106" s="1150">
        <f t="shared" si="47"/>
        <v>100</v>
      </c>
      <c r="BM106" s="1149">
        <f t="shared" si="47"/>
        <v>19259</v>
      </c>
      <c r="BN106" s="1150">
        <f t="shared" si="47"/>
        <v>100</v>
      </c>
      <c r="BO106" s="1149">
        <f t="shared" si="47"/>
        <v>2820</v>
      </c>
      <c r="BP106" s="1150">
        <f t="shared" si="47"/>
        <v>100</v>
      </c>
      <c r="BQ106" s="1149">
        <f t="shared" si="47"/>
        <v>1265</v>
      </c>
      <c r="BR106" s="1150">
        <f t="shared" si="47"/>
        <v>100</v>
      </c>
      <c r="BS106" s="1151">
        <f t="shared" si="47"/>
        <v>257</v>
      </c>
      <c r="BT106" s="1150">
        <f t="shared" si="47"/>
        <v>100</v>
      </c>
      <c r="BU106" s="1149">
        <f t="shared" si="47"/>
        <v>150</v>
      </c>
      <c r="BV106" s="1150">
        <f t="shared" si="47"/>
        <v>100</v>
      </c>
      <c r="BW106" s="1149">
        <f t="shared" si="47"/>
        <v>45</v>
      </c>
      <c r="BX106" s="1152">
        <f t="shared" si="47"/>
        <v>100</v>
      </c>
      <c r="BY106" s="1149">
        <f t="shared" si="47"/>
        <v>50</v>
      </c>
      <c r="BZ106" s="1150">
        <f t="shared" si="47"/>
        <v>100</v>
      </c>
      <c r="CA106" s="1121"/>
    </row>
    <row r="107" spans="1:79" s="1056" customFormat="1">
      <c r="A107" s="1061"/>
      <c r="B107" s="1119"/>
      <c r="C107" s="1120"/>
      <c r="D107" s="1119"/>
      <c r="E107" s="1120"/>
      <c r="F107" s="1120"/>
      <c r="G107" s="1120"/>
      <c r="H107" s="1120"/>
      <c r="I107" s="1120"/>
      <c r="J107" s="1120"/>
      <c r="K107" s="1120"/>
      <c r="L107" s="1120"/>
      <c r="M107" s="1120"/>
      <c r="N107" s="1120"/>
      <c r="O107" s="1120"/>
      <c r="P107" s="1120"/>
      <c r="Q107" s="1120"/>
      <c r="R107" s="1120"/>
      <c r="S107" s="1120"/>
      <c r="T107" s="1120"/>
      <c r="U107" s="1120"/>
      <c r="V107" s="1120"/>
      <c r="W107" s="1120"/>
      <c r="X107" s="1120"/>
      <c r="Y107" s="1108"/>
      <c r="AB107" s="1055"/>
      <c r="AC107" s="1193"/>
      <c r="AD107" s="1120"/>
      <c r="AE107" s="1119"/>
      <c r="AF107" s="1194"/>
      <c r="AG107" s="1194"/>
      <c r="AH107" s="1194"/>
      <c r="AI107" s="1194"/>
      <c r="AJ107" s="1194"/>
      <c r="AK107" s="1194"/>
      <c r="AL107" s="1194"/>
      <c r="AM107" s="1194"/>
      <c r="AN107" s="1194"/>
      <c r="AO107" s="1194"/>
      <c r="AP107" s="1194"/>
      <c r="AQ107" s="1194"/>
      <c r="AR107" s="1194"/>
      <c r="AS107" s="1194"/>
      <c r="AT107" s="1194"/>
      <c r="AU107" s="1194"/>
      <c r="AV107" s="1194"/>
      <c r="AW107" s="1194"/>
      <c r="AX107" s="1194"/>
      <c r="AY107" s="1194"/>
      <c r="AZ107" s="1121"/>
      <c r="BD107" s="1193"/>
      <c r="BE107" s="1120"/>
      <c r="BF107" s="1119"/>
      <c r="BG107" s="1194"/>
      <c r="BH107" s="1194"/>
      <c r="BI107" s="1194"/>
      <c r="BJ107" s="1194"/>
      <c r="BK107" s="1194"/>
      <c r="BL107" s="1194"/>
      <c r="BM107" s="1194"/>
      <c r="BN107" s="1194"/>
      <c r="BO107" s="1194"/>
      <c r="BP107" s="1194"/>
      <c r="BQ107" s="1194"/>
      <c r="BR107" s="1194"/>
      <c r="BS107" s="1194"/>
      <c r="BT107" s="1194"/>
      <c r="BU107" s="1194"/>
      <c r="BV107" s="1194"/>
      <c r="BW107" s="1194"/>
      <c r="BX107" s="1194"/>
      <c r="BY107" s="1194"/>
      <c r="BZ107" s="1194"/>
      <c r="CA107" s="1121"/>
    </row>
    <row r="108" spans="1:79">
      <c r="A108" s="1061"/>
      <c r="B108" s="1061"/>
      <c r="C108" s="1061"/>
      <c r="D108" s="1061"/>
      <c r="E108" s="1061"/>
      <c r="F108" s="1061"/>
      <c r="G108" s="1061"/>
      <c r="H108" s="1061"/>
      <c r="I108" s="1061"/>
      <c r="J108" s="1061"/>
      <c r="K108" s="1115"/>
      <c r="L108" s="1061"/>
      <c r="M108" s="1061"/>
      <c r="N108" s="1061"/>
      <c r="O108" s="1061"/>
      <c r="P108" s="1061"/>
      <c r="Q108" s="1061"/>
      <c r="R108" s="1061"/>
      <c r="S108" s="1061"/>
      <c r="T108" s="1061"/>
      <c r="U108" s="1061"/>
      <c r="V108" s="1061"/>
      <c r="W108" s="1061"/>
      <c r="X108" s="1061"/>
      <c r="Y108" s="1061"/>
      <c r="AB108" s="1055"/>
      <c r="AC108" s="1055"/>
      <c r="AD108" s="1061"/>
      <c r="AE108" s="1061"/>
      <c r="AF108" s="1055"/>
      <c r="AG108" s="1055"/>
      <c r="AH108" s="1055"/>
      <c r="AI108" s="1055"/>
      <c r="AJ108" s="1055"/>
      <c r="AK108" s="1055"/>
      <c r="AL108" s="1055"/>
      <c r="AM108" s="1055"/>
      <c r="AN108" s="1055"/>
      <c r="AO108" s="1055"/>
      <c r="AP108" s="1055"/>
      <c r="AQ108" s="1055"/>
      <c r="AR108" s="1055"/>
      <c r="AS108" s="1055"/>
      <c r="AT108" s="1055"/>
      <c r="AU108" s="1055"/>
      <c r="AV108" s="1055"/>
      <c r="AW108" s="1055"/>
      <c r="AX108" s="1055"/>
      <c r="AY108" s="1055"/>
      <c r="AZ108" s="1055"/>
      <c r="BC108" s="1056"/>
      <c r="BD108" s="1055"/>
      <c r="BE108" s="1061"/>
      <c r="BF108" s="1061"/>
      <c r="BG108" s="1055"/>
      <c r="BH108" s="1055"/>
      <c r="BI108" s="1055"/>
      <c r="BJ108" s="1055"/>
      <c r="BK108" s="1055"/>
      <c r="BL108" s="1055"/>
      <c r="BM108" s="1055"/>
      <c r="BN108" s="1055"/>
      <c r="BO108" s="1055"/>
      <c r="BP108" s="1055"/>
      <c r="BQ108" s="1055"/>
      <c r="BR108" s="1055"/>
      <c r="BS108" s="1055"/>
      <c r="BT108" s="1055"/>
      <c r="BU108" s="1055"/>
      <c r="BV108" s="1055"/>
      <c r="BW108" s="1055"/>
      <c r="BX108" s="1055"/>
      <c r="BY108" s="1055"/>
      <c r="BZ108" s="1055"/>
      <c r="CA108" s="1055"/>
    </row>
    <row r="109" spans="1:79">
      <c r="A109" s="1109"/>
      <c r="B109" s="1109"/>
      <c r="C109" s="1109"/>
      <c r="D109" s="1109"/>
      <c r="E109" s="1109"/>
      <c r="F109" s="1109"/>
      <c r="G109" s="1109"/>
      <c r="H109" s="1109"/>
      <c r="I109" s="1109"/>
      <c r="J109" s="1109"/>
      <c r="K109" s="1109"/>
      <c r="L109" s="1109"/>
      <c r="M109" s="1109"/>
      <c r="N109" s="1109"/>
      <c r="O109" s="1109"/>
      <c r="P109" s="1109"/>
      <c r="Q109" s="1109"/>
      <c r="R109" s="1109"/>
      <c r="S109" s="1109"/>
      <c r="T109" s="1109"/>
      <c r="U109" s="1061"/>
      <c r="V109" s="1061"/>
      <c r="W109" s="1061"/>
      <c r="X109" s="1061"/>
      <c r="Y109" s="1061"/>
      <c r="AB109" s="1147"/>
      <c r="AC109" s="1147"/>
      <c r="AD109" s="1109"/>
      <c r="AE109" s="1109"/>
      <c r="AF109" s="1147"/>
      <c r="AG109" s="1147"/>
      <c r="AH109" s="1147"/>
      <c r="AI109" s="1147"/>
      <c r="AJ109" s="1147"/>
      <c r="AK109" s="1147"/>
      <c r="AL109" s="1147"/>
      <c r="AM109" s="1147"/>
      <c r="AN109" s="1147"/>
      <c r="AO109" s="1147"/>
      <c r="AP109" s="1147"/>
      <c r="AQ109" s="1147"/>
      <c r="AR109" s="1147"/>
      <c r="AS109" s="1147"/>
      <c r="AT109" s="1147"/>
      <c r="AU109" s="1147"/>
      <c r="AV109" s="1147"/>
      <c r="AW109" s="1147"/>
      <c r="AX109" s="1147"/>
      <c r="AY109" s="1147"/>
      <c r="AZ109" s="1147"/>
      <c r="BC109" s="1191"/>
      <c r="BD109" s="1191"/>
      <c r="BE109" s="1109"/>
      <c r="BF109" s="1109"/>
      <c r="BG109" s="1191"/>
      <c r="BH109" s="1191"/>
      <c r="BI109" s="1191"/>
      <c r="BJ109" s="1191"/>
      <c r="BK109" s="1191"/>
      <c r="BL109" s="1191"/>
      <c r="BM109" s="1191"/>
      <c r="BN109" s="1191"/>
      <c r="BO109" s="1191"/>
      <c r="BP109" s="1191"/>
      <c r="BQ109" s="1191"/>
      <c r="BR109" s="1191"/>
      <c r="BS109" s="1191"/>
      <c r="BT109" s="1191"/>
      <c r="BU109" s="1191"/>
      <c r="BV109" s="1191"/>
      <c r="BW109" s="1191"/>
      <c r="BX109" s="1191"/>
      <c r="BY109" s="1191"/>
      <c r="BZ109" s="1191"/>
      <c r="CA109" s="1191"/>
    </row>
    <row r="110" spans="1:79">
      <c r="A110" s="1061"/>
      <c r="B110" s="1061"/>
      <c r="C110" s="1061"/>
      <c r="D110" s="1061"/>
      <c r="E110" s="1061"/>
      <c r="F110" s="1061"/>
      <c r="G110" s="1061"/>
      <c r="H110" s="1061"/>
      <c r="I110" s="1061"/>
      <c r="J110" s="1061"/>
      <c r="K110" s="1061"/>
      <c r="L110" s="1061"/>
      <c r="M110" s="1061"/>
      <c r="N110" s="1061"/>
      <c r="O110" s="1061"/>
      <c r="P110" s="1061"/>
      <c r="Q110" s="1061"/>
      <c r="R110" s="1061"/>
      <c r="S110" s="1061"/>
      <c r="T110" s="1061"/>
      <c r="U110" s="1061"/>
      <c r="V110" s="1061"/>
      <c r="W110" s="1061"/>
      <c r="X110" s="1061"/>
      <c r="Y110" s="1061"/>
      <c r="AD110" s="1061"/>
      <c r="AE110" s="1061"/>
      <c r="BE110" s="1061"/>
      <c r="BF110" s="1061"/>
    </row>
    <row r="111" spans="1:79" ht="15.75" thickBot="1">
      <c r="A111" s="1061" t="s">
        <v>263</v>
      </c>
      <c r="B111" s="1061"/>
      <c r="C111" s="1061"/>
      <c r="D111" s="1061"/>
      <c r="E111" s="1061"/>
      <c r="F111" s="1061"/>
      <c r="G111" s="1061"/>
      <c r="H111" s="1061"/>
      <c r="I111" s="1061"/>
      <c r="J111" s="1061"/>
      <c r="K111" s="1061"/>
      <c r="L111" s="1061"/>
      <c r="M111" s="1061"/>
      <c r="N111" s="1061"/>
      <c r="O111" s="1061"/>
      <c r="P111" s="1061"/>
      <c r="Q111" s="1061"/>
      <c r="R111" s="1061"/>
      <c r="S111" s="1061"/>
      <c r="T111" s="1061"/>
      <c r="U111" s="1061"/>
      <c r="V111" s="1061"/>
      <c r="W111" s="1061"/>
      <c r="X111" s="1061"/>
      <c r="Y111" s="1061"/>
      <c r="AD111" s="1061"/>
      <c r="AE111" s="1061"/>
      <c r="BE111" s="1061"/>
      <c r="BF111" s="1061"/>
    </row>
    <row r="112" spans="1:79" ht="63" customHeight="1" thickBot="1">
      <c r="A112" s="1062">
        <v>61</v>
      </c>
      <c r="B112" s="1063" t="s">
        <v>827</v>
      </c>
      <c r="C112" s="1636" t="s">
        <v>101</v>
      </c>
      <c r="D112" s="1637"/>
      <c r="E112" s="1648" t="s">
        <v>1070</v>
      </c>
      <c r="F112" s="1649"/>
      <c r="G112" s="1648" t="s">
        <v>1071</v>
      </c>
      <c r="H112" s="1649"/>
      <c r="I112" s="1062"/>
      <c r="Q112" s="1062"/>
      <c r="AB112" s="1055" t="s">
        <v>263</v>
      </c>
      <c r="AC112" s="1063" t="s">
        <v>827</v>
      </c>
      <c r="AD112" s="1636" t="s">
        <v>101</v>
      </c>
      <c r="AE112" s="1637"/>
      <c r="AF112" s="1636" t="s">
        <v>1062</v>
      </c>
      <c r="AG112" s="1637"/>
      <c r="AH112" s="1636" t="s">
        <v>1048</v>
      </c>
      <c r="AI112" s="1637"/>
      <c r="AJ112" s="1636" t="s">
        <v>1049</v>
      </c>
      <c r="AK112" s="1637"/>
      <c r="AL112" s="1636" t="s">
        <v>1050</v>
      </c>
      <c r="AM112" s="1637"/>
      <c r="AN112" s="1636" t="s">
        <v>1051</v>
      </c>
      <c r="AO112" s="1637"/>
      <c r="AP112" s="1636" t="s">
        <v>1083</v>
      </c>
      <c r="AQ112" s="1637"/>
      <c r="AR112" s="1636" t="s">
        <v>1084</v>
      </c>
      <c r="AS112" s="1637"/>
      <c r="AT112" s="1121"/>
    </row>
    <row r="113" spans="1:79" ht="15.75" thickBot="1">
      <c r="A113" s="1061"/>
      <c r="B113" s="1064"/>
      <c r="C113" s="1065" t="s">
        <v>1002</v>
      </c>
      <c r="D113" s="1066" t="s">
        <v>213</v>
      </c>
      <c r="E113" s="1065" t="s">
        <v>1002</v>
      </c>
      <c r="F113" s="1066" t="s">
        <v>213</v>
      </c>
      <c r="G113" s="1065" t="s">
        <v>1002</v>
      </c>
      <c r="H113" s="1066" t="s">
        <v>213</v>
      </c>
      <c r="I113" s="1061"/>
      <c r="Q113" s="1061"/>
      <c r="AB113" s="1055">
        <v>76</v>
      </c>
      <c r="AC113" s="1064"/>
      <c r="AD113" s="1065" t="s">
        <v>1002</v>
      </c>
      <c r="AE113" s="1066" t="s">
        <v>213</v>
      </c>
      <c r="AF113" s="1065" t="s">
        <v>1002</v>
      </c>
      <c r="AG113" s="1066" t="s">
        <v>213</v>
      </c>
      <c r="AH113" s="1065" t="s">
        <v>1002</v>
      </c>
      <c r="AI113" s="1066" t="s">
        <v>213</v>
      </c>
      <c r="AJ113" s="1065" t="s">
        <v>1002</v>
      </c>
      <c r="AK113" s="1066" t="s">
        <v>213</v>
      </c>
      <c r="AL113" s="1065" t="s">
        <v>1002</v>
      </c>
      <c r="AM113" s="1066" t="s">
        <v>213</v>
      </c>
      <c r="AN113" s="1065" t="s">
        <v>1002</v>
      </c>
      <c r="AO113" s="1066" t="s">
        <v>213</v>
      </c>
      <c r="AP113" s="1065" t="s">
        <v>1002</v>
      </c>
      <c r="AQ113" s="1066" t="s">
        <v>213</v>
      </c>
      <c r="AR113" s="1065" t="s">
        <v>1002</v>
      </c>
      <c r="AS113" s="1066" t="s">
        <v>213</v>
      </c>
      <c r="AT113" s="1121"/>
    </row>
    <row r="114" spans="1:79">
      <c r="A114" s="1061"/>
      <c r="B114" s="1067" t="s">
        <v>832</v>
      </c>
      <c r="C114" s="1100">
        <f t="shared" ref="C114:C117" si="48">E114+G114+I114+K114+M114+O114+Q114+S114+U114+W114</f>
        <v>2</v>
      </c>
      <c r="D114" s="1101">
        <f>C114/C120%</f>
        <v>6.8965517241379315</v>
      </c>
      <c r="E114" s="1100">
        <v>1</v>
      </c>
      <c r="F114" s="1100">
        <v>12</v>
      </c>
      <c r="G114" s="1070">
        <v>1</v>
      </c>
      <c r="H114" s="1071">
        <v>5</v>
      </c>
      <c r="I114" s="1061"/>
      <c r="Q114" s="1061"/>
      <c r="Z114" s="1062"/>
      <c r="AA114" s="1062"/>
      <c r="AB114" s="1055"/>
      <c r="AC114" s="1122" t="s">
        <v>832</v>
      </c>
      <c r="AD114" s="1100">
        <f>AF114+AH114+AJ114+AF125+AH125+AR114+AF133+AH133+AJ133+BB116</f>
        <v>5</v>
      </c>
      <c r="AE114" s="1101">
        <f>AD114/AD120%</f>
        <v>22.727272727272727</v>
      </c>
      <c r="AF114" s="1123">
        <v>0</v>
      </c>
      <c r="AG114" s="1123">
        <v>0</v>
      </c>
      <c r="AH114" s="1124">
        <v>0</v>
      </c>
      <c r="AI114" s="1125">
        <v>0</v>
      </c>
      <c r="AJ114" s="1124">
        <v>1</v>
      </c>
      <c r="AK114" s="1125">
        <v>20</v>
      </c>
      <c r="AL114" s="1124">
        <v>1</v>
      </c>
      <c r="AM114" s="1125">
        <v>20</v>
      </c>
      <c r="AN114" s="1124">
        <v>0</v>
      </c>
      <c r="AO114" s="1125">
        <v>0</v>
      </c>
      <c r="AP114" s="1124">
        <v>0</v>
      </c>
      <c r="AQ114" s="1125">
        <v>0</v>
      </c>
      <c r="AR114" s="1124">
        <v>0</v>
      </c>
      <c r="AS114" s="1125">
        <v>0</v>
      </c>
      <c r="AT114" s="1121"/>
      <c r="BC114" s="1056"/>
      <c r="BD114" s="1056"/>
      <c r="BG114" s="1056"/>
      <c r="BH114" s="1056"/>
      <c r="BI114" s="1056"/>
      <c r="BJ114" s="1056"/>
      <c r="BK114" s="1056"/>
      <c r="BL114" s="1056"/>
      <c r="BM114" s="1056"/>
      <c r="BN114" s="1056"/>
      <c r="BO114" s="1056"/>
      <c r="BP114" s="1056"/>
      <c r="BQ114" s="1056"/>
      <c r="BR114" s="1056"/>
      <c r="BS114" s="1056"/>
      <c r="BT114" s="1056"/>
      <c r="BU114" s="1056"/>
      <c r="BV114" s="1056"/>
      <c r="BW114" s="1056"/>
      <c r="BX114" s="1056"/>
      <c r="BY114" s="1056"/>
      <c r="BZ114" s="1056"/>
      <c r="CA114" s="1056"/>
    </row>
    <row r="115" spans="1:79">
      <c r="A115" s="1061"/>
      <c r="B115" s="1073" t="s">
        <v>833</v>
      </c>
      <c r="C115" s="1100">
        <f t="shared" si="48"/>
        <v>2</v>
      </c>
      <c r="D115" s="1101">
        <f>C115/C120%</f>
        <v>6.8965517241379315</v>
      </c>
      <c r="E115" s="1102">
        <v>1</v>
      </c>
      <c r="F115" s="1102">
        <v>12</v>
      </c>
      <c r="G115" s="1074">
        <v>1</v>
      </c>
      <c r="H115" s="1075">
        <v>5</v>
      </c>
      <c r="I115" s="1061"/>
      <c r="Q115" s="1061"/>
      <c r="Z115" s="1061"/>
      <c r="AA115" s="1061"/>
      <c r="AB115" s="1055"/>
      <c r="AC115" s="1127" t="s">
        <v>833</v>
      </c>
      <c r="AD115" s="1100">
        <f>AF115+AH115+AJ115+AF126+AH126+AR115+AF134+AH134+AJ134+BB117</f>
        <v>4</v>
      </c>
      <c r="AE115" s="1101">
        <f>AD115/AD120%</f>
        <v>18.181818181818183</v>
      </c>
      <c r="AF115" s="1128">
        <v>0</v>
      </c>
      <c r="AG115" s="1128">
        <v>0</v>
      </c>
      <c r="AH115" s="1129">
        <v>0</v>
      </c>
      <c r="AI115" s="1130">
        <v>0</v>
      </c>
      <c r="AJ115" s="1129">
        <v>1</v>
      </c>
      <c r="AK115" s="1130">
        <v>20</v>
      </c>
      <c r="AL115" s="1129">
        <v>1</v>
      </c>
      <c r="AM115" s="1130">
        <v>20</v>
      </c>
      <c r="AN115" s="1129">
        <v>0</v>
      </c>
      <c r="AO115" s="1130">
        <v>0</v>
      </c>
      <c r="AP115" s="1129">
        <v>0</v>
      </c>
      <c r="AQ115" s="1130">
        <v>0</v>
      </c>
      <c r="AR115" s="1129">
        <v>0</v>
      </c>
      <c r="AS115" s="1130">
        <v>0</v>
      </c>
      <c r="AT115" s="1121"/>
    </row>
    <row r="116" spans="1:79">
      <c r="A116" s="1061"/>
      <c r="B116" s="1073" t="s">
        <v>267</v>
      </c>
      <c r="C116" s="1100">
        <f t="shared" si="48"/>
        <v>20</v>
      </c>
      <c r="D116" s="1101">
        <f>C116/C120%</f>
        <v>68.965517241379317</v>
      </c>
      <c r="E116" s="1102">
        <v>5</v>
      </c>
      <c r="F116" s="1102">
        <v>63</v>
      </c>
      <c r="G116" s="1074">
        <v>15</v>
      </c>
      <c r="H116" s="1075">
        <v>71</v>
      </c>
      <c r="I116" s="1061"/>
      <c r="Q116" s="1061"/>
      <c r="Z116" s="1061"/>
      <c r="AA116" s="1061"/>
      <c r="AB116" s="1055"/>
      <c r="AC116" s="1127" t="s">
        <v>267</v>
      </c>
      <c r="AD116" s="1100">
        <f>AF116+AH116+AJ116+AF127+AH127+AR116+AF135+AH135+AJ135+BB118</f>
        <v>12</v>
      </c>
      <c r="AE116" s="1101">
        <f>AD116/AD120%</f>
        <v>54.545454545454547</v>
      </c>
      <c r="AF116" s="1128">
        <v>1</v>
      </c>
      <c r="AG116" s="1128">
        <v>100</v>
      </c>
      <c r="AH116" s="1129">
        <v>0</v>
      </c>
      <c r="AI116" s="1130">
        <v>0</v>
      </c>
      <c r="AJ116" s="1130">
        <v>3</v>
      </c>
      <c r="AK116" s="1129">
        <v>60</v>
      </c>
      <c r="AL116" s="1130">
        <v>3</v>
      </c>
      <c r="AM116" s="1129">
        <v>60</v>
      </c>
      <c r="AN116" s="1130">
        <v>5</v>
      </c>
      <c r="AO116" s="1129">
        <v>63</v>
      </c>
      <c r="AP116" s="1129">
        <v>0</v>
      </c>
      <c r="AQ116" s="1130">
        <v>0</v>
      </c>
      <c r="AR116" s="1129">
        <v>2</v>
      </c>
      <c r="AS116" s="1130">
        <v>67</v>
      </c>
      <c r="AT116" s="1121"/>
    </row>
    <row r="117" spans="1:79">
      <c r="A117" s="1061"/>
      <c r="B117" s="1073" t="s">
        <v>1057</v>
      </c>
      <c r="C117" s="1100">
        <f t="shared" si="48"/>
        <v>0</v>
      </c>
      <c r="D117" s="1101">
        <f>C117/C120%</f>
        <v>0</v>
      </c>
      <c r="E117" s="1102">
        <v>0</v>
      </c>
      <c r="F117" s="1102">
        <v>0</v>
      </c>
      <c r="G117" s="1074">
        <v>0</v>
      </c>
      <c r="H117" s="1075">
        <v>0</v>
      </c>
      <c r="I117" s="1061"/>
      <c r="Z117" s="1061"/>
      <c r="AA117" s="1061"/>
      <c r="AB117" s="1055"/>
      <c r="AC117" s="1127" t="s">
        <v>1057</v>
      </c>
      <c r="AD117" s="1100">
        <f>AF117+AH117+AJ117+AF128+AH128+AJ128+AF136+AH136+AJ136+BB119</f>
        <v>6</v>
      </c>
      <c r="AE117" s="1101">
        <f>AD117/AD120%</f>
        <v>27.272727272727273</v>
      </c>
      <c r="AF117" s="1128">
        <v>0</v>
      </c>
      <c r="AG117" s="1128">
        <v>0</v>
      </c>
      <c r="AH117" s="1129">
        <v>0</v>
      </c>
      <c r="AI117" s="1130">
        <v>0</v>
      </c>
      <c r="AJ117" s="1129">
        <v>0</v>
      </c>
      <c r="AK117" s="1130">
        <v>0</v>
      </c>
      <c r="AL117" s="1129">
        <v>0</v>
      </c>
      <c r="AM117" s="1130">
        <v>0</v>
      </c>
      <c r="AN117" s="1129">
        <v>0</v>
      </c>
      <c r="AO117" s="1130">
        <v>0</v>
      </c>
      <c r="AP117" s="1129">
        <v>0</v>
      </c>
      <c r="AQ117" s="1130">
        <v>0</v>
      </c>
      <c r="AR117" s="1129">
        <v>0</v>
      </c>
      <c r="AS117" s="1130">
        <v>0</v>
      </c>
      <c r="AT117" s="1121"/>
    </row>
    <row r="118" spans="1:79">
      <c r="A118" s="1061"/>
      <c r="B118" s="1073" t="s">
        <v>1058</v>
      </c>
      <c r="C118" s="1100">
        <f>E118+G118+I118+K118+M118+O118+Q118+S118+U118+W118</f>
        <v>0</v>
      </c>
      <c r="D118" s="1101">
        <f>C118/C120%</f>
        <v>0</v>
      </c>
      <c r="E118" s="1102">
        <v>0</v>
      </c>
      <c r="F118" s="1102">
        <v>0</v>
      </c>
      <c r="G118" s="1074">
        <v>0</v>
      </c>
      <c r="H118" s="1075">
        <v>0</v>
      </c>
      <c r="I118" s="1061"/>
      <c r="J118" s="1061"/>
      <c r="K118" s="1061"/>
      <c r="L118" s="1061"/>
      <c r="M118" s="1061"/>
      <c r="N118" s="1061"/>
      <c r="O118" s="1061"/>
      <c r="P118" s="1061"/>
      <c r="Q118" s="1061"/>
      <c r="R118" s="1061"/>
      <c r="S118" s="1061"/>
      <c r="T118" s="1061"/>
      <c r="U118" s="1061"/>
      <c r="V118" s="1061"/>
      <c r="W118" s="1061"/>
      <c r="X118" s="1061"/>
      <c r="Y118" s="1061"/>
      <c r="Z118" s="1061"/>
      <c r="AA118" s="1061"/>
      <c r="AB118" s="1055"/>
      <c r="AC118" s="1127" t="s">
        <v>1058</v>
      </c>
      <c r="AD118" s="1100">
        <f>AF118+AH118+AJ118+AL118+AN118+AP118+AR118+AT118+AV118+AX118</f>
        <v>0</v>
      </c>
      <c r="AE118" s="1101">
        <f>AD118/AD120%</f>
        <v>0</v>
      </c>
      <c r="AF118" s="1130">
        <v>0</v>
      </c>
      <c r="AG118" s="1130">
        <v>0</v>
      </c>
      <c r="AH118" s="1130">
        <v>0</v>
      </c>
      <c r="AI118" s="1130">
        <v>0</v>
      </c>
      <c r="AJ118" s="1130">
        <v>0</v>
      </c>
      <c r="AK118" s="1130">
        <v>0</v>
      </c>
      <c r="AL118" s="1130">
        <v>0</v>
      </c>
      <c r="AM118" s="1130">
        <v>0</v>
      </c>
      <c r="AN118" s="1130">
        <v>0</v>
      </c>
      <c r="AO118" s="1130">
        <v>0</v>
      </c>
      <c r="AP118" s="1130">
        <v>0</v>
      </c>
      <c r="AQ118" s="1130">
        <v>0</v>
      </c>
      <c r="AR118" s="1130">
        <v>0</v>
      </c>
      <c r="AS118" s="1130">
        <v>0</v>
      </c>
      <c r="AT118" s="1121"/>
    </row>
    <row r="119" spans="1:79" ht="15.75" thickBot="1">
      <c r="A119" s="1061"/>
      <c r="B119" s="1077" t="s">
        <v>1059</v>
      </c>
      <c r="C119" s="1100">
        <f>E119+G119+I119+K119+M119+O119+Q119+S119+U119+W119</f>
        <v>5</v>
      </c>
      <c r="D119" s="1101">
        <f>C119/C120%</f>
        <v>17.241379310344829</v>
      </c>
      <c r="E119" s="1111">
        <v>1</v>
      </c>
      <c r="F119" s="1111">
        <v>12</v>
      </c>
      <c r="G119" s="1078">
        <v>4</v>
      </c>
      <c r="H119" s="1079">
        <v>19</v>
      </c>
      <c r="I119" s="1061"/>
      <c r="J119" s="1061"/>
      <c r="K119" s="1061"/>
      <c r="L119" s="1061"/>
      <c r="M119" s="1061"/>
      <c r="N119" s="1061"/>
      <c r="O119" s="1061"/>
      <c r="P119" s="1061"/>
      <c r="Q119" s="1061"/>
      <c r="R119" s="1061"/>
      <c r="S119" s="1061"/>
      <c r="T119" s="1061"/>
      <c r="U119" s="1061"/>
      <c r="V119" s="1061"/>
      <c r="W119" s="1061"/>
      <c r="X119" s="1061"/>
      <c r="Y119" s="1061"/>
      <c r="Z119" s="1061"/>
      <c r="AA119" s="1061"/>
      <c r="AB119" s="1055"/>
      <c r="AC119" s="1132" t="s">
        <v>1059</v>
      </c>
      <c r="AD119" s="1100">
        <f>AF119+AH119+AJ119+AL119+AN119+AP119+AR119+AT119+AV119+AX119</f>
        <v>4</v>
      </c>
      <c r="AE119" s="1101">
        <f>AD119/AD120%</f>
        <v>18.181818181818183</v>
      </c>
      <c r="AF119" s="1133">
        <v>0</v>
      </c>
      <c r="AG119" s="1133">
        <v>0</v>
      </c>
      <c r="AH119" s="1134">
        <v>0</v>
      </c>
      <c r="AI119" s="1135">
        <v>0</v>
      </c>
      <c r="AJ119" s="1134">
        <v>0</v>
      </c>
      <c r="AK119" s="1135">
        <v>0</v>
      </c>
      <c r="AL119" s="1134">
        <v>0</v>
      </c>
      <c r="AM119" s="1135">
        <v>0</v>
      </c>
      <c r="AN119" s="1134">
        <v>3</v>
      </c>
      <c r="AO119" s="1135">
        <v>37</v>
      </c>
      <c r="AP119" s="1134">
        <v>0</v>
      </c>
      <c r="AQ119" s="1135">
        <v>0</v>
      </c>
      <c r="AR119" s="1134">
        <v>1</v>
      </c>
      <c r="AS119" s="1135">
        <v>33</v>
      </c>
      <c r="AT119" s="1121"/>
    </row>
    <row r="120" spans="1:79" ht="15.75" thickBot="1">
      <c r="A120" s="1061"/>
      <c r="B120" s="1081" t="s">
        <v>104</v>
      </c>
      <c r="C120" s="1082">
        <f>E120+G120</f>
        <v>29</v>
      </c>
      <c r="D120" s="1094"/>
      <c r="E120" s="1085">
        <f>SUM(E114:E119)</f>
        <v>8</v>
      </c>
      <c r="F120" s="1085"/>
      <c r="G120" s="1085">
        <f>SUM(G114:G119)</f>
        <v>21</v>
      </c>
      <c r="H120" s="1085"/>
      <c r="I120" s="1118"/>
      <c r="J120" s="1061"/>
      <c r="K120" s="1061"/>
      <c r="L120" s="1061"/>
      <c r="M120" s="1061"/>
      <c r="N120" s="1061"/>
      <c r="O120" s="1061"/>
      <c r="P120" s="1061"/>
      <c r="Q120" s="1061"/>
      <c r="R120" s="1061"/>
      <c r="S120" s="1061"/>
      <c r="T120" s="1061"/>
      <c r="U120" s="1061"/>
      <c r="V120" s="1061"/>
      <c r="W120" s="1061"/>
      <c r="X120" s="1061"/>
      <c r="Y120" s="1061"/>
      <c r="AB120" s="1055"/>
      <c r="AC120" s="1063" t="s">
        <v>104</v>
      </c>
      <c r="AD120" s="1082">
        <f>AF120+AH120+AJ120+AL120+AN120+AP120+AR120</f>
        <v>22</v>
      </c>
      <c r="AE120" s="1094"/>
      <c r="AF120" s="1137">
        <f>SUM(AF114:AF119)</f>
        <v>1</v>
      </c>
      <c r="AG120" s="1137">
        <f>SUM(AG114:AG119)</f>
        <v>100</v>
      </c>
      <c r="AH120" s="1137">
        <f>SUM(AH114:AH119)</f>
        <v>0</v>
      </c>
      <c r="AI120" s="1137">
        <f t="shared" ref="AI120:AS120" si="49">SUM(AI114:AI119)</f>
        <v>0</v>
      </c>
      <c r="AJ120" s="1137">
        <f t="shared" si="49"/>
        <v>5</v>
      </c>
      <c r="AK120" s="1137">
        <f t="shared" si="49"/>
        <v>100</v>
      </c>
      <c r="AL120" s="1137">
        <f t="shared" si="49"/>
        <v>5</v>
      </c>
      <c r="AM120" s="1137">
        <f t="shared" si="49"/>
        <v>100</v>
      </c>
      <c r="AN120" s="1137">
        <f t="shared" si="49"/>
        <v>8</v>
      </c>
      <c r="AO120" s="1137">
        <f t="shared" si="49"/>
        <v>100</v>
      </c>
      <c r="AP120" s="1137">
        <f t="shared" si="49"/>
        <v>0</v>
      </c>
      <c r="AQ120" s="1137">
        <f t="shared" si="49"/>
        <v>0</v>
      </c>
      <c r="AR120" s="1137">
        <f t="shared" si="49"/>
        <v>3</v>
      </c>
      <c r="AS120" s="1137">
        <f t="shared" si="49"/>
        <v>100</v>
      </c>
      <c r="AT120" s="1121"/>
    </row>
    <row r="121" spans="1:79">
      <c r="AB121" s="1055"/>
      <c r="AC121" s="1062"/>
      <c r="AF121" s="1062"/>
      <c r="AG121" s="1062"/>
      <c r="AH121" s="1062"/>
      <c r="AI121" s="1062"/>
      <c r="AJ121" s="1062"/>
      <c r="AK121" s="1062"/>
      <c r="AL121" s="1062"/>
      <c r="AM121" s="1062"/>
      <c r="AN121" s="1062"/>
      <c r="AO121" s="1062"/>
      <c r="AP121" s="1062"/>
      <c r="AQ121" s="1062"/>
      <c r="AR121" s="1062"/>
      <c r="AS121" s="1062"/>
      <c r="AT121" s="1121"/>
    </row>
    <row r="122" spans="1:79" ht="15.75" thickBot="1">
      <c r="AB122" s="1055"/>
      <c r="AC122" s="1062"/>
      <c r="AF122" s="1062"/>
      <c r="AG122" s="1062"/>
      <c r="AH122" s="1062"/>
      <c r="AI122" s="1062"/>
      <c r="AJ122" s="1062"/>
      <c r="AK122" s="1062"/>
      <c r="AL122" s="1062"/>
      <c r="AM122" s="1062"/>
      <c r="AN122" s="1062"/>
      <c r="AO122" s="1062"/>
      <c r="AP122" s="1062"/>
      <c r="AQ122" s="1062"/>
      <c r="AR122" s="1062"/>
      <c r="AS122" s="1062"/>
      <c r="AT122" s="1121"/>
    </row>
    <row r="123" spans="1:79" ht="62.25" customHeight="1" thickBot="1">
      <c r="B123" s="1087" t="s">
        <v>1060</v>
      </c>
      <c r="C123" s="1636" t="s">
        <v>101</v>
      </c>
      <c r="D123" s="1637"/>
      <c r="E123" s="1648" t="s">
        <v>1070</v>
      </c>
      <c r="F123" s="1649"/>
      <c r="G123" s="1648" t="s">
        <v>1071</v>
      </c>
      <c r="H123" s="1649"/>
      <c r="AB123" s="1055"/>
      <c r="AC123" s="1087" t="s">
        <v>1060</v>
      </c>
      <c r="AD123" s="1636" t="s">
        <v>101</v>
      </c>
      <c r="AE123" s="1637"/>
      <c r="AF123" s="1636" t="s">
        <v>1062</v>
      </c>
      <c r="AG123" s="1637"/>
      <c r="AH123" s="1636" t="s">
        <v>1063</v>
      </c>
      <c r="AI123" s="1638"/>
      <c r="AJ123" s="1636" t="s">
        <v>1049</v>
      </c>
      <c r="AK123" s="1637"/>
      <c r="AL123" s="1636" t="s">
        <v>1050</v>
      </c>
      <c r="AM123" s="1637"/>
      <c r="AN123" s="1636" t="s">
        <v>1051</v>
      </c>
      <c r="AO123" s="1637"/>
      <c r="AP123" s="1638" t="s">
        <v>1052</v>
      </c>
      <c r="AQ123" s="1638"/>
      <c r="AR123" s="1636" t="s">
        <v>1053</v>
      </c>
      <c r="AS123" s="1637"/>
      <c r="AT123" s="1121"/>
    </row>
    <row r="124" spans="1:79" ht="15.75" thickBot="1">
      <c r="B124" s="1088"/>
      <c r="C124" s="1065" t="s">
        <v>1002</v>
      </c>
      <c r="D124" s="1066" t="s">
        <v>213</v>
      </c>
      <c r="E124" s="1065" t="s">
        <v>1002</v>
      </c>
      <c r="F124" s="1066" t="s">
        <v>213</v>
      </c>
      <c r="G124" s="1065" t="s">
        <v>1002</v>
      </c>
      <c r="H124" s="1066" t="s">
        <v>213</v>
      </c>
      <c r="AB124" s="1055"/>
      <c r="AC124" s="1088"/>
      <c r="AD124" s="1065" t="s">
        <v>1002</v>
      </c>
      <c r="AE124" s="1066" t="s">
        <v>213</v>
      </c>
      <c r="AF124" s="1065" t="s">
        <v>1002</v>
      </c>
      <c r="AG124" s="1066" t="s">
        <v>213</v>
      </c>
      <c r="AH124" s="1065" t="s">
        <v>1002</v>
      </c>
      <c r="AI124" s="1089" t="s">
        <v>213</v>
      </c>
      <c r="AJ124" s="1065" t="s">
        <v>1002</v>
      </c>
      <c r="AK124" s="1066" t="s">
        <v>213</v>
      </c>
      <c r="AL124" s="1065" t="s">
        <v>1002</v>
      </c>
      <c r="AM124" s="1066" t="s">
        <v>213</v>
      </c>
      <c r="AN124" s="1065" t="s">
        <v>1002</v>
      </c>
      <c r="AO124" s="1066" t="s">
        <v>213</v>
      </c>
      <c r="AP124" s="1090" t="s">
        <v>1002</v>
      </c>
      <c r="AQ124" s="1089" t="s">
        <v>213</v>
      </c>
      <c r="AR124" s="1065" t="s">
        <v>1002</v>
      </c>
      <c r="AS124" s="1066" t="s">
        <v>213</v>
      </c>
      <c r="AT124" s="1121"/>
    </row>
    <row r="125" spans="1:79">
      <c r="B125" s="1067" t="s">
        <v>37</v>
      </c>
      <c r="C125" s="1100">
        <f>E125+G125+I125+K125+M125+O125+Q125+S125+U125+W125</f>
        <v>0</v>
      </c>
      <c r="D125" s="1101">
        <f>C125/C128%</f>
        <v>0</v>
      </c>
      <c r="E125" s="1100">
        <v>0</v>
      </c>
      <c r="F125" s="1100">
        <v>0</v>
      </c>
      <c r="G125" s="1070">
        <v>0</v>
      </c>
      <c r="H125" s="1071">
        <v>0</v>
      </c>
      <c r="AB125" s="1055"/>
      <c r="AC125" s="1122" t="s">
        <v>37</v>
      </c>
      <c r="AD125" s="1100">
        <f>AF125+AH125+AJ125+AL125+AN125+AP125+AR125+AT125+AV125+AX125</f>
        <v>0</v>
      </c>
      <c r="AE125" s="1101">
        <f>AD125/AD128%</f>
        <v>0</v>
      </c>
      <c r="AF125" s="1123">
        <v>0</v>
      </c>
      <c r="AG125" s="1123">
        <v>0</v>
      </c>
      <c r="AH125" s="1124">
        <v>0</v>
      </c>
      <c r="AI125" s="1140">
        <v>0</v>
      </c>
      <c r="AJ125" s="1124">
        <v>0</v>
      </c>
      <c r="AK125" s="1125">
        <v>0</v>
      </c>
      <c r="AL125" s="1124">
        <v>0</v>
      </c>
      <c r="AM125" s="1125">
        <v>0</v>
      </c>
      <c r="AN125" s="1124">
        <v>0</v>
      </c>
      <c r="AO125" s="1125">
        <v>0</v>
      </c>
      <c r="AP125" s="1126">
        <v>0</v>
      </c>
      <c r="AQ125" s="1140">
        <v>0</v>
      </c>
      <c r="AR125" s="1124">
        <v>0</v>
      </c>
      <c r="AS125" s="1125">
        <v>0</v>
      </c>
      <c r="AT125" s="1121"/>
    </row>
    <row r="126" spans="1:79">
      <c r="B126" s="1073" t="s">
        <v>1061</v>
      </c>
      <c r="C126" s="1100">
        <f>E126+G126+I126+K126+M126+O126+Q126+S126+U126+W126</f>
        <v>23</v>
      </c>
      <c r="D126" s="1101">
        <f>C126/C128%</f>
        <v>79.310344827586206</v>
      </c>
      <c r="E126" s="1102">
        <v>8</v>
      </c>
      <c r="F126" s="1102">
        <v>100</v>
      </c>
      <c r="G126" s="1074">
        <v>15</v>
      </c>
      <c r="H126" s="1075">
        <v>71</v>
      </c>
      <c r="AB126" s="1055"/>
      <c r="AC126" s="1127" t="s">
        <v>1061</v>
      </c>
      <c r="AD126" s="1100">
        <f>AF126+AH126+AJ126+AL126+AN126+AP126+AR126+AT126+AV126+AX126</f>
        <v>16</v>
      </c>
      <c r="AE126" s="1101">
        <f>AD126/AD128%</f>
        <v>72.727272727272734</v>
      </c>
      <c r="AF126" s="1128">
        <v>1</v>
      </c>
      <c r="AG126" s="1128">
        <v>100</v>
      </c>
      <c r="AH126" s="1129">
        <v>0</v>
      </c>
      <c r="AI126" s="1141">
        <v>0</v>
      </c>
      <c r="AJ126" s="1129">
        <v>5</v>
      </c>
      <c r="AK126" s="1130">
        <v>100</v>
      </c>
      <c r="AL126" s="1129">
        <v>3</v>
      </c>
      <c r="AM126" s="1130">
        <v>60</v>
      </c>
      <c r="AN126" s="1129">
        <v>4</v>
      </c>
      <c r="AO126" s="1130">
        <v>50</v>
      </c>
      <c r="AP126" s="1131">
        <v>0</v>
      </c>
      <c r="AQ126" s="1141">
        <v>0</v>
      </c>
      <c r="AR126" s="1129">
        <v>3</v>
      </c>
      <c r="AS126" s="1130">
        <v>100</v>
      </c>
      <c r="AT126" s="1121"/>
    </row>
    <row r="127" spans="1:79" ht="15.75" thickBot="1">
      <c r="B127" s="1077" t="s">
        <v>1059</v>
      </c>
      <c r="C127" s="1100">
        <f>E127+G127+I127+K127+M127+O127+Q127+S127+U127+W127</f>
        <v>6</v>
      </c>
      <c r="D127" s="1101">
        <f>C127/C128%</f>
        <v>20.689655172413794</v>
      </c>
      <c r="E127" s="1102">
        <v>0</v>
      </c>
      <c r="F127" s="1102">
        <v>0</v>
      </c>
      <c r="G127" s="1078">
        <v>6</v>
      </c>
      <c r="H127" s="1079">
        <v>29</v>
      </c>
      <c r="AB127" s="1055"/>
      <c r="AC127" s="1132" t="s">
        <v>1059</v>
      </c>
      <c r="AD127" s="1100">
        <f>AF127+AH127+AJ127+AL127+AN127+AP127+AR127+AT127+AV127+AX127</f>
        <v>6</v>
      </c>
      <c r="AE127" s="1101">
        <f>AD127/AD128%</f>
        <v>27.272727272727273</v>
      </c>
      <c r="AF127" s="1128">
        <v>0</v>
      </c>
      <c r="AG127" s="1128">
        <v>0</v>
      </c>
      <c r="AH127" s="1134">
        <v>0</v>
      </c>
      <c r="AI127" s="1142">
        <v>0</v>
      </c>
      <c r="AJ127" s="1134">
        <v>0</v>
      </c>
      <c r="AK127" s="1135">
        <v>0</v>
      </c>
      <c r="AL127" s="1134">
        <v>2</v>
      </c>
      <c r="AM127" s="1135">
        <v>40</v>
      </c>
      <c r="AN127" s="1134">
        <v>4</v>
      </c>
      <c r="AO127" s="1135">
        <v>50</v>
      </c>
      <c r="AP127" s="1134">
        <v>0</v>
      </c>
      <c r="AQ127" s="1135">
        <v>0</v>
      </c>
      <c r="AR127" s="1134">
        <v>0</v>
      </c>
      <c r="AS127" s="1135">
        <v>0</v>
      </c>
      <c r="AT127" s="1121"/>
    </row>
    <row r="128" spans="1:79" ht="15.75" thickBot="1">
      <c r="B128" s="1081" t="s">
        <v>104</v>
      </c>
      <c r="C128" s="1082">
        <f>E128+G128</f>
        <v>29</v>
      </c>
      <c r="D128" s="1094"/>
      <c r="E128" s="1082">
        <f t="shared" ref="E128" si="50">SUM(E125:E127)</f>
        <v>8</v>
      </c>
      <c r="F128" s="1082"/>
      <c r="G128" s="1082">
        <f>SUM(G125:G127)</f>
        <v>21</v>
      </c>
      <c r="H128" s="1096"/>
      <c r="I128" s="1108"/>
      <c r="AB128" s="1055"/>
      <c r="AC128" s="1063" t="s">
        <v>104</v>
      </c>
      <c r="AD128" s="1082">
        <f>AF128+AH128+AJ128+AL128+AN128+AP128+AR128</f>
        <v>22</v>
      </c>
      <c r="AE128" s="1094"/>
      <c r="AF128" s="1143">
        <f t="shared" ref="AF128:AG128" si="51">SUM(AF125:AF127)</f>
        <v>1</v>
      </c>
      <c r="AG128" s="1143">
        <f t="shared" si="51"/>
        <v>100</v>
      </c>
      <c r="AH128" s="1143">
        <f>SUM(AH125:AH127)</f>
        <v>0</v>
      </c>
      <c r="AI128" s="1144">
        <f t="shared" ref="AI128:AS128" si="52">SUM(AI125:AI127)</f>
        <v>0</v>
      </c>
      <c r="AJ128" s="1143">
        <f t="shared" si="52"/>
        <v>5</v>
      </c>
      <c r="AK128" s="1145">
        <f t="shared" si="52"/>
        <v>100</v>
      </c>
      <c r="AL128" s="1143">
        <f t="shared" si="52"/>
        <v>5</v>
      </c>
      <c r="AM128" s="1145">
        <f t="shared" si="52"/>
        <v>100</v>
      </c>
      <c r="AN128" s="1143">
        <f t="shared" si="52"/>
        <v>8</v>
      </c>
      <c r="AO128" s="1145">
        <f t="shared" si="52"/>
        <v>100</v>
      </c>
      <c r="AP128" s="1146">
        <f t="shared" si="52"/>
        <v>0</v>
      </c>
      <c r="AQ128" s="1144">
        <f t="shared" si="52"/>
        <v>0</v>
      </c>
      <c r="AR128" s="1143">
        <f t="shared" si="52"/>
        <v>3</v>
      </c>
      <c r="AS128" s="1145">
        <f t="shared" si="52"/>
        <v>100</v>
      </c>
      <c r="AT128" s="1121"/>
    </row>
    <row r="129" spans="1:79">
      <c r="AB129" s="1055"/>
      <c r="AC129" s="1062"/>
      <c r="AF129" s="1062"/>
      <c r="AG129" s="1062"/>
      <c r="AH129" s="1062"/>
      <c r="AI129" s="1062"/>
      <c r="AJ129" s="1062"/>
      <c r="AK129" s="1062"/>
      <c r="AL129" s="1062"/>
      <c r="AM129" s="1062"/>
      <c r="AN129" s="1062"/>
      <c r="AO129" s="1062"/>
      <c r="AP129" s="1062"/>
      <c r="AQ129" s="1062"/>
      <c r="AR129" s="1062"/>
      <c r="AS129" s="1062"/>
      <c r="AT129" s="1121"/>
    </row>
    <row r="130" spans="1:79" ht="15.75" thickBot="1">
      <c r="AB130" s="1055"/>
      <c r="AC130" s="1062"/>
      <c r="AF130" s="1062"/>
      <c r="AG130" s="1062"/>
      <c r="AH130" s="1062"/>
      <c r="AI130" s="1062"/>
      <c r="AJ130" s="1062"/>
      <c r="AK130" s="1062"/>
      <c r="AL130" s="1062"/>
      <c r="AM130" s="1062"/>
      <c r="AN130" s="1062"/>
      <c r="AO130" s="1062"/>
      <c r="AP130" s="1062"/>
      <c r="AQ130" s="1062"/>
      <c r="AR130" s="1062"/>
      <c r="AS130" s="1062"/>
      <c r="AT130" s="1121"/>
    </row>
    <row r="131" spans="1:79" ht="60.75" customHeight="1" thickBot="1">
      <c r="B131" s="1063" t="s">
        <v>715</v>
      </c>
      <c r="C131" s="1636" t="s">
        <v>101</v>
      </c>
      <c r="D131" s="1637"/>
      <c r="E131" s="1648" t="s">
        <v>1070</v>
      </c>
      <c r="F131" s="1649"/>
      <c r="G131" s="1648" t="s">
        <v>1071</v>
      </c>
      <c r="H131" s="1649"/>
      <c r="I131" s="1062"/>
      <c r="AB131" s="1055"/>
      <c r="AC131" s="1063" t="s">
        <v>715</v>
      </c>
      <c r="AD131" s="1636" t="s">
        <v>101</v>
      </c>
      <c r="AE131" s="1637"/>
      <c r="AF131" s="1636" t="s">
        <v>1062</v>
      </c>
      <c r="AG131" s="1637"/>
      <c r="AH131" s="1636" t="s">
        <v>1063</v>
      </c>
      <c r="AI131" s="1637"/>
      <c r="AJ131" s="1636" t="s">
        <v>1049</v>
      </c>
      <c r="AK131" s="1637"/>
      <c r="AL131" s="1636" t="s">
        <v>1050</v>
      </c>
      <c r="AM131" s="1637"/>
      <c r="AN131" s="1636" t="s">
        <v>1051</v>
      </c>
      <c r="AO131" s="1637"/>
      <c r="AP131" s="1636" t="s">
        <v>1052</v>
      </c>
      <c r="AQ131" s="1637"/>
      <c r="AR131" s="1636" t="s">
        <v>1053</v>
      </c>
      <c r="AS131" s="1637"/>
      <c r="AT131" s="1121"/>
      <c r="AV131">
        <f>7/20</f>
        <v>0.35</v>
      </c>
    </row>
    <row r="132" spans="1:79" ht="15.75" thickBot="1">
      <c r="B132" s="1064"/>
      <c r="C132" s="1065" t="s">
        <v>1002</v>
      </c>
      <c r="D132" s="1066" t="s">
        <v>213</v>
      </c>
      <c r="E132" s="1065" t="s">
        <v>1002</v>
      </c>
      <c r="F132" s="1066" t="s">
        <v>213</v>
      </c>
      <c r="G132" s="1065" t="s">
        <v>1002</v>
      </c>
      <c r="H132" s="1066" t="s">
        <v>213</v>
      </c>
      <c r="I132" s="1061"/>
      <c r="AB132" s="1055"/>
      <c r="AC132" s="1064"/>
      <c r="AD132" s="1065" t="s">
        <v>1002</v>
      </c>
      <c r="AE132" s="1066" t="s">
        <v>213</v>
      </c>
      <c r="AF132" s="1065" t="s">
        <v>1002</v>
      </c>
      <c r="AG132" s="1066" t="s">
        <v>213</v>
      </c>
      <c r="AH132" s="1065" t="s">
        <v>1002</v>
      </c>
      <c r="AI132" s="1066" t="s">
        <v>213</v>
      </c>
      <c r="AJ132" s="1065" t="s">
        <v>1002</v>
      </c>
      <c r="AK132" s="1066" t="s">
        <v>213</v>
      </c>
      <c r="AL132" s="1065" t="s">
        <v>1002</v>
      </c>
      <c r="AM132" s="1066" t="s">
        <v>213</v>
      </c>
      <c r="AN132" s="1065" t="s">
        <v>1002</v>
      </c>
      <c r="AO132" s="1066" t="s">
        <v>213</v>
      </c>
      <c r="AP132" s="1065" t="s">
        <v>1002</v>
      </c>
      <c r="AQ132" s="1066" t="s">
        <v>213</v>
      </c>
      <c r="AR132" s="1065" t="s">
        <v>1002</v>
      </c>
      <c r="AS132" s="1066" t="s">
        <v>213</v>
      </c>
      <c r="AT132" s="1121"/>
    </row>
    <row r="133" spans="1:79">
      <c r="B133" s="1067" t="s">
        <v>155</v>
      </c>
      <c r="C133" s="1100">
        <f>E133+G133+I133+K133+M133+O133+Q133+S133+U133+W133</f>
        <v>16</v>
      </c>
      <c r="D133" s="1101">
        <f>C133/C136%</f>
        <v>55.172413793103452</v>
      </c>
      <c r="E133" s="1070">
        <v>5</v>
      </c>
      <c r="F133" s="1071">
        <v>63</v>
      </c>
      <c r="G133" s="1070">
        <v>11</v>
      </c>
      <c r="H133" s="1071">
        <v>52</v>
      </c>
      <c r="I133" s="1061"/>
      <c r="AB133" s="1055"/>
      <c r="AC133" s="1122" t="s">
        <v>155</v>
      </c>
      <c r="AD133" s="1100">
        <f>AF133+AH133+AJ133+AL133+AN133+AP133+AR133+AT133+AV133+AX133</f>
        <v>13</v>
      </c>
      <c r="AE133" s="1101">
        <f>AD133/AD135%</f>
        <v>59.090909090909093</v>
      </c>
      <c r="AF133" s="1124">
        <v>0</v>
      </c>
      <c r="AG133" s="1125">
        <v>0</v>
      </c>
      <c r="AH133" s="1124">
        <v>0</v>
      </c>
      <c r="AI133" s="1125">
        <v>0</v>
      </c>
      <c r="AJ133" s="1124">
        <v>4</v>
      </c>
      <c r="AK133" s="1125">
        <v>80</v>
      </c>
      <c r="AL133" s="1124">
        <v>2</v>
      </c>
      <c r="AM133" s="1125">
        <v>40</v>
      </c>
      <c r="AN133" s="1124">
        <v>5</v>
      </c>
      <c r="AO133" s="1125">
        <v>63</v>
      </c>
      <c r="AP133" s="1124">
        <v>0</v>
      </c>
      <c r="AQ133" s="1125">
        <v>0</v>
      </c>
      <c r="AR133" s="1126">
        <v>2</v>
      </c>
      <c r="AS133" s="1125">
        <v>67</v>
      </c>
      <c r="AT133" s="1121"/>
    </row>
    <row r="134" spans="1:79" ht="15.75" thickBot="1">
      <c r="B134" s="1073" t="s">
        <v>156</v>
      </c>
      <c r="C134" s="1100">
        <f>E134+G134+I134+K134+M134+O134+Q134+S134+U134+W134</f>
        <v>12</v>
      </c>
      <c r="D134" s="1101">
        <f>C134/C136%</f>
        <v>41.379310344827587</v>
      </c>
      <c r="E134" s="1074">
        <v>3</v>
      </c>
      <c r="F134" s="1075">
        <v>38</v>
      </c>
      <c r="G134" s="1074">
        <v>9</v>
      </c>
      <c r="H134" s="1075">
        <v>43</v>
      </c>
      <c r="I134" s="1061"/>
      <c r="AB134" s="1055"/>
      <c r="AC134" s="1127" t="s">
        <v>156</v>
      </c>
      <c r="AD134" s="1100">
        <f>AF134+AH134+AJ134+AL134+AN134+AP134+AR134+AT134+AV134+AX134</f>
        <v>9</v>
      </c>
      <c r="AE134" s="1101">
        <f>AD134/AD135%</f>
        <v>40.909090909090907</v>
      </c>
      <c r="AF134" s="1129">
        <v>1</v>
      </c>
      <c r="AG134" s="1130">
        <v>100</v>
      </c>
      <c r="AH134" s="1129">
        <v>0</v>
      </c>
      <c r="AI134" s="1130">
        <v>0</v>
      </c>
      <c r="AJ134" s="1129">
        <v>1</v>
      </c>
      <c r="AK134" s="1130">
        <v>20</v>
      </c>
      <c r="AL134" s="1129">
        <v>3</v>
      </c>
      <c r="AM134" s="1130">
        <v>60</v>
      </c>
      <c r="AN134" s="1129">
        <v>3</v>
      </c>
      <c r="AO134" s="1130">
        <v>37</v>
      </c>
      <c r="AP134" s="1129">
        <v>0</v>
      </c>
      <c r="AQ134" s="1130">
        <v>0</v>
      </c>
      <c r="AR134" s="1131">
        <v>1</v>
      </c>
      <c r="AS134" s="1130">
        <v>33</v>
      </c>
      <c r="AT134" s="1121"/>
    </row>
    <row r="135" spans="1:79" ht="15.75" thickBot="1">
      <c r="B135" s="1077" t="s">
        <v>1072</v>
      </c>
      <c r="C135" s="1100">
        <f>E135+G135+I135+K135+M135+O135+Q135+S135+U135+W135</f>
        <v>1</v>
      </c>
      <c r="D135" s="1101">
        <f>C135/C136%</f>
        <v>3.4482758620689657</v>
      </c>
      <c r="E135" s="1078">
        <v>0</v>
      </c>
      <c r="F135" s="1079">
        <v>0</v>
      </c>
      <c r="G135" s="1078">
        <v>1</v>
      </c>
      <c r="H135" s="1079">
        <v>5</v>
      </c>
      <c r="I135" s="1061"/>
      <c r="AB135" s="1055"/>
      <c r="AC135" s="1148" t="s">
        <v>104</v>
      </c>
      <c r="AD135" s="1082">
        <f>AF135+AH135+AJ135+AL135+AN135+AP135+AR135</f>
        <v>22</v>
      </c>
      <c r="AE135" s="1094"/>
      <c r="AF135" s="1149">
        <f>SUM(AF133:AF134)</f>
        <v>1</v>
      </c>
      <c r="AG135" s="1150">
        <f t="shared" ref="AG135:AS135" si="53">SUM(AG133:AG134)</f>
        <v>100</v>
      </c>
      <c r="AH135" s="1149">
        <f t="shared" si="53"/>
        <v>0</v>
      </c>
      <c r="AI135" s="1150">
        <f t="shared" si="53"/>
        <v>0</v>
      </c>
      <c r="AJ135" s="1149">
        <f t="shared" si="53"/>
        <v>5</v>
      </c>
      <c r="AK135" s="1150">
        <f t="shared" si="53"/>
        <v>100</v>
      </c>
      <c r="AL135" s="1149">
        <f t="shared" si="53"/>
        <v>5</v>
      </c>
      <c r="AM135" s="1150">
        <f t="shared" si="53"/>
        <v>100</v>
      </c>
      <c r="AN135" s="1149">
        <f t="shared" si="53"/>
        <v>8</v>
      </c>
      <c r="AO135" s="1150">
        <f t="shared" si="53"/>
        <v>100</v>
      </c>
      <c r="AP135" s="1149">
        <f t="shared" si="53"/>
        <v>0</v>
      </c>
      <c r="AQ135" s="1150">
        <f t="shared" si="53"/>
        <v>0</v>
      </c>
      <c r="AR135" s="1151">
        <f t="shared" si="53"/>
        <v>3</v>
      </c>
      <c r="AS135" s="1150">
        <f t="shared" si="53"/>
        <v>100</v>
      </c>
      <c r="AT135" s="1121"/>
    </row>
    <row r="136" spans="1:79" ht="15.75" thickBot="1">
      <c r="B136" s="1103" t="s">
        <v>104</v>
      </c>
      <c r="C136" s="1082">
        <f>E136+G136</f>
        <v>29</v>
      </c>
      <c r="D136" s="1094"/>
      <c r="E136" s="1104">
        <f>SUM(E133:E135)</f>
        <v>8</v>
      </c>
      <c r="F136" s="1105"/>
      <c r="G136" s="1104">
        <f>SUM(G133:G135)</f>
        <v>21</v>
      </c>
      <c r="H136" s="1105"/>
      <c r="I136" s="1108"/>
      <c r="AB136" s="1055"/>
      <c r="AC136" s="1055"/>
      <c r="AD136" s="1119"/>
      <c r="AE136" s="1119"/>
      <c r="AF136" s="1055"/>
      <c r="AG136" s="1055"/>
      <c r="AH136" s="1055"/>
      <c r="AI136" s="1055"/>
      <c r="AJ136" s="1055"/>
      <c r="AK136" s="1055"/>
      <c r="AL136" s="1055"/>
      <c r="AM136" s="1055"/>
      <c r="AN136" s="1055"/>
      <c r="AO136" s="1055"/>
      <c r="AP136" s="1055"/>
      <c r="AQ136" s="1055"/>
      <c r="AR136" s="1055"/>
      <c r="AS136" s="1055"/>
      <c r="AT136" s="1055"/>
    </row>
    <row r="137" spans="1:79">
      <c r="A137" s="1056"/>
      <c r="B137" s="1119"/>
      <c r="C137" s="1119"/>
      <c r="D137" s="1119"/>
      <c r="E137" s="1120"/>
      <c r="F137" s="1120"/>
      <c r="G137" s="1120"/>
      <c r="H137" s="1120"/>
      <c r="I137" s="1108"/>
      <c r="J137" s="1056"/>
      <c r="K137" s="1056"/>
      <c r="L137" s="1056"/>
      <c r="M137" s="1056"/>
      <c r="N137" s="1056"/>
      <c r="O137" s="1056"/>
      <c r="P137" s="1056"/>
      <c r="Q137" s="1056"/>
      <c r="R137" s="1056"/>
      <c r="S137" s="1056"/>
      <c r="T137" s="1056"/>
      <c r="U137" s="1056"/>
      <c r="V137" s="1056"/>
      <c r="W137" s="1056"/>
      <c r="X137" s="1056"/>
      <c r="Y137" s="1056"/>
      <c r="AD137" s="1119"/>
      <c r="AE137" s="1119"/>
      <c r="BE137" s="1119"/>
      <c r="BF137" s="1119"/>
    </row>
    <row r="138" spans="1:79">
      <c r="A138" s="1056"/>
      <c r="B138" s="1119"/>
      <c r="C138" s="1119"/>
      <c r="D138" s="1119"/>
      <c r="E138" s="1120"/>
      <c r="F138" s="1120"/>
      <c r="G138" s="1120"/>
      <c r="H138" s="1120"/>
      <c r="I138" s="1108"/>
      <c r="J138" s="1056"/>
      <c r="K138" s="1056"/>
      <c r="L138" s="1056"/>
      <c r="M138" s="1056"/>
      <c r="N138" s="1056"/>
      <c r="O138" s="1056"/>
      <c r="P138" s="1056"/>
      <c r="Q138" s="1056"/>
      <c r="R138" s="1056"/>
      <c r="S138" s="1056"/>
      <c r="T138" s="1056"/>
      <c r="U138" s="1056"/>
      <c r="V138" s="1056"/>
      <c r="W138" s="1056"/>
      <c r="X138" s="1056"/>
      <c r="Y138" s="1056"/>
      <c r="AD138" s="1119"/>
      <c r="AE138" s="1119"/>
      <c r="BE138" s="1119"/>
      <c r="BF138" s="1119"/>
    </row>
    <row r="139" spans="1:79" s="1056" customFormat="1">
      <c r="A139" s="1109"/>
      <c r="B139" s="1109"/>
      <c r="C139" s="1109"/>
      <c r="D139" s="1109"/>
      <c r="E139" s="1109"/>
      <c r="F139" s="1109"/>
      <c r="G139" s="1109"/>
      <c r="H139" s="1109"/>
      <c r="I139" s="1109"/>
      <c r="J139" s="1109"/>
      <c r="K139" s="1109"/>
      <c r="L139" s="1109"/>
      <c r="M139" s="1109"/>
      <c r="N139" s="1109"/>
      <c r="O139" s="1109"/>
      <c r="P139" s="1109"/>
      <c r="Q139" s="1109"/>
      <c r="R139" s="1109"/>
      <c r="S139" s="1109"/>
      <c r="T139" s="1109"/>
      <c r="U139" s="1109"/>
      <c r="V139" s="1109"/>
      <c r="W139" s="1109"/>
      <c r="X139" s="1109"/>
      <c r="Y139" s="1110"/>
      <c r="AB139" s="1147"/>
      <c r="AC139" s="1147"/>
      <c r="AD139" s="1109"/>
      <c r="AE139" s="1109"/>
      <c r="AF139" s="1147"/>
      <c r="AG139" s="1147"/>
      <c r="AH139" s="1147"/>
      <c r="AI139" s="1147"/>
      <c r="AJ139" s="1147"/>
      <c r="AK139" s="1147"/>
      <c r="AL139" s="1147"/>
      <c r="AM139" s="1147"/>
      <c r="AN139" s="1147"/>
      <c r="AO139" s="1147"/>
      <c r="AP139" s="1147"/>
      <c r="AQ139" s="1147"/>
      <c r="AR139" s="1147"/>
      <c r="AS139" s="1147"/>
      <c r="AT139" s="1147"/>
      <c r="AU139" s="1147"/>
      <c r="AV139" s="1147"/>
      <c r="AW139" s="1147"/>
      <c r="AX139" s="1147"/>
      <c r="AY139" s="1147"/>
      <c r="AZ139" s="1147"/>
      <c r="BC139" s="1191"/>
      <c r="BD139" s="1191"/>
      <c r="BE139" s="1109"/>
      <c r="BF139" s="1109"/>
      <c r="BG139" s="1191"/>
      <c r="BH139" s="1191"/>
      <c r="BI139" s="1191"/>
      <c r="BJ139" s="1191"/>
      <c r="BK139" s="1191"/>
      <c r="BL139" s="1191"/>
      <c r="BM139" s="1191"/>
      <c r="BN139" s="1191"/>
      <c r="BO139" s="1191"/>
      <c r="BP139" s="1191"/>
      <c r="BQ139" s="1191"/>
      <c r="BR139" s="1191"/>
      <c r="BS139" s="1191"/>
      <c r="BT139" s="1191"/>
      <c r="BU139" s="1191"/>
      <c r="BV139" s="1191"/>
      <c r="BW139" s="1191"/>
      <c r="BX139" s="1191"/>
      <c r="BY139" s="1191"/>
      <c r="BZ139" s="1191"/>
      <c r="CA139" s="1191"/>
    </row>
    <row r="140" spans="1:79" s="1056" customFormat="1">
      <c r="B140" s="1061"/>
      <c r="C140" s="1061"/>
      <c r="D140" s="1061"/>
      <c r="E140" s="1061"/>
      <c r="F140" s="1061"/>
      <c r="G140" s="1061"/>
      <c r="H140" s="1061"/>
      <c r="I140" s="1061"/>
      <c r="J140" s="1061"/>
      <c r="K140" s="1061"/>
      <c r="L140" s="1061"/>
      <c r="M140" s="1061"/>
      <c r="N140" s="1061"/>
      <c r="O140" s="1061"/>
      <c r="P140" s="1061"/>
      <c r="Q140" s="1061"/>
      <c r="R140" s="1061"/>
      <c r="S140" s="1061"/>
      <c r="T140" s="1061"/>
      <c r="U140" s="1061"/>
      <c r="V140" s="1061"/>
      <c r="W140" s="1061"/>
      <c r="X140" s="1061"/>
      <c r="Y140" s="1108"/>
      <c r="AB140" s="1055"/>
      <c r="AC140" s="1055"/>
      <c r="AD140" s="1061"/>
      <c r="AE140" s="1061"/>
      <c r="AF140" s="1055"/>
      <c r="AG140" s="1055"/>
      <c r="AH140" s="1055"/>
      <c r="AI140" s="1055"/>
      <c r="AJ140" s="1055"/>
      <c r="AK140" s="1055"/>
      <c r="AL140" s="1055"/>
      <c r="AM140" s="1055"/>
      <c r="AN140" s="1055"/>
      <c r="AO140" s="1055"/>
      <c r="AP140" s="1055"/>
      <c r="AQ140" s="1055"/>
      <c r="AR140" s="1055"/>
      <c r="AS140" s="1055"/>
      <c r="AT140" s="1055"/>
      <c r="AU140" s="1055"/>
      <c r="AV140" s="1055"/>
      <c r="AW140" s="1055"/>
      <c r="AX140" s="1055"/>
      <c r="AY140" s="1055"/>
      <c r="AZ140" s="1055"/>
      <c r="BE140" s="1061"/>
      <c r="BF140" s="1061"/>
    </row>
    <row r="141" spans="1:79" s="1056" customFormat="1" ht="15.75" thickBot="1">
      <c r="A141" s="1061" t="s">
        <v>264</v>
      </c>
      <c r="B141" s="1061"/>
      <c r="C141" s="1061"/>
      <c r="D141" s="1061"/>
      <c r="E141" s="1061"/>
      <c r="F141" s="1061"/>
      <c r="G141" s="1061"/>
      <c r="H141" s="1061"/>
      <c r="I141" s="1061"/>
      <c r="J141" s="1061"/>
      <c r="K141" s="1061"/>
      <c r="L141" s="1061"/>
      <c r="M141" s="1061"/>
      <c r="N141" s="1061"/>
      <c r="O141" s="1061"/>
      <c r="P141" s="1061"/>
      <c r="Q141" s="1061"/>
      <c r="R141" s="1061"/>
      <c r="S141" s="1061"/>
      <c r="T141" s="1061"/>
      <c r="U141" s="1061"/>
      <c r="V141" s="1061"/>
      <c r="W141" s="1061"/>
      <c r="X141" s="1061"/>
      <c r="Y141" s="1108"/>
      <c r="AB141" s="1216"/>
      <c r="AC141" s="1216"/>
      <c r="AD141" s="1217"/>
      <c r="AE141" s="1217"/>
      <c r="AF141" s="1216"/>
      <c r="AG141" s="1216"/>
      <c r="AH141" s="1216"/>
      <c r="AI141" s="1216"/>
      <c r="AJ141" s="1216"/>
      <c r="AK141" s="1216"/>
      <c r="AL141" s="1216"/>
      <c r="AM141" s="1216"/>
      <c r="AN141" s="1216"/>
      <c r="AO141" s="1216"/>
      <c r="AP141" s="1216"/>
      <c r="AQ141" s="1216"/>
      <c r="AR141" s="1216"/>
      <c r="AS141" s="1216"/>
      <c r="AT141" s="1216"/>
      <c r="AU141" s="1216"/>
      <c r="AV141" s="1216"/>
      <c r="AW141" s="1216"/>
      <c r="AX141" s="1216"/>
      <c r="AY141" s="1216"/>
      <c r="AZ141" s="1216"/>
      <c r="BE141" s="1061"/>
      <c r="BF141" s="1061"/>
    </row>
    <row r="142" spans="1:79" ht="15.75" thickBot="1">
      <c r="A142" s="1061">
        <v>34</v>
      </c>
      <c r="B142" s="1063" t="s">
        <v>827</v>
      </c>
      <c r="C142" s="1636" t="s">
        <v>101</v>
      </c>
      <c r="D142" s="1637"/>
      <c r="E142" s="1636" t="s">
        <v>1062</v>
      </c>
      <c r="F142" s="1637"/>
      <c r="G142" s="1636" t="s">
        <v>1048</v>
      </c>
      <c r="H142" s="1637"/>
      <c r="I142" s="1636" t="s">
        <v>1049</v>
      </c>
      <c r="J142" s="1637"/>
      <c r="K142" s="1636" t="s">
        <v>1050</v>
      </c>
      <c r="L142" s="1637"/>
      <c r="M142" s="1636" t="s">
        <v>1051</v>
      </c>
      <c r="N142" s="1637"/>
      <c r="O142" s="1636" t="s">
        <v>1052</v>
      </c>
      <c r="P142" s="1637"/>
      <c r="Q142" s="1636" t="s">
        <v>1053</v>
      </c>
      <c r="R142" s="1637"/>
      <c r="S142" s="1636" t="s">
        <v>1054</v>
      </c>
      <c r="T142" s="1637"/>
      <c r="U142" s="1636" t="s">
        <v>1055</v>
      </c>
      <c r="V142" s="1637"/>
      <c r="W142" s="1636" t="s">
        <v>1056</v>
      </c>
      <c r="X142" s="1637"/>
      <c r="Y142" s="1108"/>
      <c r="AB142" s="1216" t="s">
        <v>264</v>
      </c>
      <c r="AC142" s="1218" t="s">
        <v>827</v>
      </c>
      <c r="AD142" s="1641" t="s">
        <v>101</v>
      </c>
      <c r="AE142" s="1642"/>
      <c r="AF142" s="1641" t="s">
        <v>1062</v>
      </c>
      <c r="AG142" s="1642"/>
      <c r="AH142" s="1641" t="s">
        <v>1063</v>
      </c>
      <c r="AI142" s="1642"/>
      <c r="AJ142" s="1641" t="s">
        <v>1049</v>
      </c>
      <c r="AK142" s="1642"/>
      <c r="AL142" s="1641" t="s">
        <v>1050</v>
      </c>
      <c r="AM142" s="1642"/>
      <c r="AN142" s="1641" t="s">
        <v>1051</v>
      </c>
      <c r="AO142" s="1642"/>
      <c r="AP142" s="1641" t="s">
        <v>1052</v>
      </c>
      <c r="AQ142" s="1642"/>
      <c r="AR142" s="1641" t="s">
        <v>1053</v>
      </c>
      <c r="AS142" s="1642"/>
      <c r="AT142" s="1641" t="s">
        <v>1054</v>
      </c>
      <c r="AU142" s="1642"/>
      <c r="AV142" s="1641" t="s">
        <v>1055</v>
      </c>
      <c r="AW142" s="1642"/>
      <c r="AX142" s="1641" t="s">
        <v>1056</v>
      </c>
      <c r="AY142" s="1642"/>
      <c r="AZ142" s="1219"/>
      <c r="BC142" s="1056" t="s">
        <v>264</v>
      </c>
      <c r="BD142" s="1063" t="s">
        <v>827</v>
      </c>
      <c r="BE142" s="1636" t="s">
        <v>101</v>
      </c>
      <c r="BF142" s="1637"/>
      <c r="BG142" s="1636" t="s">
        <v>1062</v>
      </c>
      <c r="BH142" s="1638"/>
      <c r="BI142" s="1636" t="s">
        <v>1048</v>
      </c>
      <c r="BJ142" s="1637"/>
      <c r="BK142" s="1638" t="s">
        <v>1049</v>
      </c>
      <c r="BL142" s="1638"/>
      <c r="BM142" s="1636" t="s">
        <v>1050</v>
      </c>
      <c r="BN142" s="1637"/>
      <c r="BO142" s="1638" t="s">
        <v>1051</v>
      </c>
      <c r="BP142" s="1638"/>
      <c r="BQ142" s="1636" t="s">
        <v>1052</v>
      </c>
      <c r="BR142" s="1637"/>
      <c r="BS142" s="1638" t="s">
        <v>1053</v>
      </c>
      <c r="BT142" s="1638"/>
      <c r="BU142" s="1636" t="s">
        <v>1054</v>
      </c>
      <c r="BV142" s="1637"/>
      <c r="BW142" s="1638" t="s">
        <v>1055</v>
      </c>
      <c r="BX142" s="1638"/>
      <c r="BY142" s="1636" t="s">
        <v>1056</v>
      </c>
      <c r="BZ142" s="1637"/>
      <c r="CA142" s="1121"/>
    </row>
    <row r="143" spans="1:79" ht="15.75" thickBot="1">
      <c r="A143" s="1061"/>
      <c r="B143" s="1064"/>
      <c r="C143" s="1065" t="s">
        <v>1002</v>
      </c>
      <c r="D143" s="1066" t="s">
        <v>213</v>
      </c>
      <c r="E143" s="1065" t="s">
        <v>1002</v>
      </c>
      <c r="F143" s="1066" t="s">
        <v>213</v>
      </c>
      <c r="G143" s="1065" t="s">
        <v>1002</v>
      </c>
      <c r="H143" s="1066" t="s">
        <v>213</v>
      </c>
      <c r="I143" s="1065" t="s">
        <v>1002</v>
      </c>
      <c r="J143" s="1066" t="s">
        <v>213</v>
      </c>
      <c r="K143" s="1065" t="s">
        <v>1002</v>
      </c>
      <c r="L143" s="1066" t="s">
        <v>213</v>
      </c>
      <c r="M143" s="1065" t="s">
        <v>1002</v>
      </c>
      <c r="N143" s="1066" t="s">
        <v>213</v>
      </c>
      <c r="O143" s="1065" t="s">
        <v>1002</v>
      </c>
      <c r="P143" s="1066" t="s">
        <v>213</v>
      </c>
      <c r="Q143" s="1065" t="s">
        <v>1002</v>
      </c>
      <c r="R143" s="1066" t="s">
        <v>213</v>
      </c>
      <c r="S143" s="1065" t="s">
        <v>1002</v>
      </c>
      <c r="T143" s="1066" t="s">
        <v>213</v>
      </c>
      <c r="U143" s="1065" t="s">
        <v>1002</v>
      </c>
      <c r="V143" s="1066" t="s">
        <v>213</v>
      </c>
      <c r="W143" s="1065" t="s">
        <v>1002</v>
      </c>
      <c r="X143" s="1066" t="s">
        <v>213</v>
      </c>
      <c r="Y143" s="1108"/>
      <c r="AB143" s="1216">
        <v>59</v>
      </c>
      <c r="AC143" s="1220"/>
      <c r="AD143" s="1221" t="s">
        <v>1002</v>
      </c>
      <c r="AE143" s="1222" t="s">
        <v>213</v>
      </c>
      <c r="AF143" s="1221" t="s">
        <v>1002</v>
      </c>
      <c r="AG143" s="1222" t="s">
        <v>213</v>
      </c>
      <c r="AH143" s="1221" t="s">
        <v>1002</v>
      </c>
      <c r="AI143" s="1222" t="s">
        <v>213</v>
      </c>
      <c r="AJ143" s="1221" t="s">
        <v>1002</v>
      </c>
      <c r="AK143" s="1222" t="s">
        <v>213</v>
      </c>
      <c r="AL143" s="1221" t="s">
        <v>1002</v>
      </c>
      <c r="AM143" s="1222" t="s">
        <v>213</v>
      </c>
      <c r="AN143" s="1221" t="s">
        <v>1002</v>
      </c>
      <c r="AO143" s="1222" t="s">
        <v>213</v>
      </c>
      <c r="AP143" s="1221" t="s">
        <v>1002</v>
      </c>
      <c r="AQ143" s="1222" t="s">
        <v>213</v>
      </c>
      <c r="AR143" s="1221" t="s">
        <v>1002</v>
      </c>
      <c r="AS143" s="1222" t="s">
        <v>213</v>
      </c>
      <c r="AT143" s="1221" t="s">
        <v>1002</v>
      </c>
      <c r="AU143" s="1222" t="s">
        <v>213</v>
      </c>
      <c r="AV143" s="1221" t="s">
        <v>1002</v>
      </c>
      <c r="AW143" s="1222" t="s">
        <v>213</v>
      </c>
      <c r="AX143" s="1221" t="s">
        <v>1002</v>
      </c>
      <c r="AY143" s="1222" t="s">
        <v>213</v>
      </c>
      <c r="AZ143" s="1219"/>
      <c r="BC143" s="1056">
        <v>32</v>
      </c>
      <c r="BD143" s="1064"/>
      <c r="BE143" s="1065" t="s">
        <v>1002</v>
      </c>
      <c r="BF143" s="1066" t="s">
        <v>213</v>
      </c>
      <c r="BG143" s="1098" t="s">
        <v>1002</v>
      </c>
      <c r="BH143" s="1197" t="s">
        <v>213</v>
      </c>
      <c r="BI143" s="1098" t="s">
        <v>1002</v>
      </c>
      <c r="BJ143" s="1099" t="s">
        <v>213</v>
      </c>
      <c r="BK143" s="1198" t="s">
        <v>1002</v>
      </c>
      <c r="BL143" s="1197" t="s">
        <v>213</v>
      </c>
      <c r="BM143" s="1098" t="s">
        <v>1002</v>
      </c>
      <c r="BN143" s="1099" t="s">
        <v>213</v>
      </c>
      <c r="BO143" s="1198" t="s">
        <v>1002</v>
      </c>
      <c r="BP143" s="1197" t="s">
        <v>213</v>
      </c>
      <c r="BQ143" s="1098" t="s">
        <v>1002</v>
      </c>
      <c r="BR143" s="1099" t="s">
        <v>213</v>
      </c>
      <c r="BS143" s="1198" t="s">
        <v>1002</v>
      </c>
      <c r="BT143" s="1197" t="s">
        <v>213</v>
      </c>
      <c r="BU143" s="1098" t="s">
        <v>1002</v>
      </c>
      <c r="BV143" s="1099" t="s">
        <v>213</v>
      </c>
      <c r="BW143" s="1198" t="s">
        <v>1002</v>
      </c>
      <c r="BX143" s="1197" t="s">
        <v>213</v>
      </c>
      <c r="BY143" s="1098" t="s">
        <v>1002</v>
      </c>
      <c r="BZ143" s="1099" t="s">
        <v>213</v>
      </c>
      <c r="CA143" s="1121"/>
    </row>
    <row r="144" spans="1:79">
      <c r="A144" s="1061"/>
      <c r="B144" s="1067" t="s">
        <v>832</v>
      </c>
      <c r="C144" s="1100">
        <f t="shared" ref="C144:C150" si="54">E144+G144+I144+K144+M144+O144+Q144+S144+U144+W144</f>
        <v>10</v>
      </c>
      <c r="D144" s="1101">
        <f>C144/C150%</f>
        <v>6.8493150684931505</v>
      </c>
      <c r="E144" s="1100">
        <v>1</v>
      </c>
      <c r="F144" s="1100">
        <v>50</v>
      </c>
      <c r="G144" s="1070">
        <v>5</v>
      </c>
      <c r="H144" s="1071">
        <v>24</v>
      </c>
      <c r="I144" s="1070">
        <v>3</v>
      </c>
      <c r="J144" s="1071">
        <v>11</v>
      </c>
      <c r="K144" s="1070">
        <v>1</v>
      </c>
      <c r="L144" s="1071">
        <v>5</v>
      </c>
      <c r="M144" s="1070">
        <v>0</v>
      </c>
      <c r="N144" s="1071">
        <v>0</v>
      </c>
      <c r="O144" s="1070">
        <v>0</v>
      </c>
      <c r="P144" s="1071">
        <v>0</v>
      </c>
      <c r="Q144" s="1070">
        <v>0</v>
      </c>
      <c r="R144" s="1071">
        <v>0</v>
      </c>
      <c r="S144" s="1072">
        <v>0</v>
      </c>
      <c r="T144" s="1071">
        <v>0</v>
      </c>
      <c r="U144" s="1070">
        <v>0</v>
      </c>
      <c r="V144" s="1071">
        <v>0</v>
      </c>
      <c r="W144" s="1070">
        <v>0</v>
      </c>
      <c r="X144" s="1071">
        <v>0</v>
      </c>
      <c r="Y144" s="1108"/>
      <c r="AB144" s="1216"/>
      <c r="AC144" s="1223" t="s">
        <v>832</v>
      </c>
      <c r="AD144" s="1224">
        <f t="shared" ref="AD144:AD150" si="55">AF144+AH144+AJ144+AL144+AN144+AP144+AR144+AT144+AV144+AX144</f>
        <v>7</v>
      </c>
      <c r="AE144" s="1225">
        <f>AD144/AD150%</f>
        <v>5.1851851851851851</v>
      </c>
      <c r="AF144" s="1226">
        <v>0</v>
      </c>
      <c r="AG144" s="1226">
        <v>0</v>
      </c>
      <c r="AH144" s="1227">
        <v>4</v>
      </c>
      <c r="AI144" s="1228">
        <v>20</v>
      </c>
      <c r="AJ144" s="1227">
        <v>2</v>
      </c>
      <c r="AK144" s="1228">
        <v>9</v>
      </c>
      <c r="AL144" s="1227">
        <v>1</v>
      </c>
      <c r="AM144" s="1228">
        <v>10</v>
      </c>
      <c r="AN144" s="1227">
        <v>0</v>
      </c>
      <c r="AO144" s="1228">
        <v>0</v>
      </c>
      <c r="AP144" s="1227">
        <v>0</v>
      </c>
      <c r="AQ144" s="1228">
        <v>0</v>
      </c>
      <c r="AR144" s="1227">
        <v>0</v>
      </c>
      <c r="AS144" s="1228">
        <v>0</v>
      </c>
      <c r="AT144" s="1229">
        <v>0</v>
      </c>
      <c r="AU144" s="1228">
        <v>0</v>
      </c>
      <c r="AV144" s="1227">
        <v>0</v>
      </c>
      <c r="AW144" s="1228">
        <v>0</v>
      </c>
      <c r="AX144" s="1227">
        <v>0</v>
      </c>
      <c r="AY144" s="1228">
        <v>0</v>
      </c>
      <c r="AZ144" s="1219"/>
      <c r="BC144" s="1056"/>
      <c r="BD144" s="1199" t="s">
        <v>832</v>
      </c>
      <c r="BE144" s="1100">
        <f t="shared" ref="BE144:BE150" si="56">BG144+BI144+BK144+BM144+BO144+BQ144+BS144+BU144+BW144+BY144</f>
        <v>1</v>
      </c>
      <c r="BF144" s="1101">
        <f>BE144/BE150%</f>
        <v>0.75187969924812026</v>
      </c>
      <c r="BG144" s="1200">
        <v>0</v>
      </c>
      <c r="BH144" s="1201">
        <v>0</v>
      </c>
      <c r="BI144" s="1202">
        <v>0</v>
      </c>
      <c r="BJ144" s="1203">
        <v>0</v>
      </c>
      <c r="BK144" s="1204">
        <v>0</v>
      </c>
      <c r="BL144" s="1201">
        <v>0</v>
      </c>
      <c r="BM144" s="1202">
        <v>1</v>
      </c>
      <c r="BN144" s="1203">
        <v>6</v>
      </c>
      <c r="BO144" s="1204">
        <v>0</v>
      </c>
      <c r="BP144" s="1201">
        <v>0</v>
      </c>
      <c r="BQ144" s="1200">
        <v>0</v>
      </c>
      <c r="BR144" s="1205">
        <v>0</v>
      </c>
      <c r="BS144" s="1204">
        <v>0</v>
      </c>
      <c r="BT144" s="1201">
        <v>0</v>
      </c>
      <c r="BU144" s="1200">
        <v>0</v>
      </c>
      <c r="BV144" s="1205">
        <v>0</v>
      </c>
      <c r="BW144" s="1204">
        <v>0</v>
      </c>
      <c r="BX144" s="1201">
        <v>0</v>
      </c>
      <c r="BY144" s="1200">
        <v>0</v>
      </c>
      <c r="BZ144" s="1205">
        <v>0</v>
      </c>
      <c r="CA144" s="1121"/>
    </row>
    <row r="145" spans="1:79">
      <c r="A145" s="1061"/>
      <c r="B145" s="1073" t="s">
        <v>833</v>
      </c>
      <c r="C145" s="1100">
        <f t="shared" si="54"/>
        <v>6</v>
      </c>
      <c r="D145" s="1101">
        <f>C145/C150%</f>
        <v>4.1095890410958908</v>
      </c>
      <c r="E145" s="1102">
        <v>0</v>
      </c>
      <c r="F145" s="1102">
        <v>0</v>
      </c>
      <c r="G145" s="1074">
        <v>2</v>
      </c>
      <c r="H145" s="1075">
        <v>10</v>
      </c>
      <c r="I145" s="1074">
        <v>1</v>
      </c>
      <c r="J145" s="1075">
        <v>4</v>
      </c>
      <c r="K145" s="1074">
        <v>1</v>
      </c>
      <c r="L145" s="1075">
        <v>5</v>
      </c>
      <c r="M145" s="1074">
        <v>1</v>
      </c>
      <c r="N145" s="1075">
        <v>4</v>
      </c>
      <c r="O145" s="1074">
        <v>1</v>
      </c>
      <c r="P145" s="1075">
        <v>6</v>
      </c>
      <c r="Q145" s="1074">
        <v>0</v>
      </c>
      <c r="R145" s="1075">
        <v>0</v>
      </c>
      <c r="S145" s="1076">
        <v>0</v>
      </c>
      <c r="T145" s="1075">
        <v>0</v>
      </c>
      <c r="U145" s="1074">
        <v>0</v>
      </c>
      <c r="V145" s="1075">
        <v>0</v>
      </c>
      <c r="W145" s="1074">
        <v>0</v>
      </c>
      <c r="X145" s="1075">
        <v>0</v>
      </c>
      <c r="Y145" s="1108"/>
      <c r="AB145" s="1216"/>
      <c r="AC145" s="1230" t="s">
        <v>833</v>
      </c>
      <c r="AD145" s="1224">
        <f t="shared" si="55"/>
        <v>5</v>
      </c>
      <c r="AE145" s="1225">
        <f>AD145/AD150%</f>
        <v>3.7037037037037033</v>
      </c>
      <c r="AF145" s="1231">
        <v>0</v>
      </c>
      <c r="AG145" s="1231">
        <v>0</v>
      </c>
      <c r="AH145" s="1232">
        <v>2</v>
      </c>
      <c r="AI145" s="1233">
        <v>10</v>
      </c>
      <c r="AJ145" s="1232">
        <v>1</v>
      </c>
      <c r="AK145" s="1233">
        <v>5</v>
      </c>
      <c r="AL145" s="1232">
        <v>1</v>
      </c>
      <c r="AM145" s="1233">
        <v>10</v>
      </c>
      <c r="AN145" s="1232">
        <v>0</v>
      </c>
      <c r="AO145" s="1233">
        <v>0</v>
      </c>
      <c r="AP145" s="1232">
        <v>1</v>
      </c>
      <c r="AQ145" s="1233">
        <v>7</v>
      </c>
      <c r="AR145" s="1232">
        <v>0</v>
      </c>
      <c r="AS145" s="1233">
        <v>0</v>
      </c>
      <c r="AT145" s="1234">
        <v>0</v>
      </c>
      <c r="AU145" s="1233">
        <v>0</v>
      </c>
      <c r="AV145" s="1232">
        <v>0</v>
      </c>
      <c r="AW145" s="1233">
        <v>0</v>
      </c>
      <c r="AX145" s="1232">
        <v>0</v>
      </c>
      <c r="AY145" s="1233">
        <v>0</v>
      </c>
      <c r="AZ145" s="1219"/>
      <c r="BC145" s="1056"/>
      <c r="BD145" s="1206" t="s">
        <v>833</v>
      </c>
      <c r="BE145" s="1100">
        <f t="shared" si="56"/>
        <v>1</v>
      </c>
      <c r="BF145" s="1101">
        <f>BE145/BE150%</f>
        <v>0.75187969924812026</v>
      </c>
      <c r="BG145" s="1207">
        <v>0</v>
      </c>
      <c r="BH145" s="1208">
        <v>0</v>
      </c>
      <c r="BI145" s="1207">
        <v>0</v>
      </c>
      <c r="BJ145" s="1209">
        <v>0</v>
      </c>
      <c r="BK145" s="1210">
        <v>0</v>
      </c>
      <c r="BL145" s="1208">
        <v>0</v>
      </c>
      <c r="BM145" s="1207">
        <v>0</v>
      </c>
      <c r="BN145" s="1209">
        <v>0</v>
      </c>
      <c r="BO145" s="1131">
        <v>1</v>
      </c>
      <c r="BP145" s="1141">
        <v>2</v>
      </c>
      <c r="BQ145" s="1207">
        <v>0</v>
      </c>
      <c r="BR145" s="1209">
        <v>0</v>
      </c>
      <c r="BS145" s="1210">
        <v>0</v>
      </c>
      <c r="BT145" s="1208">
        <v>0</v>
      </c>
      <c r="BU145" s="1207">
        <v>0</v>
      </c>
      <c r="BV145" s="1209">
        <v>0</v>
      </c>
      <c r="BW145" s="1210">
        <v>0</v>
      </c>
      <c r="BX145" s="1208">
        <v>0</v>
      </c>
      <c r="BY145" s="1207">
        <v>0</v>
      </c>
      <c r="BZ145" s="1209">
        <v>0</v>
      </c>
      <c r="CA145" s="1121"/>
    </row>
    <row r="146" spans="1:79">
      <c r="A146" s="1061"/>
      <c r="B146" s="1073" t="s">
        <v>267</v>
      </c>
      <c r="C146" s="1100">
        <f t="shared" si="54"/>
        <v>115</v>
      </c>
      <c r="D146" s="1101">
        <f>C146/C150%</f>
        <v>78.767123287671239</v>
      </c>
      <c r="E146" s="1102">
        <v>1</v>
      </c>
      <c r="F146" s="1102">
        <v>50</v>
      </c>
      <c r="G146" s="1074">
        <v>12</v>
      </c>
      <c r="H146" s="1075">
        <v>56</v>
      </c>
      <c r="I146" s="1074">
        <v>20</v>
      </c>
      <c r="J146" s="1075">
        <v>70</v>
      </c>
      <c r="K146" s="1074">
        <v>18</v>
      </c>
      <c r="L146" s="1075">
        <v>90</v>
      </c>
      <c r="M146" s="1074">
        <v>19</v>
      </c>
      <c r="N146" s="1075">
        <v>80</v>
      </c>
      <c r="O146" s="1074">
        <v>14</v>
      </c>
      <c r="P146" s="1075">
        <v>88</v>
      </c>
      <c r="Q146" s="1074">
        <v>7</v>
      </c>
      <c r="R146" s="1075">
        <v>78</v>
      </c>
      <c r="S146" s="1076">
        <v>7</v>
      </c>
      <c r="T146" s="1075">
        <v>88</v>
      </c>
      <c r="U146" s="1074">
        <v>2</v>
      </c>
      <c r="V146" s="1075">
        <v>66</v>
      </c>
      <c r="W146" s="1074">
        <v>15</v>
      </c>
      <c r="X146" s="1075">
        <v>100</v>
      </c>
      <c r="Y146" s="1108"/>
      <c r="AB146" s="1216"/>
      <c r="AC146" s="1230" t="s">
        <v>267</v>
      </c>
      <c r="AD146" s="1224">
        <f t="shared" si="55"/>
        <v>117</v>
      </c>
      <c r="AE146" s="1225">
        <f>AD146/AD150%</f>
        <v>86.666666666666657</v>
      </c>
      <c r="AF146" s="1231">
        <v>0</v>
      </c>
      <c r="AG146" s="1231">
        <v>0</v>
      </c>
      <c r="AH146" s="1232">
        <v>13</v>
      </c>
      <c r="AI146" s="1233">
        <v>65</v>
      </c>
      <c r="AJ146" s="1232">
        <v>19</v>
      </c>
      <c r="AK146" s="1233">
        <v>83</v>
      </c>
      <c r="AL146" s="1232">
        <v>17</v>
      </c>
      <c r="AM146" s="1233">
        <v>70</v>
      </c>
      <c r="AN146" s="1232">
        <v>22</v>
      </c>
      <c r="AO146" s="1233">
        <v>95</v>
      </c>
      <c r="AP146" s="1232">
        <v>13</v>
      </c>
      <c r="AQ146" s="1233">
        <v>93</v>
      </c>
      <c r="AR146" s="1232">
        <v>8</v>
      </c>
      <c r="AS146" s="1233">
        <v>80</v>
      </c>
      <c r="AT146" s="1234">
        <v>9</v>
      </c>
      <c r="AU146" s="1233">
        <v>100</v>
      </c>
      <c r="AV146" s="1232">
        <v>3</v>
      </c>
      <c r="AW146" s="1233">
        <v>100</v>
      </c>
      <c r="AX146" s="1232">
        <v>13</v>
      </c>
      <c r="AY146" s="1233">
        <v>100</v>
      </c>
      <c r="AZ146" s="1219"/>
      <c r="BC146" s="1056"/>
      <c r="BD146" s="1206" t="s">
        <v>267</v>
      </c>
      <c r="BE146" s="1100">
        <f t="shared" si="56"/>
        <v>119</v>
      </c>
      <c r="BF146" s="1101">
        <f>BE146/BE150%</f>
        <v>89.473684210526315</v>
      </c>
      <c r="BG146" s="1207">
        <v>0</v>
      </c>
      <c r="BH146" s="1208">
        <v>0</v>
      </c>
      <c r="BI146" s="1129">
        <v>15</v>
      </c>
      <c r="BJ146" s="1130">
        <v>79</v>
      </c>
      <c r="BK146" s="1131">
        <v>30</v>
      </c>
      <c r="BL146" s="1141">
        <v>97</v>
      </c>
      <c r="BM146" s="1129">
        <v>11</v>
      </c>
      <c r="BN146" s="1130">
        <v>84</v>
      </c>
      <c r="BO146" s="1131">
        <v>21</v>
      </c>
      <c r="BP146" s="1141">
        <v>95</v>
      </c>
      <c r="BQ146" s="1129">
        <v>11</v>
      </c>
      <c r="BR146" s="1130">
        <v>92</v>
      </c>
      <c r="BS146" s="1131">
        <v>10</v>
      </c>
      <c r="BT146" s="1141">
        <v>100</v>
      </c>
      <c r="BU146" s="1129">
        <v>11</v>
      </c>
      <c r="BV146" s="1130">
        <v>100</v>
      </c>
      <c r="BW146" s="1131">
        <v>2</v>
      </c>
      <c r="BX146" s="1141">
        <v>65</v>
      </c>
      <c r="BY146" s="1129">
        <v>8</v>
      </c>
      <c r="BZ146" s="1130">
        <v>80</v>
      </c>
      <c r="CA146" s="1121"/>
    </row>
    <row r="147" spans="1:79">
      <c r="A147" s="1061"/>
      <c r="B147" s="1073" t="s">
        <v>1057</v>
      </c>
      <c r="C147" s="1100">
        <f t="shared" si="54"/>
        <v>5</v>
      </c>
      <c r="D147" s="1101">
        <f>C147/C150%</f>
        <v>3.4246575342465753</v>
      </c>
      <c r="E147" s="1102">
        <v>0</v>
      </c>
      <c r="F147" s="1102">
        <v>0</v>
      </c>
      <c r="G147" s="1074">
        <v>1</v>
      </c>
      <c r="H147" s="1075">
        <v>5</v>
      </c>
      <c r="I147" s="1074">
        <v>0</v>
      </c>
      <c r="J147" s="1075">
        <v>0</v>
      </c>
      <c r="K147" s="1074">
        <v>0</v>
      </c>
      <c r="L147" s="1075">
        <v>0</v>
      </c>
      <c r="M147" s="1074">
        <v>1</v>
      </c>
      <c r="N147" s="1075">
        <v>4</v>
      </c>
      <c r="O147" s="1074">
        <v>1</v>
      </c>
      <c r="P147" s="1075">
        <v>6</v>
      </c>
      <c r="Q147" s="1074">
        <v>2</v>
      </c>
      <c r="R147" s="1075">
        <v>32</v>
      </c>
      <c r="S147" s="1076">
        <v>0</v>
      </c>
      <c r="T147" s="1075">
        <v>0</v>
      </c>
      <c r="U147" s="1074">
        <v>0</v>
      </c>
      <c r="V147" s="1075">
        <v>0</v>
      </c>
      <c r="W147" s="1074">
        <v>0</v>
      </c>
      <c r="X147" s="1075">
        <v>0</v>
      </c>
      <c r="Y147" s="1108"/>
      <c r="AB147" s="1216"/>
      <c r="AC147" s="1230" t="s">
        <v>1057</v>
      </c>
      <c r="AD147" s="1224">
        <f t="shared" si="55"/>
        <v>3</v>
      </c>
      <c r="AE147" s="1225">
        <f>AD147/AD150%</f>
        <v>2.2222222222222219</v>
      </c>
      <c r="AF147" s="1231">
        <v>0</v>
      </c>
      <c r="AG147" s="1231">
        <v>0</v>
      </c>
      <c r="AH147" s="1232">
        <v>1</v>
      </c>
      <c r="AI147" s="1233">
        <v>5</v>
      </c>
      <c r="AJ147" s="1232">
        <v>0</v>
      </c>
      <c r="AK147" s="1233">
        <v>0</v>
      </c>
      <c r="AL147" s="1232">
        <v>0</v>
      </c>
      <c r="AM147" s="1233">
        <v>0</v>
      </c>
      <c r="AN147" s="1232">
        <v>1</v>
      </c>
      <c r="AO147" s="1233">
        <v>5</v>
      </c>
      <c r="AP147" s="1232">
        <v>0</v>
      </c>
      <c r="AQ147" s="1233">
        <v>0</v>
      </c>
      <c r="AR147" s="1232">
        <v>1</v>
      </c>
      <c r="AS147" s="1233">
        <v>10</v>
      </c>
      <c r="AT147" s="1234">
        <v>0</v>
      </c>
      <c r="AU147" s="1233">
        <v>0</v>
      </c>
      <c r="AV147" s="1232">
        <v>0</v>
      </c>
      <c r="AW147" s="1233">
        <v>0</v>
      </c>
      <c r="AX147" s="1232">
        <v>0</v>
      </c>
      <c r="AY147" s="1233">
        <v>0</v>
      </c>
      <c r="AZ147" s="1219"/>
      <c r="BC147" s="1056"/>
      <c r="BD147" s="1206" t="s">
        <v>1057</v>
      </c>
      <c r="BE147" s="1100">
        <f t="shared" si="56"/>
        <v>4</v>
      </c>
      <c r="BF147" s="1101">
        <f>BE147/BE150%</f>
        <v>3.007518796992481</v>
      </c>
      <c r="BG147" s="1207">
        <v>0</v>
      </c>
      <c r="BH147" s="1208">
        <v>0</v>
      </c>
      <c r="BI147" s="1129">
        <v>2</v>
      </c>
      <c r="BJ147" s="1130">
        <v>10</v>
      </c>
      <c r="BK147" s="1131">
        <v>0</v>
      </c>
      <c r="BL147" s="1141">
        <v>0</v>
      </c>
      <c r="BM147" s="1129">
        <v>1</v>
      </c>
      <c r="BN147" s="1130">
        <v>8</v>
      </c>
      <c r="BO147" s="1131">
        <v>1</v>
      </c>
      <c r="BP147" s="1141">
        <v>5</v>
      </c>
      <c r="BQ147" s="1129">
        <v>0</v>
      </c>
      <c r="BR147" s="1130">
        <v>0</v>
      </c>
      <c r="BS147" s="1131">
        <v>0</v>
      </c>
      <c r="BT147" s="1141">
        <v>0</v>
      </c>
      <c r="BU147" s="1129">
        <v>0</v>
      </c>
      <c r="BV147" s="1130">
        <v>0</v>
      </c>
      <c r="BW147" s="1131">
        <v>0</v>
      </c>
      <c r="BX147" s="1141">
        <v>0</v>
      </c>
      <c r="BY147" s="1129">
        <v>0</v>
      </c>
      <c r="BZ147" s="1130">
        <v>0</v>
      </c>
      <c r="CA147" s="1121"/>
    </row>
    <row r="148" spans="1:79">
      <c r="A148" s="1061"/>
      <c r="B148" s="1073" t="s">
        <v>1058</v>
      </c>
      <c r="C148" s="1100">
        <f t="shared" si="54"/>
        <v>4</v>
      </c>
      <c r="D148" s="1101">
        <f>C148/C150%</f>
        <v>2.7397260273972601</v>
      </c>
      <c r="E148" s="1102">
        <v>0</v>
      </c>
      <c r="F148" s="1102">
        <v>0</v>
      </c>
      <c r="G148" s="1074">
        <v>0</v>
      </c>
      <c r="H148" s="1075">
        <v>0</v>
      </c>
      <c r="I148" s="1074">
        <v>0</v>
      </c>
      <c r="J148" s="1075">
        <v>0</v>
      </c>
      <c r="K148" s="1074">
        <v>0</v>
      </c>
      <c r="L148" s="1075">
        <v>0</v>
      </c>
      <c r="M148" s="1074">
        <v>2</v>
      </c>
      <c r="N148" s="1075">
        <v>8</v>
      </c>
      <c r="O148" s="1074">
        <v>0</v>
      </c>
      <c r="P148" s="1075">
        <v>0</v>
      </c>
      <c r="Q148" s="1074">
        <v>0</v>
      </c>
      <c r="R148" s="1075">
        <v>0</v>
      </c>
      <c r="S148" s="1076">
        <v>1</v>
      </c>
      <c r="T148" s="1075">
        <v>12</v>
      </c>
      <c r="U148" s="1074">
        <v>1</v>
      </c>
      <c r="V148" s="1075">
        <v>34</v>
      </c>
      <c r="W148" s="1074">
        <v>0</v>
      </c>
      <c r="X148" s="1075">
        <v>0</v>
      </c>
      <c r="Y148" s="1108"/>
      <c r="AB148" s="1216"/>
      <c r="AC148" s="1230" t="s">
        <v>1058</v>
      </c>
      <c r="AD148" s="1224">
        <f t="shared" si="55"/>
        <v>1</v>
      </c>
      <c r="AE148" s="1225">
        <f>AD148/AD150%</f>
        <v>0.7407407407407407</v>
      </c>
      <c r="AF148" s="1231">
        <v>0</v>
      </c>
      <c r="AG148" s="1231">
        <v>0</v>
      </c>
      <c r="AH148" s="1232">
        <v>0</v>
      </c>
      <c r="AI148" s="1233">
        <v>0</v>
      </c>
      <c r="AJ148" s="1232">
        <v>0</v>
      </c>
      <c r="AK148" s="1233">
        <v>0</v>
      </c>
      <c r="AL148" s="1232">
        <v>1</v>
      </c>
      <c r="AM148" s="1233">
        <v>10</v>
      </c>
      <c r="AN148" s="1232">
        <v>0</v>
      </c>
      <c r="AO148" s="1233">
        <v>0</v>
      </c>
      <c r="AP148" s="1232">
        <v>0</v>
      </c>
      <c r="AQ148" s="1233">
        <v>0</v>
      </c>
      <c r="AR148" s="1232">
        <v>0</v>
      </c>
      <c r="AS148" s="1233">
        <v>0</v>
      </c>
      <c r="AT148" s="1234">
        <v>0</v>
      </c>
      <c r="AU148" s="1233">
        <v>0</v>
      </c>
      <c r="AV148" s="1232">
        <v>0</v>
      </c>
      <c r="AW148" s="1233">
        <v>0</v>
      </c>
      <c r="AX148" s="1232">
        <v>0</v>
      </c>
      <c r="AY148" s="1233">
        <v>0</v>
      </c>
      <c r="AZ148" s="1219"/>
      <c r="BC148" s="1056"/>
      <c r="BD148" s="1206" t="s">
        <v>1058</v>
      </c>
      <c r="BE148" s="1100">
        <f t="shared" si="56"/>
        <v>1</v>
      </c>
      <c r="BF148" s="1101">
        <f>BE148/BE150%</f>
        <v>0.75187969924812026</v>
      </c>
      <c r="BG148" s="1129">
        <v>0</v>
      </c>
      <c r="BH148" s="1141">
        <v>0</v>
      </c>
      <c r="BI148" s="1129">
        <v>0</v>
      </c>
      <c r="BJ148" s="1130">
        <v>0</v>
      </c>
      <c r="BK148" s="1131">
        <v>0</v>
      </c>
      <c r="BL148" s="1141">
        <v>0</v>
      </c>
      <c r="BM148" s="1129">
        <v>1</v>
      </c>
      <c r="BN148" s="1130">
        <v>8</v>
      </c>
      <c r="BO148" s="1131">
        <v>0</v>
      </c>
      <c r="BP148" s="1141">
        <v>0</v>
      </c>
      <c r="BQ148" s="1129">
        <v>0</v>
      </c>
      <c r="BR148" s="1130">
        <v>0</v>
      </c>
      <c r="BS148" s="1131">
        <v>0</v>
      </c>
      <c r="BT148" s="1141">
        <v>0</v>
      </c>
      <c r="BU148" s="1129">
        <v>0</v>
      </c>
      <c r="BV148" s="1130">
        <v>0</v>
      </c>
      <c r="BW148" s="1131">
        <v>0</v>
      </c>
      <c r="BX148" s="1141">
        <v>0</v>
      </c>
      <c r="BY148" s="1129">
        <v>0</v>
      </c>
      <c r="BZ148" s="1130">
        <v>0</v>
      </c>
      <c r="CA148" s="1121"/>
    </row>
    <row r="149" spans="1:79" ht="15.75" thickBot="1">
      <c r="A149" s="1061"/>
      <c r="B149" s="1077" t="s">
        <v>1059</v>
      </c>
      <c r="C149" s="1100">
        <f t="shared" si="54"/>
        <v>6</v>
      </c>
      <c r="D149" s="1101">
        <f>C149/C150%</f>
        <v>4.1095890410958908</v>
      </c>
      <c r="E149" s="1111">
        <v>0</v>
      </c>
      <c r="F149" s="1111">
        <v>0</v>
      </c>
      <c r="G149" s="1078">
        <v>1</v>
      </c>
      <c r="H149" s="1079">
        <v>5</v>
      </c>
      <c r="I149" s="1078">
        <v>4</v>
      </c>
      <c r="J149" s="1079">
        <v>15</v>
      </c>
      <c r="K149" s="1078">
        <v>0</v>
      </c>
      <c r="L149" s="1079">
        <v>0</v>
      </c>
      <c r="M149" s="1078">
        <v>1</v>
      </c>
      <c r="N149" s="1079">
        <v>4</v>
      </c>
      <c r="O149" s="1078">
        <v>0</v>
      </c>
      <c r="P149" s="1079">
        <v>0</v>
      </c>
      <c r="Q149" s="1078">
        <v>0</v>
      </c>
      <c r="R149" s="1079">
        <v>0</v>
      </c>
      <c r="S149" s="1080">
        <v>0</v>
      </c>
      <c r="T149" s="1079">
        <v>0</v>
      </c>
      <c r="U149" s="1078">
        <v>0</v>
      </c>
      <c r="V149" s="1079">
        <v>0</v>
      </c>
      <c r="W149" s="1078">
        <v>0</v>
      </c>
      <c r="X149" s="1079">
        <v>0</v>
      </c>
      <c r="Y149" s="1108"/>
      <c r="AB149" s="1216"/>
      <c r="AC149" s="1235" t="s">
        <v>1059</v>
      </c>
      <c r="AD149" s="1224">
        <f t="shared" si="55"/>
        <v>2</v>
      </c>
      <c r="AE149" s="1225">
        <f>AD149/AD150%</f>
        <v>1.4814814814814814</v>
      </c>
      <c r="AF149" s="1236">
        <v>0</v>
      </c>
      <c r="AG149" s="1236">
        <v>0</v>
      </c>
      <c r="AH149" s="1237">
        <v>0</v>
      </c>
      <c r="AI149" s="1238">
        <v>0</v>
      </c>
      <c r="AJ149" s="1237">
        <v>1</v>
      </c>
      <c r="AK149" s="1238">
        <v>3</v>
      </c>
      <c r="AL149" s="1237">
        <v>0</v>
      </c>
      <c r="AM149" s="1238">
        <v>0</v>
      </c>
      <c r="AN149" s="1237">
        <v>0</v>
      </c>
      <c r="AO149" s="1238">
        <v>0</v>
      </c>
      <c r="AP149" s="1237">
        <v>0</v>
      </c>
      <c r="AQ149" s="1238">
        <v>0</v>
      </c>
      <c r="AR149" s="1237">
        <v>1</v>
      </c>
      <c r="AS149" s="1238">
        <v>10</v>
      </c>
      <c r="AT149" s="1239">
        <v>0</v>
      </c>
      <c r="AU149" s="1238">
        <v>0</v>
      </c>
      <c r="AV149" s="1237">
        <v>0</v>
      </c>
      <c r="AW149" s="1238">
        <v>0</v>
      </c>
      <c r="AX149" s="1237">
        <v>0</v>
      </c>
      <c r="AY149" s="1238">
        <v>0</v>
      </c>
      <c r="AZ149" s="1219"/>
      <c r="BC149" s="1056"/>
      <c r="BD149" s="1211" t="s">
        <v>1059</v>
      </c>
      <c r="BE149" s="1100">
        <f t="shared" si="56"/>
        <v>7</v>
      </c>
      <c r="BF149" s="1101">
        <f>BE149/BE150%</f>
        <v>5.2631578947368416</v>
      </c>
      <c r="BG149" s="1149">
        <v>0</v>
      </c>
      <c r="BH149" s="1152">
        <v>0</v>
      </c>
      <c r="BI149" s="1149">
        <v>2</v>
      </c>
      <c r="BJ149" s="1150">
        <v>11</v>
      </c>
      <c r="BK149" s="1151">
        <v>1</v>
      </c>
      <c r="BL149" s="1152">
        <v>3</v>
      </c>
      <c r="BM149" s="1149">
        <v>0</v>
      </c>
      <c r="BN149" s="1150">
        <v>0</v>
      </c>
      <c r="BO149" s="1151">
        <v>0</v>
      </c>
      <c r="BP149" s="1152">
        <v>0</v>
      </c>
      <c r="BQ149" s="1149">
        <v>1</v>
      </c>
      <c r="BR149" s="1150">
        <v>8</v>
      </c>
      <c r="BS149" s="1151">
        <v>0</v>
      </c>
      <c r="BT149" s="1152">
        <v>0</v>
      </c>
      <c r="BU149" s="1149">
        <v>0</v>
      </c>
      <c r="BV149" s="1150">
        <v>0</v>
      </c>
      <c r="BW149" s="1151">
        <v>1</v>
      </c>
      <c r="BX149" s="1152">
        <v>35</v>
      </c>
      <c r="BY149" s="1149">
        <v>2</v>
      </c>
      <c r="BZ149" s="1150">
        <v>20</v>
      </c>
      <c r="CA149" s="1121"/>
    </row>
    <row r="150" spans="1:79" ht="15.75" thickBot="1">
      <c r="A150" s="1061"/>
      <c r="B150" s="1081" t="s">
        <v>104</v>
      </c>
      <c r="C150" s="1082">
        <f t="shared" si="54"/>
        <v>146</v>
      </c>
      <c r="D150" s="1094"/>
      <c r="E150" s="1085">
        <f>SUM(E144:E149)</f>
        <v>2</v>
      </c>
      <c r="F150" s="1085"/>
      <c r="G150" s="1085">
        <f>SUM(G144:G149)</f>
        <v>21</v>
      </c>
      <c r="H150" s="1085"/>
      <c r="I150" s="1085">
        <f t="shared" ref="I150:W150" si="57">SUM(I144:I149)</f>
        <v>28</v>
      </c>
      <c r="J150" s="1085"/>
      <c r="K150" s="1085">
        <f t="shared" si="57"/>
        <v>20</v>
      </c>
      <c r="L150" s="1085"/>
      <c r="M150" s="1085">
        <f t="shared" si="57"/>
        <v>24</v>
      </c>
      <c r="N150" s="1085"/>
      <c r="O150" s="1085">
        <f t="shared" si="57"/>
        <v>16</v>
      </c>
      <c r="P150" s="1085"/>
      <c r="Q150" s="1085">
        <f t="shared" si="57"/>
        <v>9</v>
      </c>
      <c r="R150" s="1085"/>
      <c r="S150" s="1085">
        <f t="shared" si="57"/>
        <v>8</v>
      </c>
      <c r="T150" s="1085"/>
      <c r="U150" s="1085">
        <f t="shared" si="57"/>
        <v>3</v>
      </c>
      <c r="V150" s="1085"/>
      <c r="W150" s="1085">
        <f t="shared" si="57"/>
        <v>15</v>
      </c>
      <c r="X150" s="1085"/>
      <c r="Y150" s="1108"/>
      <c r="AB150" s="1216"/>
      <c r="AC150" s="1218" t="s">
        <v>104</v>
      </c>
      <c r="AD150" s="1240">
        <f t="shared" si="55"/>
        <v>135</v>
      </c>
      <c r="AE150" s="1241"/>
      <c r="AF150" s="1242">
        <f>SUM(AF144:AF149)</f>
        <v>0</v>
      </c>
      <c r="AG150" s="1242">
        <f>SUM(AG144:AG149)</f>
        <v>0</v>
      </c>
      <c r="AH150" s="1242">
        <f>SUM(AH144:AH149)</f>
        <v>20</v>
      </c>
      <c r="AI150" s="1242">
        <f t="shared" ref="AI150:AY150" si="58">SUM(AI144:AI149)</f>
        <v>100</v>
      </c>
      <c r="AJ150" s="1242">
        <f t="shared" si="58"/>
        <v>23</v>
      </c>
      <c r="AK150" s="1242">
        <f t="shared" si="58"/>
        <v>100</v>
      </c>
      <c r="AL150" s="1243">
        <f t="shared" si="58"/>
        <v>20</v>
      </c>
      <c r="AM150" s="1242">
        <f t="shared" si="58"/>
        <v>100</v>
      </c>
      <c r="AN150" s="1242">
        <f t="shared" si="58"/>
        <v>23</v>
      </c>
      <c r="AO150" s="1242">
        <f t="shared" si="58"/>
        <v>100</v>
      </c>
      <c r="AP150" s="1242">
        <f t="shared" si="58"/>
        <v>14</v>
      </c>
      <c r="AQ150" s="1242">
        <f t="shared" si="58"/>
        <v>100</v>
      </c>
      <c r="AR150" s="1242">
        <f t="shared" si="58"/>
        <v>10</v>
      </c>
      <c r="AS150" s="1242">
        <f t="shared" si="58"/>
        <v>100</v>
      </c>
      <c r="AT150" s="1243">
        <f t="shared" si="58"/>
        <v>9</v>
      </c>
      <c r="AU150" s="1242">
        <f t="shared" si="58"/>
        <v>100</v>
      </c>
      <c r="AV150" s="1242">
        <f t="shared" si="58"/>
        <v>3</v>
      </c>
      <c r="AW150" s="1242">
        <f t="shared" si="58"/>
        <v>100</v>
      </c>
      <c r="AX150" s="1242">
        <f t="shared" si="58"/>
        <v>13</v>
      </c>
      <c r="AY150" s="1242">
        <f t="shared" si="58"/>
        <v>100</v>
      </c>
      <c r="AZ150" s="1219">
        <f t="shared" ref="AZ150" si="59">SUM(AF150+AH150+AJ150+AL150+AN150+AP150+AR150+AT150+AV150+AX150)</f>
        <v>135</v>
      </c>
      <c r="BC150" s="1056"/>
      <c r="BD150" s="1063" t="s">
        <v>104</v>
      </c>
      <c r="BE150" s="1082">
        <f t="shared" si="56"/>
        <v>133</v>
      </c>
      <c r="BF150" s="1094"/>
      <c r="BG150" s="1212">
        <f>SUM(BG144:BG149)</f>
        <v>0</v>
      </c>
      <c r="BH150" s="1212">
        <f>SUM(BH144:BH149)</f>
        <v>0</v>
      </c>
      <c r="BI150" s="1212">
        <f>SUM(BI144:BI149)</f>
        <v>19</v>
      </c>
      <c r="BJ150" s="1212">
        <f t="shared" ref="BJ150:BZ150" si="60">SUM(BJ144:BJ149)</f>
        <v>100</v>
      </c>
      <c r="BK150" s="1212">
        <f t="shared" si="60"/>
        <v>31</v>
      </c>
      <c r="BL150" s="1212">
        <f t="shared" si="60"/>
        <v>100</v>
      </c>
      <c r="BM150" s="1212">
        <f t="shared" si="60"/>
        <v>14</v>
      </c>
      <c r="BN150" s="1212">
        <f t="shared" si="60"/>
        <v>106</v>
      </c>
      <c r="BO150" s="1212">
        <f t="shared" si="60"/>
        <v>23</v>
      </c>
      <c r="BP150" s="1212">
        <f t="shared" si="60"/>
        <v>102</v>
      </c>
      <c r="BQ150" s="1212">
        <f t="shared" si="60"/>
        <v>12</v>
      </c>
      <c r="BR150" s="1212">
        <f t="shared" si="60"/>
        <v>100</v>
      </c>
      <c r="BS150" s="1212">
        <f t="shared" si="60"/>
        <v>10</v>
      </c>
      <c r="BT150" s="1212">
        <f t="shared" si="60"/>
        <v>100</v>
      </c>
      <c r="BU150" s="1212">
        <f t="shared" si="60"/>
        <v>11</v>
      </c>
      <c r="BV150" s="1212">
        <f t="shared" si="60"/>
        <v>100</v>
      </c>
      <c r="BW150" s="1212">
        <f t="shared" si="60"/>
        <v>3</v>
      </c>
      <c r="BX150" s="1212">
        <f t="shared" si="60"/>
        <v>100</v>
      </c>
      <c r="BY150" s="1212">
        <f t="shared" si="60"/>
        <v>10</v>
      </c>
      <c r="BZ150" s="1212">
        <f t="shared" si="60"/>
        <v>100</v>
      </c>
      <c r="CA150" s="1121"/>
    </row>
    <row r="151" spans="1:79">
      <c r="A151" s="1061"/>
      <c r="B151" s="1061"/>
      <c r="C151" s="1061"/>
      <c r="D151" s="1061"/>
      <c r="E151" s="1061"/>
      <c r="F151" s="1061"/>
      <c r="G151" s="1061"/>
      <c r="H151" s="1061"/>
      <c r="I151" s="1061"/>
      <c r="J151" s="1061"/>
      <c r="K151" s="1061"/>
      <c r="L151" s="1061"/>
      <c r="M151" s="1061"/>
      <c r="N151" s="1061"/>
      <c r="O151" s="1061"/>
      <c r="P151" s="1061"/>
      <c r="Q151" s="1061"/>
      <c r="R151" s="1061"/>
      <c r="S151" s="1061"/>
      <c r="T151" s="1061"/>
      <c r="U151" s="1061"/>
      <c r="V151" s="1061"/>
      <c r="W151" s="1061"/>
      <c r="X151" s="1061"/>
      <c r="Y151" s="1108"/>
      <c r="AB151" s="1216"/>
      <c r="AC151" s="1244"/>
      <c r="AD151" s="1217"/>
      <c r="AE151" s="1217"/>
      <c r="AF151" s="1244"/>
      <c r="AG151" s="1244"/>
      <c r="AH151" s="1244"/>
      <c r="AI151" s="1244"/>
      <c r="AJ151" s="1244"/>
      <c r="AK151" s="1244"/>
      <c r="AL151" s="1245" t="s">
        <v>1078</v>
      </c>
      <c r="AM151" s="1244"/>
      <c r="AN151" s="1244"/>
      <c r="AO151" s="1244"/>
      <c r="AP151" s="1244"/>
      <c r="AQ151" s="1244"/>
      <c r="AR151" s="1244"/>
      <c r="AS151" s="1244"/>
      <c r="AT151" s="1245" t="s">
        <v>1079</v>
      </c>
      <c r="AU151" s="1244"/>
      <c r="AV151" s="1244"/>
      <c r="AW151" s="1244"/>
      <c r="AX151" s="1244"/>
      <c r="AY151" s="1244"/>
      <c r="AZ151" s="1219"/>
      <c r="BC151" s="1056"/>
      <c r="BD151" s="1062"/>
      <c r="BE151" s="1061"/>
      <c r="BF151" s="1061"/>
      <c r="BG151" s="1062"/>
      <c r="BH151" s="1062"/>
      <c r="BI151" s="1062"/>
      <c r="BJ151" s="1062"/>
      <c r="BK151" s="1062"/>
      <c r="BL151" s="1062"/>
      <c r="BM151" s="1062"/>
      <c r="BN151" s="1062"/>
      <c r="BO151" s="1062"/>
      <c r="BP151" s="1062"/>
      <c r="BQ151" s="1062"/>
      <c r="BR151" s="1062"/>
      <c r="BS151" s="1062"/>
      <c r="BT151" s="1062"/>
      <c r="BU151" s="1062"/>
      <c r="BV151" s="1062"/>
      <c r="BW151" s="1062"/>
      <c r="BX151" s="1062"/>
      <c r="BY151" s="1062"/>
      <c r="BZ151" s="1062"/>
      <c r="CA151" s="1121"/>
    </row>
    <row r="152" spans="1:79" ht="15.75" thickBot="1">
      <c r="A152" s="1061"/>
      <c r="B152" s="1061"/>
      <c r="C152" s="1061"/>
      <c r="D152" s="1061"/>
      <c r="E152" s="1061"/>
      <c r="F152" s="1061"/>
      <c r="G152" s="1061"/>
      <c r="H152" s="1061"/>
      <c r="I152" s="1061"/>
      <c r="J152" s="1061"/>
      <c r="K152" s="1061"/>
      <c r="L152" s="1061"/>
      <c r="M152" s="1061"/>
      <c r="N152" s="1061"/>
      <c r="O152" s="1061"/>
      <c r="P152" s="1061"/>
      <c r="Q152" s="1061"/>
      <c r="R152" s="1061"/>
      <c r="S152" s="1061"/>
      <c r="T152" s="1061"/>
      <c r="U152" s="1061"/>
      <c r="V152" s="1061"/>
      <c r="W152" s="1061"/>
      <c r="X152" s="1061"/>
      <c r="Y152" s="1108"/>
      <c r="AB152" s="1216"/>
      <c r="AC152" s="1244"/>
      <c r="AD152" s="1217"/>
      <c r="AE152" s="1217"/>
      <c r="AF152" s="1244"/>
      <c r="AG152" s="1244"/>
      <c r="AH152" s="1244"/>
      <c r="AI152" s="1244"/>
      <c r="AJ152" s="1244"/>
      <c r="AK152" s="1244"/>
      <c r="AL152" s="1244"/>
      <c r="AM152" s="1244"/>
      <c r="AN152" s="1244"/>
      <c r="AO152" s="1244"/>
      <c r="AP152" s="1244"/>
      <c r="AQ152" s="1244"/>
      <c r="AR152" s="1244"/>
      <c r="AS152" s="1244"/>
      <c r="AT152" s="1244"/>
      <c r="AU152" s="1244"/>
      <c r="AV152" s="1244"/>
      <c r="AW152" s="1244"/>
      <c r="AX152" s="1244"/>
      <c r="AY152" s="1244"/>
      <c r="AZ152" s="1219"/>
      <c r="BC152" s="1056"/>
      <c r="BD152" s="1062"/>
      <c r="BE152" s="1061"/>
      <c r="BF152" s="1061"/>
      <c r="BG152" s="1062"/>
      <c r="BH152" s="1062"/>
      <c r="BI152" s="1062"/>
      <c r="BJ152" s="1062"/>
      <c r="BK152" s="1062"/>
      <c r="BL152" s="1062"/>
      <c r="BM152" s="1062"/>
      <c r="BN152" s="1062"/>
      <c r="BO152" s="1062"/>
      <c r="BP152" s="1062"/>
      <c r="BQ152" s="1062"/>
      <c r="BR152" s="1062"/>
      <c r="BS152" s="1062"/>
      <c r="BT152" s="1062"/>
      <c r="BU152" s="1062"/>
      <c r="BV152" s="1062"/>
      <c r="BW152" s="1062"/>
      <c r="BX152" s="1062"/>
      <c r="BY152" s="1062"/>
      <c r="BZ152" s="1062"/>
      <c r="CA152" s="1121"/>
    </row>
    <row r="153" spans="1:79" ht="15.75" thickBot="1">
      <c r="A153" s="1061"/>
      <c r="B153" s="1087" t="s">
        <v>1060</v>
      </c>
      <c r="C153" s="1636" t="s">
        <v>101</v>
      </c>
      <c r="D153" s="1637"/>
      <c r="E153" s="1636" t="s">
        <v>1062</v>
      </c>
      <c r="F153" s="1637"/>
      <c r="G153" s="1636" t="s">
        <v>1048</v>
      </c>
      <c r="H153" s="1638"/>
      <c r="I153" s="1636" t="s">
        <v>1049</v>
      </c>
      <c r="J153" s="1637"/>
      <c r="K153" s="1636" t="s">
        <v>1050</v>
      </c>
      <c r="L153" s="1637"/>
      <c r="M153" s="1636" t="s">
        <v>1051</v>
      </c>
      <c r="N153" s="1637"/>
      <c r="O153" s="1638" t="s">
        <v>1052</v>
      </c>
      <c r="P153" s="1638"/>
      <c r="Q153" s="1636" t="s">
        <v>1053</v>
      </c>
      <c r="R153" s="1637"/>
      <c r="S153" s="1638" t="s">
        <v>1054</v>
      </c>
      <c r="T153" s="1638"/>
      <c r="U153" s="1636" t="s">
        <v>1055</v>
      </c>
      <c r="V153" s="1637"/>
      <c r="W153" s="1638" t="s">
        <v>1056</v>
      </c>
      <c r="X153" s="1637"/>
      <c r="Y153" s="1108"/>
      <c r="AB153" s="1246"/>
      <c r="AC153" s="1247" t="s">
        <v>1060</v>
      </c>
      <c r="AD153" s="1641" t="s">
        <v>101</v>
      </c>
      <c r="AE153" s="1642"/>
      <c r="AF153" s="1645" t="s">
        <v>1062</v>
      </c>
      <c r="AG153" s="1646"/>
      <c r="AH153" s="1645" t="s">
        <v>1080</v>
      </c>
      <c r="AI153" s="1647"/>
      <c r="AJ153" s="1645" t="s">
        <v>1049</v>
      </c>
      <c r="AK153" s="1646"/>
      <c r="AL153" s="1645" t="s">
        <v>1050</v>
      </c>
      <c r="AM153" s="1646"/>
      <c r="AN153" s="1645" t="s">
        <v>1051</v>
      </c>
      <c r="AO153" s="1646"/>
      <c r="AP153" s="1647" t="s">
        <v>1052</v>
      </c>
      <c r="AQ153" s="1647"/>
      <c r="AR153" s="1645" t="s">
        <v>1053</v>
      </c>
      <c r="AS153" s="1646"/>
      <c r="AT153" s="1647" t="s">
        <v>1054</v>
      </c>
      <c r="AU153" s="1647"/>
      <c r="AV153" s="1645" t="s">
        <v>1055</v>
      </c>
      <c r="AW153" s="1646"/>
      <c r="AX153" s="1647" t="s">
        <v>1056</v>
      </c>
      <c r="AY153" s="1646"/>
      <c r="AZ153" s="1248"/>
      <c r="BC153" s="1056"/>
      <c r="BD153" s="1087" t="s">
        <v>1060</v>
      </c>
      <c r="BE153" s="1636" t="s">
        <v>101</v>
      </c>
      <c r="BF153" s="1637"/>
      <c r="BG153" s="1636" t="s">
        <v>1062</v>
      </c>
      <c r="BH153" s="1637"/>
      <c r="BI153" s="1636" t="s">
        <v>1048</v>
      </c>
      <c r="BJ153" s="1638"/>
      <c r="BK153" s="1636" t="s">
        <v>1049</v>
      </c>
      <c r="BL153" s="1637"/>
      <c r="BM153" s="1636" t="s">
        <v>1050</v>
      </c>
      <c r="BN153" s="1637"/>
      <c r="BO153" s="1636" t="s">
        <v>1051</v>
      </c>
      <c r="BP153" s="1637"/>
      <c r="BQ153" s="1638" t="s">
        <v>1052</v>
      </c>
      <c r="BR153" s="1638"/>
      <c r="BS153" s="1636" t="s">
        <v>1053</v>
      </c>
      <c r="BT153" s="1637"/>
      <c r="BU153" s="1638" t="s">
        <v>1054</v>
      </c>
      <c r="BV153" s="1638"/>
      <c r="BW153" s="1636" t="s">
        <v>1055</v>
      </c>
      <c r="BX153" s="1637"/>
      <c r="BY153" s="1638" t="s">
        <v>1056</v>
      </c>
      <c r="BZ153" s="1637"/>
      <c r="CA153" s="1121"/>
    </row>
    <row r="154" spans="1:79" ht="15.75" thickBot="1">
      <c r="A154" s="1061"/>
      <c r="B154" s="1088"/>
      <c r="C154" s="1065" t="s">
        <v>1002</v>
      </c>
      <c r="D154" s="1066" t="s">
        <v>213</v>
      </c>
      <c r="E154" s="1065" t="s">
        <v>1002</v>
      </c>
      <c r="F154" s="1066" t="s">
        <v>213</v>
      </c>
      <c r="G154" s="1065" t="s">
        <v>1002</v>
      </c>
      <c r="H154" s="1089" t="s">
        <v>213</v>
      </c>
      <c r="I154" s="1065" t="s">
        <v>1002</v>
      </c>
      <c r="J154" s="1066" t="s">
        <v>213</v>
      </c>
      <c r="K154" s="1065" t="s">
        <v>1002</v>
      </c>
      <c r="L154" s="1066" t="s">
        <v>213</v>
      </c>
      <c r="M154" s="1065" t="s">
        <v>1002</v>
      </c>
      <c r="N154" s="1066" t="s">
        <v>213</v>
      </c>
      <c r="O154" s="1090" t="s">
        <v>1002</v>
      </c>
      <c r="P154" s="1089" t="s">
        <v>213</v>
      </c>
      <c r="Q154" s="1065" t="s">
        <v>1002</v>
      </c>
      <c r="R154" s="1066" t="s">
        <v>213</v>
      </c>
      <c r="S154" s="1090" t="s">
        <v>1002</v>
      </c>
      <c r="T154" s="1089" t="s">
        <v>213</v>
      </c>
      <c r="U154" s="1065" t="s">
        <v>1002</v>
      </c>
      <c r="V154" s="1066" t="s">
        <v>213</v>
      </c>
      <c r="W154" s="1090" t="s">
        <v>1002</v>
      </c>
      <c r="X154" s="1066" t="s">
        <v>213</v>
      </c>
      <c r="Y154" s="1108"/>
      <c r="AB154" s="1216"/>
      <c r="AC154" s="1249"/>
      <c r="AD154" s="1221" t="s">
        <v>1002</v>
      </c>
      <c r="AE154" s="1222" t="s">
        <v>213</v>
      </c>
      <c r="AF154" s="1221" t="s">
        <v>1002</v>
      </c>
      <c r="AG154" s="1222" t="s">
        <v>213</v>
      </c>
      <c r="AH154" s="1221" t="s">
        <v>1002</v>
      </c>
      <c r="AI154" s="1250" t="s">
        <v>213</v>
      </c>
      <c r="AJ154" s="1221" t="s">
        <v>1002</v>
      </c>
      <c r="AK154" s="1222" t="s">
        <v>213</v>
      </c>
      <c r="AL154" s="1221" t="s">
        <v>1002</v>
      </c>
      <c r="AM154" s="1222" t="s">
        <v>213</v>
      </c>
      <c r="AN154" s="1221" t="s">
        <v>1002</v>
      </c>
      <c r="AO154" s="1222" t="s">
        <v>213</v>
      </c>
      <c r="AP154" s="1251" t="s">
        <v>1002</v>
      </c>
      <c r="AQ154" s="1250" t="s">
        <v>213</v>
      </c>
      <c r="AR154" s="1221" t="s">
        <v>1002</v>
      </c>
      <c r="AS154" s="1222" t="s">
        <v>213</v>
      </c>
      <c r="AT154" s="1251" t="s">
        <v>1002</v>
      </c>
      <c r="AU154" s="1250" t="s">
        <v>213</v>
      </c>
      <c r="AV154" s="1221" t="s">
        <v>1002</v>
      </c>
      <c r="AW154" s="1222" t="s">
        <v>213</v>
      </c>
      <c r="AX154" s="1251" t="s">
        <v>1002</v>
      </c>
      <c r="AY154" s="1222" t="s">
        <v>213</v>
      </c>
      <c r="AZ154" s="1219"/>
      <c r="BC154" s="1056"/>
      <c r="BD154" s="1088"/>
      <c r="BE154" s="1065" t="s">
        <v>1002</v>
      </c>
      <c r="BF154" s="1066" t="s">
        <v>213</v>
      </c>
      <c r="BG154" s="1065" t="s">
        <v>1002</v>
      </c>
      <c r="BH154" s="1066" t="s">
        <v>213</v>
      </c>
      <c r="BI154" s="1065" t="s">
        <v>1002</v>
      </c>
      <c r="BJ154" s="1089" t="s">
        <v>213</v>
      </c>
      <c r="BK154" s="1065" t="s">
        <v>1002</v>
      </c>
      <c r="BL154" s="1066" t="s">
        <v>213</v>
      </c>
      <c r="BM154" s="1065" t="s">
        <v>1002</v>
      </c>
      <c r="BN154" s="1066" t="s">
        <v>213</v>
      </c>
      <c r="BO154" s="1065" t="s">
        <v>1002</v>
      </c>
      <c r="BP154" s="1066" t="s">
        <v>213</v>
      </c>
      <c r="BQ154" s="1090" t="s">
        <v>1002</v>
      </c>
      <c r="BR154" s="1089" t="s">
        <v>213</v>
      </c>
      <c r="BS154" s="1065" t="s">
        <v>1002</v>
      </c>
      <c r="BT154" s="1066" t="s">
        <v>213</v>
      </c>
      <c r="BU154" s="1090" t="s">
        <v>1002</v>
      </c>
      <c r="BV154" s="1089" t="s">
        <v>213</v>
      </c>
      <c r="BW154" s="1065" t="s">
        <v>1002</v>
      </c>
      <c r="BX154" s="1066" t="s">
        <v>213</v>
      </c>
      <c r="BY154" s="1090" t="s">
        <v>1002</v>
      </c>
      <c r="BZ154" s="1066" t="s">
        <v>213</v>
      </c>
      <c r="CA154" s="1121"/>
    </row>
    <row r="155" spans="1:79">
      <c r="A155" s="1061"/>
      <c r="B155" s="1067" t="s">
        <v>37</v>
      </c>
      <c r="C155" s="1100">
        <f>E155+G155+I155+K155+M155+O155+Q155+S155+U155+W155</f>
        <v>3</v>
      </c>
      <c r="D155" s="1101">
        <f>C155/C158%</f>
        <v>2.0547945205479454</v>
      </c>
      <c r="E155" s="1100">
        <v>0</v>
      </c>
      <c r="F155" s="1100">
        <v>0</v>
      </c>
      <c r="G155" s="1070">
        <v>0</v>
      </c>
      <c r="H155" s="1091">
        <v>0</v>
      </c>
      <c r="I155" s="1070">
        <v>1</v>
      </c>
      <c r="J155" s="1071">
        <v>4</v>
      </c>
      <c r="K155" s="1070">
        <v>1</v>
      </c>
      <c r="L155" s="1071">
        <v>5</v>
      </c>
      <c r="M155" s="1070">
        <v>0</v>
      </c>
      <c r="N155" s="1071">
        <v>0</v>
      </c>
      <c r="O155" s="1072">
        <v>0</v>
      </c>
      <c r="P155" s="1091">
        <v>0</v>
      </c>
      <c r="Q155" s="1070">
        <v>0</v>
      </c>
      <c r="R155" s="1071">
        <v>0</v>
      </c>
      <c r="S155" s="1072">
        <v>0</v>
      </c>
      <c r="T155" s="1091">
        <v>0</v>
      </c>
      <c r="U155" s="1070">
        <v>1</v>
      </c>
      <c r="V155" s="1071">
        <v>34</v>
      </c>
      <c r="W155" s="1072">
        <v>0</v>
      </c>
      <c r="X155" s="1071">
        <v>0</v>
      </c>
      <c r="Y155" s="1108"/>
      <c r="AB155" s="1216"/>
      <c r="AC155" s="1223" t="s">
        <v>37</v>
      </c>
      <c r="AD155" s="1224">
        <f>AF155+AH155+AJ155+AL155+AN155+AP155+AR155+AT155+AV155+AX155</f>
        <v>1</v>
      </c>
      <c r="AE155" s="1225">
        <f>AD155/AD158%</f>
        <v>0.71942446043165476</v>
      </c>
      <c r="AF155" s="1226">
        <v>0</v>
      </c>
      <c r="AG155" s="1226">
        <v>0</v>
      </c>
      <c r="AH155" s="1227">
        <v>0</v>
      </c>
      <c r="AI155" s="1252">
        <v>0</v>
      </c>
      <c r="AJ155" s="1227">
        <v>0</v>
      </c>
      <c r="AK155" s="1228">
        <v>0</v>
      </c>
      <c r="AL155" s="1227">
        <v>0</v>
      </c>
      <c r="AM155" s="1228">
        <v>0</v>
      </c>
      <c r="AN155" s="1227">
        <v>0</v>
      </c>
      <c r="AO155" s="1228">
        <v>0</v>
      </c>
      <c r="AP155" s="1229">
        <v>0</v>
      </c>
      <c r="AQ155" s="1252">
        <v>0</v>
      </c>
      <c r="AR155" s="1227">
        <v>1</v>
      </c>
      <c r="AS155" s="1228">
        <v>10</v>
      </c>
      <c r="AT155" s="1229">
        <v>0</v>
      </c>
      <c r="AU155" s="1252">
        <v>0</v>
      </c>
      <c r="AV155" s="1227">
        <v>0</v>
      </c>
      <c r="AW155" s="1228">
        <v>0</v>
      </c>
      <c r="AX155" s="1229">
        <v>0</v>
      </c>
      <c r="AY155" s="1228">
        <v>0</v>
      </c>
      <c r="AZ155" s="1219"/>
      <c r="BC155" s="1056"/>
      <c r="BD155" s="1122" t="s">
        <v>37</v>
      </c>
      <c r="BE155" s="1100">
        <f>BG155+BI155+BK155+BM155+BO155+BQ155+BS155+BU155+BW155+BY155</f>
        <v>3</v>
      </c>
      <c r="BF155" s="1101">
        <f>BE155/BE158%</f>
        <v>2.255639097744361</v>
      </c>
      <c r="BG155" s="1123">
        <v>0</v>
      </c>
      <c r="BH155" s="1123">
        <v>0</v>
      </c>
      <c r="BI155" s="1124">
        <v>0</v>
      </c>
      <c r="BJ155" s="1140">
        <v>0</v>
      </c>
      <c r="BK155" s="1124">
        <v>0</v>
      </c>
      <c r="BL155" s="1125">
        <v>0</v>
      </c>
      <c r="BM155" s="1124">
        <v>0</v>
      </c>
      <c r="BN155" s="1125">
        <v>0</v>
      </c>
      <c r="BO155" s="1124">
        <v>1</v>
      </c>
      <c r="BP155" s="1125">
        <v>5</v>
      </c>
      <c r="BQ155" s="1126">
        <v>0</v>
      </c>
      <c r="BR155" s="1140">
        <v>0</v>
      </c>
      <c r="BS155" s="1124">
        <v>2</v>
      </c>
      <c r="BT155" s="1125">
        <v>20</v>
      </c>
      <c r="BU155" s="1126">
        <v>0</v>
      </c>
      <c r="BV155" s="1140">
        <v>0</v>
      </c>
      <c r="BW155" s="1124">
        <v>0</v>
      </c>
      <c r="BX155" s="1125">
        <v>0</v>
      </c>
      <c r="BY155" s="1126">
        <v>0</v>
      </c>
      <c r="BZ155" s="1125">
        <v>0</v>
      </c>
      <c r="CA155" s="1121"/>
    </row>
    <row r="156" spans="1:79">
      <c r="A156" s="1061"/>
      <c r="B156" s="1073" t="s">
        <v>1061</v>
      </c>
      <c r="C156" s="1100">
        <f>E156+G156+I156+K156+M156+O156+Q156+S156+U156+W156</f>
        <v>138</v>
      </c>
      <c r="D156" s="1101">
        <f>C156/C158%</f>
        <v>94.520547945205479</v>
      </c>
      <c r="E156" s="1102">
        <v>2</v>
      </c>
      <c r="F156" s="1102">
        <v>100</v>
      </c>
      <c r="G156" s="1074">
        <v>21</v>
      </c>
      <c r="H156" s="1092">
        <v>100</v>
      </c>
      <c r="I156" s="1074">
        <v>23</v>
      </c>
      <c r="J156" s="1075">
        <v>81</v>
      </c>
      <c r="K156" s="1074">
        <v>19</v>
      </c>
      <c r="L156" s="1075">
        <v>95</v>
      </c>
      <c r="M156" s="1074">
        <v>23</v>
      </c>
      <c r="N156" s="1075">
        <v>96</v>
      </c>
      <c r="O156" s="1076">
        <v>16</v>
      </c>
      <c r="P156" s="1092">
        <v>100</v>
      </c>
      <c r="Q156" s="1074">
        <v>9</v>
      </c>
      <c r="R156" s="1075">
        <v>100</v>
      </c>
      <c r="S156" s="1076">
        <v>8</v>
      </c>
      <c r="T156" s="1092">
        <v>100</v>
      </c>
      <c r="U156" s="1074">
        <v>2</v>
      </c>
      <c r="V156" s="1075">
        <v>66</v>
      </c>
      <c r="W156" s="1076">
        <v>15</v>
      </c>
      <c r="X156" s="1075">
        <v>100</v>
      </c>
      <c r="Y156" s="1108"/>
      <c r="AB156" s="1216"/>
      <c r="AC156" s="1230" t="s">
        <v>1061</v>
      </c>
      <c r="AD156" s="1224">
        <f>AF156+AH156+AJ156+AL156+AN156+AP156+AR156+AT156+AV156+AX156</f>
        <v>111</v>
      </c>
      <c r="AE156" s="1225">
        <f>AD156/AD158%</f>
        <v>79.856115107913681</v>
      </c>
      <c r="AF156" s="1231">
        <v>0</v>
      </c>
      <c r="AG156" s="1231">
        <v>0</v>
      </c>
      <c r="AH156" s="1232">
        <v>12</v>
      </c>
      <c r="AI156" s="1253">
        <v>60</v>
      </c>
      <c r="AJ156" s="1232">
        <v>20</v>
      </c>
      <c r="AK156" s="1233">
        <v>87</v>
      </c>
      <c r="AL156" s="1232">
        <v>17</v>
      </c>
      <c r="AM156" s="1233">
        <v>71</v>
      </c>
      <c r="AN156" s="1232">
        <v>19</v>
      </c>
      <c r="AO156" s="1233">
        <v>83</v>
      </c>
      <c r="AP156" s="1234">
        <v>13</v>
      </c>
      <c r="AQ156" s="1253">
        <v>93</v>
      </c>
      <c r="AR156" s="1232">
        <v>8</v>
      </c>
      <c r="AS156" s="1233">
        <v>80</v>
      </c>
      <c r="AT156" s="1234">
        <v>9</v>
      </c>
      <c r="AU156" s="1253">
        <v>90</v>
      </c>
      <c r="AV156" s="1232">
        <v>3</v>
      </c>
      <c r="AW156" s="1233">
        <v>100</v>
      </c>
      <c r="AX156" s="1234">
        <v>10</v>
      </c>
      <c r="AY156" s="1233">
        <v>77</v>
      </c>
      <c r="AZ156" s="1219"/>
      <c r="BC156" s="1056"/>
      <c r="BD156" s="1127" t="s">
        <v>1061</v>
      </c>
      <c r="BE156" s="1100">
        <f>BG156+BI156+BK156+BM156+BO156+BQ156+BS156+BU156+BW156+BY156</f>
        <v>107</v>
      </c>
      <c r="BF156" s="1101">
        <f>BE156/BE158%</f>
        <v>80.451127819548873</v>
      </c>
      <c r="BG156" s="1128">
        <v>0</v>
      </c>
      <c r="BH156" s="1128">
        <v>0</v>
      </c>
      <c r="BI156" s="1129">
        <v>13</v>
      </c>
      <c r="BJ156" s="1141">
        <v>68</v>
      </c>
      <c r="BK156" s="1129">
        <v>29</v>
      </c>
      <c r="BL156" s="1130">
        <v>93</v>
      </c>
      <c r="BM156" s="1129">
        <v>11</v>
      </c>
      <c r="BN156" s="1130">
        <v>69</v>
      </c>
      <c r="BO156" s="1129">
        <v>17</v>
      </c>
      <c r="BP156" s="1130">
        <v>74</v>
      </c>
      <c r="BQ156" s="1131">
        <v>12</v>
      </c>
      <c r="BR156" s="1141">
        <v>100</v>
      </c>
      <c r="BS156" s="1129">
        <v>7</v>
      </c>
      <c r="BT156" s="1130">
        <v>70</v>
      </c>
      <c r="BU156" s="1131">
        <v>11</v>
      </c>
      <c r="BV156" s="1141">
        <v>100</v>
      </c>
      <c r="BW156" s="1129">
        <v>1</v>
      </c>
      <c r="BX156" s="1130">
        <v>34</v>
      </c>
      <c r="BY156" s="1131">
        <v>6</v>
      </c>
      <c r="BZ156" s="1130">
        <v>60</v>
      </c>
      <c r="CA156" s="1121"/>
    </row>
    <row r="157" spans="1:79" ht="15.75" thickBot="1">
      <c r="A157" s="1061"/>
      <c r="B157" s="1077" t="s">
        <v>1059</v>
      </c>
      <c r="C157" s="1100">
        <f>E157+G157+I157+K157+M157+O157+Q157+S157+U157+W157</f>
        <v>5</v>
      </c>
      <c r="D157" s="1101">
        <f>C157/C158%</f>
        <v>3.4246575342465753</v>
      </c>
      <c r="E157" s="1102">
        <v>0</v>
      </c>
      <c r="F157" s="1102">
        <v>0</v>
      </c>
      <c r="G157" s="1078">
        <v>0</v>
      </c>
      <c r="H157" s="1093">
        <v>0</v>
      </c>
      <c r="I157" s="1078">
        <v>4</v>
      </c>
      <c r="J157" s="1079">
        <v>15</v>
      </c>
      <c r="K157" s="1078">
        <v>0</v>
      </c>
      <c r="L157" s="1079">
        <v>0</v>
      </c>
      <c r="M157" s="1078">
        <v>1</v>
      </c>
      <c r="N157" s="1079">
        <v>4</v>
      </c>
      <c r="O157" s="1080">
        <v>0</v>
      </c>
      <c r="P157" s="1093">
        <v>0</v>
      </c>
      <c r="Q157" s="1078">
        <v>0</v>
      </c>
      <c r="R157" s="1079">
        <v>0</v>
      </c>
      <c r="S157" s="1080">
        <v>0</v>
      </c>
      <c r="T157" s="1093">
        <v>0</v>
      </c>
      <c r="U157" s="1078">
        <v>0</v>
      </c>
      <c r="V157" s="1079">
        <v>0</v>
      </c>
      <c r="W157" s="1080">
        <v>0</v>
      </c>
      <c r="X157" s="1079">
        <v>0</v>
      </c>
      <c r="Y157" s="1108"/>
      <c r="AB157" s="1216"/>
      <c r="AC157" s="1235" t="s">
        <v>1059</v>
      </c>
      <c r="AD157" s="1224">
        <f>AF157+AH157+AJ157+AL157+AN157+AP157+AR157+AT157+AV157+AX157</f>
        <v>27</v>
      </c>
      <c r="AE157" s="1225">
        <f>AD157/AD158%</f>
        <v>19.424460431654676</v>
      </c>
      <c r="AF157" s="1231">
        <v>0</v>
      </c>
      <c r="AG157" s="1231">
        <v>0</v>
      </c>
      <c r="AH157" s="1266">
        <v>7</v>
      </c>
      <c r="AI157" s="1254">
        <v>40</v>
      </c>
      <c r="AJ157" s="1237">
        <v>3</v>
      </c>
      <c r="AK157" s="1238">
        <v>13</v>
      </c>
      <c r="AL157" s="1237">
        <v>7</v>
      </c>
      <c r="AM157" s="1238">
        <v>29</v>
      </c>
      <c r="AN157" s="1237">
        <v>4</v>
      </c>
      <c r="AO157" s="1238">
        <v>17</v>
      </c>
      <c r="AP157" s="1239">
        <v>1</v>
      </c>
      <c r="AQ157" s="1254">
        <v>7</v>
      </c>
      <c r="AR157" s="1237">
        <v>1</v>
      </c>
      <c r="AS157" s="1238">
        <v>10</v>
      </c>
      <c r="AT157" s="1239">
        <v>1</v>
      </c>
      <c r="AU157" s="1254">
        <v>10</v>
      </c>
      <c r="AV157" s="1237">
        <v>0</v>
      </c>
      <c r="AW157" s="1238">
        <v>0</v>
      </c>
      <c r="AX157" s="1239">
        <v>3</v>
      </c>
      <c r="AY157" s="1238">
        <v>23</v>
      </c>
      <c r="AZ157" s="1219"/>
      <c r="BC157" s="1056"/>
      <c r="BD157" s="1132" t="s">
        <v>1059</v>
      </c>
      <c r="BE157" s="1100">
        <f>BG157+BI157+BK157+BM157+BO157+BQ157+BS157+BU157+BW157+BY157</f>
        <v>23</v>
      </c>
      <c r="BF157" s="1101">
        <f>BE157/BE158%</f>
        <v>17.293233082706767</v>
      </c>
      <c r="BG157" s="1128">
        <v>0</v>
      </c>
      <c r="BH157" s="1128">
        <v>0</v>
      </c>
      <c r="BI157" s="1134">
        <v>6</v>
      </c>
      <c r="BJ157" s="1142">
        <v>32</v>
      </c>
      <c r="BK157" s="1134">
        <v>2</v>
      </c>
      <c r="BL157" s="1135">
        <v>7</v>
      </c>
      <c r="BM157" s="1134">
        <v>3</v>
      </c>
      <c r="BN157" s="1135">
        <v>31</v>
      </c>
      <c r="BO157" s="1134">
        <v>5</v>
      </c>
      <c r="BP157" s="1135">
        <v>21</v>
      </c>
      <c r="BQ157" s="1136">
        <v>0</v>
      </c>
      <c r="BR157" s="1142">
        <v>0</v>
      </c>
      <c r="BS157" s="1134">
        <v>1</v>
      </c>
      <c r="BT157" s="1135">
        <v>10</v>
      </c>
      <c r="BU157" s="1136">
        <v>0</v>
      </c>
      <c r="BV157" s="1142">
        <v>0</v>
      </c>
      <c r="BW157" s="1134">
        <v>2</v>
      </c>
      <c r="BX157" s="1135">
        <v>66</v>
      </c>
      <c r="BY157" s="1136">
        <v>4</v>
      </c>
      <c r="BZ157" s="1135">
        <v>40</v>
      </c>
      <c r="CA157" s="1121"/>
    </row>
    <row r="158" spans="1:79" ht="15.75" thickBot="1">
      <c r="A158" s="1061"/>
      <c r="B158" s="1081" t="s">
        <v>104</v>
      </c>
      <c r="C158" s="1082">
        <f>E158+G158+I158+K158+M158+O158+Q158+S158+U158+W158</f>
        <v>146</v>
      </c>
      <c r="D158" s="1094"/>
      <c r="E158" s="1082">
        <f t="shared" ref="E158" si="61">SUM(E155:E157)</f>
        <v>2</v>
      </c>
      <c r="F158" s="1082"/>
      <c r="G158" s="1082">
        <f>SUM(G155:G157)</f>
        <v>21</v>
      </c>
      <c r="H158" s="1095"/>
      <c r="I158" s="1082">
        <f t="shared" ref="I158:W158" si="62">SUM(I155:I157)</f>
        <v>28</v>
      </c>
      <c r="J158" s="1096"/>
      <c r="K158" s="1082">
        <f t="shared" si="62"/>
        <v>20</v>
      </c>
      <c r="L158" s="1096"/>
      <c r="M158" s="1082">
        <f t="shared" si="62"/>
        <v>24</v>
      </c>
      <c r="N158" s="1096"/>
      <c r="O158" s="1097">
        <f t="shared" si="62"/>
        <v>16</v>
      </c>
      <c r="P158" s="1095"/>
      <c r="Q158" s="1082">
        <f t="shared" si="62"/>
        <v>9</v>
      </c>
      <c r="R158" s="1096"/>
      <c r="S158" s="1097">
        <f t="shared" si="62"/>
        <v>8</v>
      </c>
      <c r="T158" s="1095"/>
      <c r="U158" s="1082">
        <f t="shared" si="62"/>
        <v>3</v>
      </c>
      <c r="V158" s="1096"/>
      <c r="W158" s="1097">
        <f t="shared" si="62"/>
        <v>15</v>
      </c>
      <c r="X158" s="1096"/>
      <c r="Y158" s="1108"/>
      <c r="AB158" s="1216"/>
      <c r="AC158" s="1218" t="s">
        <v>104</v>
      </c>
      <c r="AD158" s="1240">
        <f>AF158+AH158+AJ158+AL158+AN158+AP158+AR158+AT158+AV158+AX158</f>
        <v>139</v>
      </c>
      <c r="AE158" s="1241"/>
      <c r="AF158" s="1255">
        <f t="shared" ref="AF158:AG158" si="63">SUM(AF155:AF157)</f>
        <v>0</v>
      </c>
      <c r="AG158" s="1255">
        <f t="shared" si="63"/>
        <v>0</v>
      </c>
      <c r="AH158" s="1243">
        <f>SUM(AH155:AH157)</f>
        <v>19</v>
      </c>
      <c r="AI158" s="1256">
        <f t="shared" ref="AI158:AY158" si="64">SUM(AI155:AI157)</f>
        <v>100</v>
      </c>
      <c r="AJ158" s="1255">
        <f t="shared" si="64"/>
        <v>23</v>
      </c>
      <c r="AK158" s="1257">
        <f t="shared" si="64"/>
        <v>100</v>
      </c>
      <c r="AL158" s="1255">
        <f t="shared" si="64"/>
        <v>24</v>
      </c>
      <c r="AM158" s="1257">
        <f t="shared" si="64"/>
        <v>100</v>
      </c>
      <c r="AN158" s="1255">
        <f t="shared" si="64"/>
        <v>23</v>
      </c>
      <c r="AO158" s="1257">
        <f t="shared" si="64"/>
        <v>100</v>
      </c>
      <c r="AP158" s="1258">
        <f t="shared" si="64"/>
        <v>14</v>
      </c>
      <c r="AQ158" s="1256">
        <f t="shared" si="64"/>
        <v>100</v>
      </c>
      <c r="AR158" s="1255">
        <f t="shared" si="64"/>
        <v>10</v>
      </c>
      <c r="AS158" s="1257">
        <f t="shared" si="64"/>
        <v>100</v>
      </c>
      <c r="AT158" s="1258">
        <f t="shared" si="64"/>
        <v>10</v>
      </c>
      <c r="AU158" s="1256">
        <f t="shared" si="64"/>
        <v>100</v>
      </c>
      <c r="AV158" s="1255">
        <f t="shared" si="64"/>
        <v>3</v>
      </c>
      <c r="AW158" s="1257">
        <f t="shared" si="64"/>
        <v>100</v>
      </c>
      <c r="AX158" s="1258">
        <f t="shared" si="64"/>
        <v>13</v>
      </c>
      <c r="AY158" s="1257">
        <f t="shared" si="64"/>
        <v>100</v>
      </c>
      <c r="AZ158" s="1219">
        <f t="shared" ref="AZ158" si="65">SUM(AF158+AH158+AJ158+AL158+AN158+AP158+AR158+AT158+AV158+AX158)</f>
        <v>139</v>
      </c>
      <c r="BC158" s="1056"/>
      <c r="BD158" s="1063" t="s">
        <v>104</v>
      </c>
      <c r="BE158" s="1082">
        <f>BG158+BI158+BK158+BM158+BO158+BQ158+BS158+BU158+BW158+BY158</f>
        <v>133</v>
      </c>
      <c r="BF158" s="1094"/>
      <c r="BG158" s="1143">
        <f t="shared" ref="BG158:BH158" si="66">SUM(BG155:BG157)</f>
        <v>0</v>
      </c>
      <c r="BH158" s="1143">
        <f t="shared" si="66"/>
        <v>0</v>
      </c>
      <c r="BI158" s="1143">
        <f>SUM(BI155:BI157)</f>
        <v>19</v>
      </c>
      <c r="BJ158" s="1144">
        <f t="shared" ref="BJ158:BZ158" si="67">SUM(BJ155:BJ157)</f>
        <v>100</v>
      </c>
      <c r="BK158" s="1143">
        <f t="shared" si="67"/>
        <v>31</v>
      </c>
      <c r="BL158" s="1145">
        <f t="shared" si="67"/>
        <v>100</v>
      </c>
      <c r="BM158" s="1143">
        <f t="shared" si="67"/>
        <v>14</v>
      </c>
      <c r="BN158" s="1145">
        <f t="shared" si="67"/>
        <v>100</v>
      </c>
      <c r="BO158" s="1143">
        <f t="shared" si="67"/>
        <v>23</v>
      </c>
      <c r="BP158" s="1145">
        <f t="shared" si="67"/>
        <v>100</v>
      </c>
      <c r="BQ158" s="1146">
        <f t="shared" si="67"/>
        <v>12</v>
      </c>
      <c r="BR158" s="1144">
        <f t="shared" si="67"/>
        <v>100</v>
      </c>
      <c r="BS158" s="1143">
        <f t="shared" si="67"/>
        <v>10</v>
      </c>
      <c r="BT158" s="1145">
        <f t="shared" si="67"/>
        <v>100</v>
      </c>
      <c r="BU158" s="1146">
        <f t="shared" si="67"/>
        <v>11</v>
      </c>
      <c r="BV158" s="1144">
        <f t="shared" si="67"/>
        <v>100</v>
      </c>
      <c r="BW158" s="1143">
        <f t="shared" si="67"/>
        <v>3</v>
      </c>
      <c r="BX158" s="1145">
        <f t="shared" si="67"/>
        <v>100</v>
      </c>
      <c r="BY158" s="1146">
        <f t="shared" si="67"/>
        <v>10</v>
      </c>
      <c r="BZ158" s="1145">
        <f t="shared" si="67"/>
        <v>100</v>
      </c>
      <c r="CA158" s="1121"/>
    </row>
    <row r="159" spans="1:79">
      <c r="A159" s="1061"/>
      <c r="B159" s="1061"/>
      <c r="C159" s="1061"/>
      <c r="D159" s="1061"/>
      <c r="E159" s="1061"/>
      <c r="F159" s="1061"/>
      <c r="G159" s="1061"/>
      <c r="H159" s="1061"/>
      <c r="I159" s="1061"/>
      <c r="J159" s="1061"/>
      <c r="K159" s="1061"/>
      <c r="L159" s="1061"/>
      <c r="M159" s="1061"/>
      <c r="N159" s="1061"/>
      <c r="O159" s="1061"/>
      <c r="P159" s="1061"/>
      <c r="Q159" s="1061"/>
      <c r="R159" s="1061"/>
      <c r="S159" s="1061"/>
      <c r="T159" s="1061"/>
      <c r="U159" s="1061"/>
      <c r="V159" s="1061"/>
      <c r="W159" s="1061"/>
      <c r="X159" s="1061"/>
      <c r="Y159" s="1108"/>
      <c r="AB159" s="1216"/>
      <c r="AC159" s="1244"/>
      <c r="AD159" s="1217"/>
      <c r="AE159" s="1217"/>
      <c r="AF159" s="1244"/>
      <c r="AG159" s="1244"/>
      <c r="AH159" s="1245" t="s">
        <v>1081</v>
      </c>
      <c r="AI159" s="1244"/>
      <c r="AJ159" s="1244"/>
      <c r="AK159" s="1244"/>
      <c r="AL159" s="1244"/>
      <c r="AM159" s="1244"/>
      <c r="AN159" s="1244"/>
      <c r="AO159" s="1244"/>
      <c r="AP159" s="1244"/>
      <c r="AQ159" s="1244"/>
      <c r="AR159" s="1244"/>
      <c r="AS159" s="1244"/>
      <c r="AT159" s="1244"/>
      <c r="AU159" s="1244"/>
      <c r="AV159" s="1244"/>
      <c r="AW159" s="1244"/>
      <c r="AX159" s="1244"/>
      <c r="AY159" s="1244"/>
      <c r="AZ159" s="1219"/>
      <c r="BC159" s="1056"/>
      <c r="BD159" s="1062"/>
      <c r="BE159" s="1061"/>
      <c r="BF159" s="1061"/>
      <c r="BG159" s="1062"/>
      <c r="BH159" s="1062"/>
      <c r="BI159" s="1062"/>
      <c r="BJ159" s="1062"/>
      <c r="BK159" s="1062"/>
      <c r="BL159" s="1062"/>
      <c r="BM159" s="1062"/>
      <c r="BN159" s="1062"/>
      <c r="BO159" s="1062"/>
      <c r="BP159" s="1062"/>
      <c r="BQ159" s="1062"/>
      <c r="BR159" s="1062"/>
      <c r="BS159" s="1062"/>
      <c r="BT159" s="1062"/>
      <c r="BU159" s="1062"/>
      <c r="BV159" s="1062"/>
      <c r="BW159" s="1062"/>
      <c r="BX159" s="1062"/>
      <c r="BY159" s="1062"/>
      <c r="BZ159" s="1062"/>
      <c r="CA159" s="1121"/>
    </row>
    <row r="160" spans="1:79" ht="15.75" thickBot="1">
      <c r="A160" s="1061"/>
      <c r="B160" s="1061"/>
      <c r="C160" s="1061"/>
      <c r="D160" s="1061"/>
      <c r="E160" s="1061"/>
      <c r="F160" s="1061"/>
      <c r="G160" s="1061"/>
      <c r="H160" s="1061"/>
      <c r="I160" s="1061"/>
      <c r="J160" s="1061"/>
      <c r="K160" s="1061"/>
      <c r="L160" s="1061"/>
      <c r="M160" s="1061"/>
      <c r="N160" s="1061"/>
      <c r="O160" s="1061"/>
      <c r="P160" s="1061"/>
      <c r="Q160" s="1061"/>
      <c r="R160" s="1061"/>
      <c r="S160" s="1061"/>
      <c r="T160" s="1061"/>
      <c r="U160" s="1061"/>
      <c r="V160" s="1061"/>
      <c r="W160" s="1061"/>
      <c r="X160" s="1061"/>
      <c r="Y160" s="1108"/>
      <c r="AB160" s="1216"/>
      <c r="AC160" s="1244"/>
      <c r="AD160" s="1217"/>
      <c r="AE160" s="1217"/>
      <c r="AF160" s="1244"/>
      <c r="AG160" s="1244"/>
      <c r="AH160" s="1244"/>
      <c r="AI160" s="1244"/>
      <c r="AJ160" s="1244"/>
      <c r="AK160" s="1244"/>
      <c r="AL160" s="1244"/>
      <c r="AM160" s="1244"/>
      <c r="AN160" s="1244"/>
      <c r="AO160" s="1244"/>
      <c r="AP160" s="1244"/>
      <c r="AQ160" s="1244"/>
      <c r="AR160" s="1244"/>
      <c r="AS160" s="1244"/>
      <c r="AT160" s="1244"/>
      <c r="AU160" s="1244"/>
      <c r="AV160" s="1244"/>
      <c r="AW160" s="1244"/>
      <c r="AX160" s="1244"/>
      <c r="AY160" s="1244"/>
      <c r="AZ160" s="1219"/>
      <c r="BC160" s="1056"/>
      <c r="BD160" s="1062"/>
      <c r="BE160" s="1061"/>
      <c r="BF160" s="1061"/>
      <c r="BG160" s="1062"/>
      <c r="BH160" s="1062"/>
      <c r="BI160" s="1062"/>
      <c r="BJ160" s="1062"/>
      <c r="BK160" s="1062"/>
      <c r="BL160" s="1062"/>
      <c r="BM160" s="1062"/>
      <c r="BN160" s="1062"/>
      <c r="BO160" s="1062"/>
      <c r="BP160" s="1062"/>
      <c r="BQ160" s="1062"/>
      <c r="BR160" s="1062"/>
      <c r="BS160" s="1062"/>
      <c r="BT160" s="1062"/>
      <c r="BU160" s="1062"/>
      <c r="BV160" s="1062"/>
      <c r="BW160" s="1062"/>
      <c r="BX160" s="1062"/>
      <c r="BY160" s="1062"/>
      <c r="BZ160" s="1062"/>
      <c r="CA160" s="1121"/>
    </row>
    <row r="161" spans="1:79" ht="15.75" thickBot="1">
      <c r="A161" s="1061">
        <v>35</v>
      </c>
      <c r="B161" s="1063" t="s">
        <v>715</v>
      </c>
      <c r="C161" s="1636" t="s">
        <v>101</v>
      </c>
      <c r="D161" s="1637"/>
      <c r="E161" s="1636" t="s">
        <v>1062</v>
      </c>
      <c r="F161" s="1637"/>
      <c r="G161" s="1636" t="s">
        <v>1063</v>
      </c>
      <c r="H161" s="1637"/>
      <c r="I161" s="1636" t="s">
        <v>1049</v>
      </c>
      <c r="J161" s="1637"/>
      <c r="K161" s="1636" t="s">
        <v>1050</v>
      </c>
      <c r="L161" s="1637"/>
      <c r="M161" s="1636" t="s">
        <v>1051</v>
      </c>
      <c r="N161" s="1637"/>
      <c r="O161" s="1636" t="s">
        <v>1052</v>
      </c>
      <c r="P161" s="1637"/>
      <c r="Q161" s="1636" t="s">
        <v>1053</v>
      </c>
      <c r="R161" s="1637"/>
      <c r="S161" s="1636" t="s">
        <v>1054</v>
      </c>
      <c r="T161" s="1637"/>
      <c r="U161" s="1636" t="s">
        <v>1055</v>
      </c>
      <c r="V161" s="1638"/>
      <c r="W161" s="1636" t="s">
        <v>1056</v>
      </c>
      <c r="X161" s="1637"/>
      <c r="Y161" s="1108"/>
      <c r="AB161" s="1216"/>
      <c r="AC161" s="1218" t="s">
        <v>715</v>
      </c>
      <c r="AD161" s="1641" t="s">
        <v>101</v>
      </c>
      <c r="AE161" s="1642"/>
      <c r="AF161" s="1641" t="s">
        <v>1062</v>
      </c>
      <c r="AG161" s="1642"/>
      <c r="AH161" s="1641" t="s">
        <v>1063</v>
      </c>
      <c r="AI161" s="1642"/>
      <c r="AJ161" s="1641" t="s">
        <v>1049</v>
      </c>
      <c r="AK161" s="1642"/>
      <c r="AL161" s="1641" t="s">
        <v>1050</v>
      </c>
      <c r="AM161" s="1642"/>
      <c r="AN161" s="1641" t="s">
        <v>1051</v>
      </c>
      <c r="AO161" s="1642"/>
      <c r="AP161" s="1641" t="s">
        <v>1052</v>
      </c>
      <c r="AQ161" s="1642"/>
      <c r="AR161" s="1641" t="s">
        <v>1053</v>
      </c>
      <c r="AS161" s="1642"/>
      <c r="AT161" s="1641" t="s">
        <v>1054</v>
      </c>
      <c r="AU161" s="1642"/>
      <c r="AV161" s="1641" t="s">
        <v>1055</v>
      </c>
      <c r="AW161" s="1644"/>
      <c r="AX161" s="1641" t="s">
        <v>1056</v>
      </c>
      <c r="AY161" s="1642"/>
      <c r="AZ161" s="1219"/>
      <c r="BC161" s="1056"/>
      <c r="BD161" s="1063" t="s">
        <v>715</v>
      </c>
      <c r="BE161" s="1636" t="s">
        <v>101</v>
      </c>
      <c r="BF161" s="1637"/>
      <c r="BG161" s="1636" t="s">
        <v>1062</v>
      </c>
      <c r="BH161" s="1637"/>
      <c r="BI161" s="1636" t="s">
        <v>1063</v>
      </c>
      <c r="BJ161" s="1637"/>
      <c r="BK161" s="1636" t="s">
        <v>1049</v>
      </c>
      <c r="BL161" s="1637"/>
      <c r="BM161" s="1636" t="s">
        <v>1050</v>
      </c>
      <c r="BN161" s="1637"/>
      <c r="BO161" s="1636" t="s">
        <v>1051</v>
      </c>
      <c r="BP161" s="1637"/>
      <c r="BQ161" s="1636" t="s">
        <v>1052</v>
      </c>
      <c r="BR161" s="1637"/>
      <c r="BS161" s="1636" t="s">
        <v>1053</v>
      </c>
      <c r="BT161" s="1637"/>
      <c r="BU161" s="1636" t="s">
        <v>1054</v>
      </c>
      <c r="BV161" s="1637"/>
      <c r="BW161" s="1636" t="s">
        <v>1055</v>
      </c>
      <c r="BX161" s="1638"/>
      <c r="BY161" s="1636" t="s">
        <v>1056</v>
      </c>
      <c r="BZ161" s="1637"/>
      <c r="CA161" s="1121"/>
    </row>
    <row r="162" spans="1:79" ht="15.75" thickBot="1">
      <c r="A162" s="1061"/>
      <c r="B162" s="1064"/>
      <c r="C162" s="1065" t="s">
        <v>1002</v>
      </c>
      <c r="D162" s="1066" t="s">
        <v>213</v>
      </c>
      <c r="E162" s="1065" t="s">
        <v>1002</v>
      </c>
      <c r="F162" s="1066" t="s">
        <v>213</v>
      </c>
      <c r="G162" s="1065" t="s">
        <v>1002</v>
      </c>
      <c r="H162" s="1066" t="s">
        <v>213</v>
      </c>
      <c r="I162" s="1065" t="s">
        <v>1002</v>
      </c>
      <c r="J162" s="1066" t="s">
        <v>213</v>
      </c>
      <c r="K162" s="1065" t="s">
        <v>1002</v>
      </c>
      <c r="L162" s="1066" t="s">
        <v>213</v>
      </c>
      <c r="M162" s="1065" t="s">
        <v>1002</v>
      </c>
      <c r="N162" s="1066" t="s">
        <v>213</v>
      </c>
      <c r="O162" s="1065" t="s">
        <v>1002</v>
      </c>
      <c r="P162" s="1066" t="s">
        <v>213</v>
      </c>
      <c r="Q162" s="1065" t="s">
        <v>1002</v>
      </c>
      <c r="R162" s="1066" t="s">
        <v>213</v>
      </c>
      <c r="S162" s="1065" t="s">
        <v>1002</v>
      </c>
      <c r="T162" s="1066" t="s">
        <v>213</v>
      </c>
      <c r="U162" s="1065" t="s">
        <v>1002</v>
      </c>
      <c r="V162" s="1089" t="s">
        <v>213</v>
      </c>
      <c r="W162" s="1098" t="s">
        <v>1002</v>
      </c>
      <c r="X162" s="1099" t="s">
        <v>213</v>
      </c>
      <c r="Y162" s="1108"/>
      <c r="AB162" s="1216"/>
      <c r="AC162" s="1220"/>
      <c r="AD162" s="1221" t="s">
        <v>1002</v>
      </c>
      <c r="AE162" s="1222" t="s">
        <v>213</v>
      </c>
      <c r="AF162" s="1221" t="s">
        <v>1002</v>
      </c>
      <c r="AG162" s="1222" t="s">
        <v>213</v>
      </c>
      <c r="AH162" s="1221" t="s">
        <v>1002</v>
      </c>
      <c r="AI162" s="1222" t="s">
        <v>213</v>
      </c>
      <c r="AJ162" s="1221" t="s">
        <v>1002</v>
      </c>
      <c r="AK162" s="1222" t="s">
        <v>213</v>
      </c>
      <c r="AL162" s="1221" t="s">
        <v>1002</v>
      </c>
      <c r="AM162" s="1222" t="s">
        <v>213</v>
      </c>
      <c r="AN162" s="1221" t="s">
        <v>1002</v>
      </c>
      <c r="AO162" s="1222" t="s">
        <v>213</v>
      </c>
      <c r="AP162" s="1221" t="s">
        <v>1002</v>
      </c>
      <c r="AQ162" s="1222" t="s">
        <v>213</v>
      </c>
      <c r="AR162" s="1221" t="s">
        <v>1002</v>
      </c>
      <c r="AS162" s="1222" t="s">
        <v>213</v>
      </c>
      <c r="AT162" s="1221" t="s">
        <v>1002</v>
      </c>
      <c r="AU162" s="1222" t="s">
        <v>213</v>
      </c>
      <c r="AV162" s="1221" t="s">
        <v>1002</v>
      </c>
      <c r="AW162" s="1250" t="s">
        <v>213</v>
      </c>
      <c r="AX162" s="1259" t="s">
        <v>1002</v>
      </c>
      <c r="AY162" s="1260" t="s">
        <v>213</v>
      </c>
      <c r="AZ162" s="1219"/>
      <c r="BC162" s="1056"/>
      <c r="BD162" s="1064"/>
      <c r="BE162" s="1065" t="s">
        <v>1002</v>
      </c>
      <c r="BF162" s="1066" t="s">
        <v>213</v>
      </c>
      <c r="BG162" s="1065" t="s">
        <v>1002</v>
      </c>
      <c r="BH162" s="1066" t="s">
        <v>213</v>
      </c>
      <c r="BI162" s="1065" t="s">
        <v>1002</v>
      </c>
      <c r="BJ162" s="1066" t="s">
        <v>213</v>
      </c>
      <c r="BK162" s="1065" t="s">
        <v>1002</v>
      </c>
      <c r="BL162" s="1066" t="s">
        <v>213</v>
      </c>
      <c r="BM162" s="1065" t="s">
        <v>1002</v>
      </c>
      <c r="BN162" s="1066" t="s">
        <v>213</v>
      </c>
      <c r="BO162" s="1065" t="s">
        <v>1002</v>
      </c>
      <c r="BP162" s="1066" t="s">
        <v>213</v>
      </c>
      <c r="BQ162" s="1065" t="s">
        <v>1002</v>
      </c>
      <c r="BR162" s="1066" t="s">
        <v>213</v>
      </c>
      <c r="BS162" s="1065" t="s">
        <v>1002</v>
      </c>
      <c r="BT162" s="1066" t="s">
        <v>213</v>
      </c>
      <c r="BU162" s="1065" t="s">
        <v>1002</v>
      </c>
      <c r="BV162" s="1066" t="s">
        <v>213</v>
      </c>
      <c r="BW162" s="1065" t="s">
        <v>1002</v>
      </c>
      <c r="BX162" s="1089" t="s">
        <v>213</v>
      </c>
      <c r="BY162" s="1098" t="s">
        <v>1002</v>
      </c>
      <c r="BZ162" s="1099" t="s">
        <v>213</v>
      </c>
      <c r="CA162" s="1121"/>
    </row>
    <row r="163" spans="1:79">
      <c r="A163" s="1061"/>
      <c r="B163" s="1067" t="s">
        <v>155</v>
      </c>
      <c r="C163" s="1100">
        <f>E163+G163+I163+K163+M163+O163+Q163+S163+U163+W163</f>
        <v>88</v>
      </c>
      <c r="D163" s="1101">
        <f>C163/C165%</f>
        <v>60.273972602739725</v>
      </c>
      <c r="E163" s="1070">
        <v>1</v>
      </c>
      <c r="F163" s="1071">
        <v>50</v>
      </c>
      <c r="G163" s="1070">
        <v>13</v>
      </c>
      <c r="H163" s="1071">
        <v>62</v>
      </c>
      <c r="I163" s="1070">
        <v>22</v>
      </c>
      <c r="J163" s="1071">
        <v>82</v>
      </c>
      <c r="K163" s="1070">
        <v>15</v>
      </c>
      <c r="L163" s="1071">
        <v>75</v>
      </c>
      <c r="M163" s="1070">
        <v>15</v>
      </c>
      <c r="N163" s="1071">
        <v>63</v>
      </c>
      <c r="O163" s="1070">
        <v>7</v>
      </c>
      <c r="P163" s="1071">
        <v>44</v>
      </c>
      <c r="Q163" s="1072">
        <v>4</v>
      </c>
      <c r="R163" s="1071">
        <v>45</v>
      </c>
      <c r="S163" s="1070">
        <v>5</v>
      </c>
      <c r="T163" s="1071">
        <v>63</v>
      </c>
      <c r="U163" s="1070">
        <v>2</v>
      </c>
      <c r="V163" s="1091">
        <v>66</v>
      </c>
      <c r="W163" s="1074">
        <v>4</v>
      </c>
      <c r="X163" s="1075">
        <v>27</v>
      </c>
      <c r="Y163" s="1108"/>
      <c r="AB163" s="1216"/>
      <c r="AC163" s="1223" t="s">
        <v>155</v>
      </c>
      <c r="AD163" s="1224">
        <f>AF163+AH163+AJ163+AL163+AN163+AP163+AR163+AT163+AV163+AX163</f>
        <v>92</v>
      </c>
      <c r="AE163" s="1225">
        <f>AD163/AD165%</f>
        <v>65.714285714285722</v>
      </c>
      <c r="AF163" s="1227">
        <v>0</v>
      </c>
      <c r="AG163" s="1228">
        <v>0</v>
      </c>
      <c r="AH163" s="1227">
        <v>18</v>
      </c>
      <c r="AI163" s="1228">
        <v>90</v>
      </c>
      <c r="AJ163" s="1227">
        <v>17</v>
      </c>
      <c r="AK163" s="1228">
        <v>74</v>
      </c>
      <c r="AL163" s="1227">
        <v>19</v>
      </c>
      <c r="AM163" s="1228">
        <v>79</v>
      </c>
      <c r="AN163" s="1227">
        <v>16</v>
      </c>
      <c r="AO163" s="1228">
        <v>70</v>
      </c>
      <c r="AP163" s="1227">
        <v>7</v>
      </c>
      <c r="AQ163" s="1228">
        <v>50</v>
      </c>
      <c r="AR163" s="1229">
        <v>6</v>
      </c>
      <c r="AS163" s="1228">
        <v>60</v>
      </c>
      <c r="AT163" s="1227">
        <v>4</v>
      </c>
      <c r="AU163" s="1228">
        <v>40</v>
      </c>
      <c r="AV163" s="1227">
        <v>3</v>
      </c>
      <c r="AW163" s="1252">
        <v>100</v>
      </c>
      <c r="AX163" s="1232">
        <v>2</v>
      </c>
      <c r="AY163" s="1233">
        <v>15</v>
      </c>
      <c r="AZ163" s="1219"/>
      <c r="BC163" s="1056"/>
      <c r="BD163" s="1122" t="s">
        <v>155</v>
      </c>
      <c r="BE163" s="1100">
        <f>BG163+BI163+BK163+BM163+BO163+BQ163+BS163+BU163+BW163+BY163</f>
        <v>91</v>
      </c>
      <c r="BF163" s="1101">
        <f>BE163/BE165%</f>
        <v>68.421052631578945</v>
      </c>
      <c r="BG163" s="1124">
        <v>0</v>
      </c>
      <c r="BH163" s="1125">
        <v>0</v>
      </c>
      <c r="BI163" s="1124">
        <v>17</v>
      </c>
      <c r="BJ163" s="1125">
        <v>89</v>
      </c>
      <c r="BK163" s="1124">
        <v>24</v>
      </c>
      <c r="BL163" s="1125">
        <v>77</v>
      </c>
      <c r="BM163" s="1124">
        <v>11</v>
      </c>
      <c r="BN163" s="1125">
        <v>63</v>
      </c>
      <c r="BO163" s="1124">
        <v>14</v>
      </c>
      <c r="BP163" s="1125">
        <v>61</v>
      </c>
      <c r="BQ163" s="1124">
        <v>8</v>
      </c>
      <c r="BR163" s="1125">
        <v>65</v>
      </c>
      <c r="BS163" s="1126">
        <v>6</v>
      </c>
      <c r="BT163" s="1125">
        <v>60</v>
      </c>
      <c r="BU163" s="1124">
        <v>7</v>
      </c>
      <c r="BV163" s="1125">
        <v>64</v>
      </c>
      <c r="BW163" s="1124">
        <v>2</v>
      </c>
      <c r="BX163" s="1140">
        <v>65</v>
      </c>
      <c r="BY163" s="1129">
        <v>2</v>
      </c>
      <c r="BZ163" s="1130">
        <v>20</v>
      </c>
      <c r="CA163" s="1121"/>
    </row>
    <row r="164" spans="1:79" ht="15.75" thickBot="1">
      <c r="A164" s="1061"/>
      <c r="B164" s="1073" t="s">
        <v>156</v>
      </c>
      <c r="C164" s="1100">
        <f>E164+G164+I164+K164+M164+O164+Q164+S164+U164+W164</f>
        <v>58</v>
      </c>
      <c r="D164" s="1101">
        <f>C164/C165%</f>
        <v>39.726027397260275</v>
      </c>
      <c r="E164" s="1074">
        <v>1</v>
      </c>
      <c r="F164" s="1075">
        <v>50</v>
      </c>
      <c r="G164" s="1074">
        <v>8</v>
      </c>
      <c r="H164" s="1075">
        <v>38</v>
      </c>
      <c r="I164" s="1074">
        <v>6</v>
      </c>
      <c r="J164" s="1075">
        <v>28</v>
      </c>
      <c r="K164" s="1074">
        <v>5</v>
      </c>
      <c r="L164" s="1075">
        <v>25</v>
      </c>
      <c r="M164" s="1074">
        <v>9</v>
      </c>
      <c r="N164" s="1075">
        <v>37</v>
      </c>
      <c r="O164" s="1074">
        <v>9</v>
      </c>
      <c r="P164" s="1075">
        <v>56</v>
      </c>
      <c r="Q164" s="1076">
        <v>5</v>
      </c>
      <c r="R164" s="1075">
        <v>55</v>
      </c>
      <c r="S164" s="1074">
        <v>3</v>
      </c>
      <c r="T164" s="1075">
        <v>37</v>
      </c>
      <c r="U164" s="1074">
        <v>1</v>
      </c>
      <c r="V164" s="1092">
        <v>34</v>
      </c>
      <c r="W164" s="1074">
        <v>11</v>
      </c>
      <c r="X164" s="1075">
        <v>73</v>
      </c>
      <c r="Y164" s="1108"/>
      <c r="AB164" s="1216"/>
      <c r="AC164" s="1230" t="s">
        <v>156</v>
      </c>
      <c r="AD164" s="1224">
        <f>AF164+AH164+AJ164+AL164+AN164+AP164+AR164+AT164+AV164+AX164</f>
        <v>48</v>
      </c>
      <c r="AE164" s="1225">
        <f>AD164/AD165%</f>
        <v>34.285714285714285</v>
      </c>
      <c r="AF164" s="1232">
        <v>0</v>
      </c>
      <c r="AG164" s="1233">
        <v>0</v>
      </c>
      <c r="AH164" s="1232">
        <v>2</v>
      </c>
      <c r="AI164" s="1233">
        <v>10</v>
      </c>
      <c r="AJ164" s="1232">
        <v>6</v>
      </c>
      <c r="AK164" s="1233">
        <v>26</v>
      </c>
      <c r="AL164" s="1232">
        <v>5</v>
      </c>
      <c r="AM164" s="1233">
        <v>21</v>
      </c>
      <c r="AN164" s="1232">
        <v>7</v>
      </c>
      <c r="AO164" s="1233">
        <v>30</v>
      </c>
      <c r="AP164" s="1232">
        <v>7</v>
      </c>
      <c r="AQ164" s="1233">
        <v>50</v>
      </c>
      <c r="AR164" s="1234">
        <v>4</v>
      </c>
      <c r="AS164" s="1233">
        <v>40</v>
      </c>
      <c r="AT164" s="1232">
        <v>6</v>
      </c>
      <c r="AU164" s="1233">
        <v>60</v>
      </c>
      <c r="AV164" s="1232">
        <v>0</v>
      </c>
      <c r="AW164" s="1253">
        <v>0</v>
      </c>
      <c r="AX164" s="1232">
        <v>11</v>
      </c>
      <c r="AY164" s="1233">
        <v>85</v>
      </c>
      <c r="AZ164" s="1219"/>
      <c r="BC164" s="1056"/>
      <c r="BD164" s="1127" t="s">
        <v>156</v>
      </c>
      <c r="BE164" s="1100">
        <f>BG164+BI164+BK164+BM164+BO164+BQ164+BS164+BU164+BW164+BY164</f>
        <v>42</v>
      </c>
      <c r="BF164" s="1101">
        <f>BE164/BE165%</f>
        <v>31.578947368421051</v>
      </c>
      <c r="BG164" s="1129">
        <v>0</v>
      </c>
      <c r="BH164" s="1130">
        <v>0</v>
      </c>
      <c r="BI164" s="1129">
        <v>2</v>
      </c>
      <c r="BJ164" s="1130">
        <v>11</v>
      </c>
      <c r="BK164" s="1129">
        <v>7</v>
      </c>
      <c r="BL164" s="1130">
        <v>23</v>
      </c>
      <c r="BM164" s="1129">
        <v>3</v>
      </c>
      <c r="BN164" s="1130">
        <v>37</v>
      </c>
      <c r="BO164" s="1129">
        <v>9</v>
      </c>
      <c r="BP164" s="1130">
        <v>39</v>
      </c>
      <c r="BQ164" s="1129">
        <v>4</v>
      </c>
      <c r="BR164" s="1130">
        <v>35</v>
      </c>
      <c r="BS164" s="1131">
        <v>4</v>
      </c>
      <c r="BT164" s="1130">
        <v>40</v>
      </c>
      <c r="BU164" s="1129">
        <v>4</v>
      </c>
      <c r="BV164" s="1130">
        <v>36</v>
      </c>
      <c r="BW164" s="1129">
        <v>1</v>
      </c>
      <c r="BX164" s="1141">
        <v>35</v>
      </c>
      <c r="BY164" s="1129">
        <v>8</v>
      </c>
      <c r="BZ164" s="1130">
        <v>80</v>
      </c>
      <c r="CA164" s="1121"/>
    </row>
    <row r="165" spans="1:79" ht="15.75" thickBot="1">
      <c r="A165" s="1061"/>
      <c r="B165" s="1103" t="s">
        <v>104</v>
      </c>
      <c r="C165" s="1082">
        <f>E165+G165+I165+K165+M165+O165+Q165+S165+U165+W165</f>
        <v>146</v>
      </c>
      <c r="D165" s="1094"/>
      <c r="E165" s="1104">
        <f>SUM(E163:E164)</f>
        <v>2</v>
      </c>
      <c r="F165" s="1105"/>
      <c r="G165" s="1104">
        <f t="shared" ref="G165:W165" si="68">SUM(G163:G164)</f>
        <v>21</v>
      </c>
      <c r="H165" s="1105"/>
      <c r="I165" s="1104">
        <f t="shared" si="68"/>
        <v>28</v>
      </c>
      <c r="J165" s="1105"/>
      <c r="K165" s="1104">
        <f t="shared" si="68"/>
        <v>20</v>
      </c>
      <c r="L165" s="1105"/>
      <c r="M165" s="1104">
        <f t="shared" si="68"/>
        <v>24</v>
      </c>
      <c r="N165" s="1105"/>
      <c r="O165" s="1104">
        <f t="shared" si="68"/>
        <v>16</v>
      </c>
      <c r="P165" s="1105"/>
      <c r="Q165" s="1106">
        <f t="shared" si="68"/>
        <v>9</v>
      </c>
      <c r="R165" s="1105"/>
      <c r="S165" s="1104">
        <f t="shared" si="68"/>
        <v>8</v>
      </c>
      <c r="T165" s="1105"/>
      <c r="U165" s="1104">
        <f t="shared" si="68"/>
        <v>3</v>
      </c>
      <c r="V165" s="1107"/>
      <c r="W165" s="1104">
        <f t="shared" si="68"/>
        <v>15</v>
      </c>
      <c r="X165" s="1105"/>
      <c r="Y165" s="1108"/>
      <c r="AB165" s="1216"/>
      <c r="AC165" s="1261" t="s">
        <v>104</v>
      </c>
      <c r="AD165" s="1240">
        <f>AF165+AH165+AJ165+AL165+AN165+AP165+AR165+AT165+AV165+AX165</f>
        <v>140</v>
      </c>
      <c r="AE165" s="1241"/>
      <c r="AF165" s="1262">
        <f>SUM(AF163:AF164)</f>
        <v>0</v>
      </c>
      <c r="AG165" s="1263">
        <f t="shared" ref="AG165:AY165" si="69">SUM(AG163:AG164)</f>
        <v>0</v>
      </c>
      <c r="AH165" s="1262">
        <f t="shared" si="69"/>
        <v>20</v>
      </c>
      <c r="AI165" s="1263">
        <f t="shared" si="69"/>
        <v>100</v>
      </c>
      <c r="AJ165" s="1262">
        <f t="shared" si="69"/>
        <v>23</v>
      </c>
      <c r="AK165" s="1263">
        <f t="shared" si="69"/>
        <v>100</v>
      </c>
      <c r="AL165" s="1262">
        <f t="shared" si="69"/>
        <v>24</v>
      </c>
      <c r="AM165" s="1263">
        <f t="shared" si="69"/>
        <v>100</v>
      </c>
      <c r="AN165" s="1262">
        <f t="shared" si="69"/>
        <v>23</v>
      </c>
      <c r="AO165" s="1263">
        <f t="shared" si="69"/>
        <v>100</v>
      </c>
      <c r="AP165" s="1262">
        <f t="shared" si="69"/>
        <v>14</v>
      </c>
      <c r="AQ165" s="1263">
        <f t="shared" si="69"/>
        <v>100</v>
      </c>
      <c r="AR165" s="1264">
        <f t="shared" si="69"/>
        <v>10</v>
      </c>
      <c r="AS165" s="1263">
        <f t="shared" si="69"/>
        <v>100</v>
      </c>
      <c r="AT165" s="1262">
        <f t="shared" si="69"/>
        <v>10</v>
      </c>
      <c r="AU165" s="1263">
        <f t="shared" si="69"/>
        <v>100</v>
      </c>
      <c r="AV165" s="1262">
        <f t="shared" si="69"/>
        <v>3</v>
      </c>
      <c r="AW165" s="1265">
        <f t="shared" si="69"/>
        <v>100</v>
      </c>
      <c r="AX165" s="1262">
        <f t="shared" si="69"/>
        <v>13</v>
      </c>
      <c r="AY165" s="1263">
        <f t="shared" si="69"/>
        <v>100</v>
      </c>
      <c r="AZ165" s="1219">
        <f t="shared" ref="AZ165" si="70">SUM(AF165+AH165+AJ165+AL165+AN165+AP165+AR165+AT165+AV165+AX165)</f>
        <v>140</v>
      </c>
      <c r="BC165" s="1056"/>
      <c r="BD165" s="1148" t="s">
        <v>104</v>
      </c>
      <c r="BE165" s="1082">
        <f>BG165+BI165+BK165+BM165+BO165+BQ165+BS165+BU165+BW165+BY165</f>
        <v>133</v>
      </c>
      <c r="BF165" s="1094"/>
      <c r="BG165" s="1149">
        <f>SUM(BG163:BG164)</f>
        <v>0</v>
      </c>
      <c r="BH165" s="1150">
        <f t="shared" ref="BH165:BZ165" si="71">SUM(BH163:BH164)</f>
        <v>0</v>
      </c>
      <c r="BI165" s="1149">
        <f t="shared" si="71"/>
        <v>19</v>
      </c>
      <c r="BJ165" s="1150">
        <f t="shared" si="71"/>
        <v>100</v>
      </c>
      <c r="BK165" s="1149">
        <f t="shared" si="71"/>
        <v>31</v>
      </c>
      <c r="BL165" s="1150">
        <f t="shared" si="71"/>
        <v>100</v>
      </c>
      <c r="BM165" s="1149">
        <f t="shared" si="71"/>
        <v>14</v>
      </c>
      <c r="BN165" s="1150">
        <f t="shared" si="71"/>
        <v>100</v>
      </c>
      <c r="BO165" s="1149">
        <f t="shared" si="71"/>
        <v>23</v>
      </c>
      <c r="BP165" s="1150">
        <f t="shared" si="71"/>
        <v>100</v>
      </c>
      <c r="BQ165" s="1149">
        <f t="shared" si="71"/>
        <v>12</v>
      </c>
      <c r="BR165" s="1150">
        <f t="shared" si="71"/>
        <v>100</v>
      </c>
      <c r="BS165" s="1151">
        <f t="shared" si="71"/>
        <v>10</v>
      </c>
      <c r="BT165" s="1150">
        <f t="shared" si="71"/>
        <v>100</v>
      </c>
      <c r="BU165" s="1149">
        <f t="shared" si="71"/>
        <v>11</v>
      </c>
      <c r="BV165" s="1150">
        <f t="shared" si="71"/>
        <v>100</v>
      </c>
      <c r="BW165" s="1149">
        <f t="shared" si="71"/>
        <v>3</v>
      </c>
      <c r="BX165" s="1152">
        <f t="shared" si="71"/>
        <v>100</v>
      </c>
      <c r="BY165" s="1149">
        <f t="shared" si="71"/>
        <v>10</v>
      </c>
      <c r="BZ165" s="1150">
        <f t="shared" si="71"/>
        <v>100</v>
      </c>
      <c r="CA165" s="1121"/>
    </row>
    <row r="166" spans="1:79">
      <c r="A166" s="1061"/>
      <c r="B166" s="1061"/>
      <c r="C166" s="1061"/>
      <c r="D166" s="1061"/>
      <c r="E166" s="1061"/>
      <c r="F166" s="1061"/>
      <c r="G166" s="1061"/>
      <c r="H166" s="1061"/>
      <c r="I166" s="1061"/>
      <c r="J166" s="1061"/>
      <c r="K166" s="1061"/>
      <c r="L166" s="1061"/>
      <c r="M166" s="1061"/>
      <c r="N166" s="1061"/>
      <c r="O166" s="1061"/>
      <c r="P166" s="1061"/>
      <c r="Q166" s="1061"/>
      <c r="R166" s="1061"/>
      <c r="S166" s="1061"/>
      <c r="T166" s="1061"/>
      <c r="U166" s="1061"/>
      <c r="V166" s="1061"/>
      <c r="W166" s="1061"/>
      <c r="X166" s="1061"/>
      <c r="Y166" s="1061"/>
      <c r="AB166" s="1216"/>
      <c r="AC166" s="1216"/>
      <c r="AD166" s="1217"/>
      <c r="AE166" s="1217"/>
      <c r="AF166" s="1216">
        <f>(AF165+AF158+AF150)/3</f>
        <v>0</v>
      </c>
      <c r="AG166" s="1216"/>
      <c r="AH166" s="1216">
        <f>(AH165+AH158+AH150)/3</f>
        <v>19.666666666666668</v>
      </c>
      <c r="AI166" s="1216"/>
      <c r="AJ166" s="1216">
        <f>(AJ165+AJ158+AJ150)/3</f>
        <v>23</v>
      </c>
      <c r="AK166" s="1216"/>
      <c r="AL166" s="1216">
        <f>(AL165+AL158+AL150)/3</f>
        <v>22.666666666666668</v>
      </c>
      <c r="AM166" s="1216"/>
      <c r="AN166" s="1216">
        <f>(AN165+AN158+AN150)/3</f>
        <v>23</v>
      </c>
      <c r="AO166" s="1216"/>
      <c r="AP166" s="1216">
        <f>(AP165+AP158+AP150)/3</f>
        <v>14</v>
      </c>
      <c r="AQ166" s="1216"/>
      <c r="AR166" s="1216">
        <f>(AR165+AR158+AR150)/3</f>
        <v>10</v>
      </c>
      <c r="AS166" s="1216"/>
      <c r="AT166" s="1216">
        <f>(AT165+AT158+AT150)/3</f>
        <v>9.6666666666666661</v>
      </c>
      <c r="AU166" s="1216"/>
      <c r="AV166" s="1216">
        <f>(AV165+AV158+AV150)/3</f>
        <v>3</v>
      </c>
      <c r="AW166" s="1216"/>
      <c r="AX166" s="1216">
        <f>(AX165+AX158+AX150)/3</f>
        <v>13</v>
      </c>
      <c r="AY166" s="1216"/>
      <c r="AZ166" s="1216"/>
      <c r="BC166" s="1056"/>
      <c r="BD166" s="1193"/>
      <c r="BE166" s="1061"/>
      <c r="BF166" s="1061"/>
      <c r="BG166" s="1194"/>
      <c r="BH166" s="1194"/>
      <c r="BI166" s="1194"/>
      <c r="BJ166" s="1194"/>
      <c r="BK166" s="1194"/>
      <c r="BL166" s="1194"/>
      <c r="BM166" s="1194"/>
      <c r="BN166" s="1194"/>
      <c r="BO166" s="1194"/>
      <c r="BP166" s="1194"/>
      <c r="BQ166" s="1194"/>
      <c r="BR166" s="1194"/>
      <c r="BS166" s="1194"/>
      <c r="BT166" s="1194"/>
      <c r="BU166" s="1194"/>
      <c r="BV166" s="1194"/>
      <c r="BW166" s="1194"/>
      <c r="BX166" s="1194"/>
      <c r="BY166" s="1194"/>
      <c r="BZ166" s="1194"/>
      <c r="CA166" s="1121"/>
    </row>
    <row r="167" spans="1:79">
      <c r="AB167" s="1055"/>
      <c r="AC167" s="1055"/>
      <c r="AF167" s="1055"/>
      <c r="AG167" s="1055"/>
      <c r="AH167" s="1055"/>
      <c r="AI167" s="1055"/>
      <c r="AJ167" s="1055"/>
      <c r="AK167" s="1055"/>
      <c r="AL167" s="1055"/>
      <c r="AM167" s="1055"/>
      <c r="AN167" s="1055"/>
      <c r="AO167" s="1055"/>
      <c r="AP167" s="1055"/>
      <c r="AQ167" s="1055"/>
      <c r="AR167" s="1055"/>
      <c r="AS167" s="1055"/>
      <c r="AT167" s="1055"/>
      <c r="AU167" s="1055"/>
      <c r="AV167" s="1055"/>
      <c r="AW167" s="1055"/>
      <c r="AX167" s="1055"/>
      <c r="AY167" s="1055"/>
      <c r="AZ167" s="1055"/>
      <c r="BC167" s="1056"/>
      <c r="BD167" s="1055"/>
      <c r="BG167" s="1055"/>
      <c r="BH167" s="1055"/>
      <c r="BI167" s="1055"/>
      <c r="BJ167" s="1055"/>
      <c r="BK167" s="1055"/>
      <c r="BL167" s="1055"/>
      <c r="BM167" s="1055"/>
      <c r="BN167" s="1055"/>
      <c r="BO167" s="1055"/>
      <c r="BP167" s="1055"/>
      <c r="BQ167" s="1055"/>
      <c r="BR167" s="1055"/>
      <c r="BS167" s="1055"/>
      <c r="BT167" s="1055"/>
      <c r="BU167" s="1055"/>
      <c r="BV167" s="1055"/>
      <c r="BW167" s="1055"/>
      <c r="BX167" s="1055"/>
      <c r="BY167" s="1055"/>
      <c r="BZ167" s="1055"/>
      <c r="CA167" s="1055"/>
    </row>
    <row r="168" spans="1:79">
      <c r="A168" s="1109"/>
      <c r="B168" s="1109"/>
      <c r="C168" s="1109"/>
      <c r="D168" s="1109"/>
      <c r="E168" s="1109"/>
      <c r="F168" s="1109"/>
      <c r="G168" s="1109"/>
      <c r="H168" s="1109"/>
      <c r="I168" s="1109"/>
      <c r="J168" s="1109"/>
      <c r="K168" s="1109"/>
      <c r="L168" s="1109"/>
      <c r="M168" s="1109"/>
      <c r="N168" s="1109"/>
      <c r="O168" s="1109"/>
      <c r="P168" s="1109"/>
      <c r="Q168" s="1109"/>
      <c r="R168" s="1109"/>
      <c r="S168" s="1109"/>
      <c r="T168" s="1109"/>
      <c r="U168" s="1109"/>
      <c r="V168" s="1109"/>
      <c r="W168" s="1109"/>
      <c r="X168" s="1109"/>
      <c r="Y168" s="1110"/>
      <c r="AB168" s="1147"/>
      <c r="AC168" s="1147"/>
      <c r="AD168" s="1109"/>
      <c r="AE168" s="1109"/>
      <c r="AF168" s="1147"/>
      <c r="AG168" s="1147"/>
      <c r="AH168" s="1147"/>
      <c r="AI168" s="1147"/>
      <c r="AJ168" s="1147"/>
      <c r="AK168" s="1147"/>
      <c r="AL168" s="1147"/>
      <c r="AM168" s="1147"/>
      <c r="AN168" s="1147"/>
      <c r="AO168" s="1147"/>
      <c r="AP168" s="1147"/>
      <c r="AQ168" s="1147"/>
      <c r="AR168" s="1147"/>
      <c r="AS168" s="1147"/>
      <c r="AT168" s="1147"/>
      <c r="AU168" s="1147"/>
      <c r="AV168" s="1147"/>
      <c r="AW168" s="1147"/>
      <c r="AX168" s="1147"/>
      <c r="AY168" s="1147"/>
      <c r="AZ168" s="1147"/>
      <c r="BC168" s="1191"/>
      <c r="BD168" s="1191"/>
      <c r="BE168" s="1109"/>
      <c r="BF168" s="1109"/>
      <c r="BG168" s="1191"/>
      <c r="BH168" s="1191"/>
      <c r="BI168" s="1191"/>
      <c r="BJ168" s="1191"/>
      <c r="BK168" s="1191"/>
      <c r="BL168" s="1191"/>
      <c r="BM168" s="1191"/>
      <c r="BN168" s="1191"/>
      <c r="BO168" s="1191"/>
      <c r="BP168" s="1191"/>
      <c r="BQ168" s="1191"/>
      <c r="BR168" s="1191"/>
      <c r="BS168" s="1191"/>
      <c r="BT168" s="1191"/>
      <c r="BU168" s="1191"/>
      <c r="BV168" s="1191"/>
      <c r="BW168" s="1191"/>
      <c r="BX168" s="1191"/>
      <c r="BY168" s="1191"/>
      <c r="BZ168" s="1191"/>
      <c r="CA168" s="1191"/>
    </row>
    <row r="169" spans="1:79">
      <c r="B169" s="1061"/>
      <c r="C169" s="1061"/>
      <c r="D169" s="1061"/>
      <c r="E169" s="1061"/>
      <c r="F169" s="1061"/>
      <c r="G169" s="1061"/>
      <c r="H169" s="1061"/>
      <c r="I169" s="1061"/>
      <c r="J169" s="1061"/>
      <c r="K169" s="1061"/>
      <c r="L169" s="1061"/>
      <c r="M169" s="1061"/>
      <c r="N169" s="1061"/>
      <c r="O169" s="1061"/>
      <c r="P169" s="1061"/>
      <c r="Q169" s="1061"/>
      <c r="R169" s="1061"/>
      <c r="S169" s="1061"/>
      <c r="T169" s="1061"/>
      <c r="U169" s="1061"/>
      <c r="V169" s="1061"/>
      <c r="W169" s="1061"/>
      <c r="X169" s="1061"/>
      <c r="Y169" s="1108"/>
      <c r="AD169" s="1061"/>
      <c r="AE169" s="1061"/>
      <c r="BE169" s="1061"/>
      <c r="BF169" s="1061"/>
    </row>
    <row r="170" spans="1:79" s="1056" customFormat="1" ht="15.75" thickBot="1">
      <c r="A170" s="1061" t="s">
        <v>266</v>
      </c>
      <c r="B170" s="1061"/>
      <c r="C170" s="1061"/>
      <c r="D170" s="1061"/>
      <c r="E170" s="1061"/>
      <c r="F170" s="1061"/>
      <c r="G170" s="1061"/>
      <c r="H170" s="1061"/>
      <c r="I170" s="1061"/>
      <c r="J170" s="1061"/>
      <c r="K170" s="1061"/>
      <c r="L170" s="1061"/>
      <c r="M170" s="1061"/>
      <c r="N170" s="1061"/>
      <c r="O170" s="1061"/>
      <c r="P170" s="1061"/>
      <c r="Q170" s="1061"/>
      <c r="R170" s="1061"/>
      <c r="S170" s="1061"/>
      <c r="T170" s="1061"/>
      <c r="U170" s="1061"/>
      <c r="V170" s="1061"/>
      <c r="W170" s="1061"/>
      <c r="X170" s="1061"/>
      <c r="Y170" s="1108"/>
      <c r="AB170"/>
      <c r="AC170"/>
      <c r="AD170" s="1061"/>
      <c r="AE170" s="1061"/>
      <c r="AF170"/>
      <c r="AG170"/>
      <c r="AH170"/>
      <c r="AI170"/>
      <c r="AJ170"/>
      <c r="AK170"/>
      <c r="AL170"/>
      <c r="AM170"/>
      <c r="AN170"/>
      <c r="AO170"/>
      <c r="AP170"/>
      <c r="AQ170"/>
      <c r="AR170"/>
      <c r="AS170"/>
      <c r="AT170"/>
      <c r="AU170"/>
      <c r="AV170"/>
      <c r="AW170"/>
      <c r="AX170"/>
      <c r="AY170"/>
      <c r="AZ170"/>
      <c r="BC170" s="1056" t="s">
        <v>1077</v>
      </c>
      <c r="BE170" s="1061"/>
      <c r="BF170" s="1061"/>
    </row>
    <row r="171" spans="1:79" ht="15.75" thickBot="1">
      <c r="B171" s="1063" t="s">
        <v>827</v>
      </c>
      <c r="C171" s="1636" t="s">
        <v>101</v>
      </c>
      <c r="D171" s="1637"/>
      <c r="E171" s="1636" t="s">
        <v>1062</v>
      </c>
      <c r="F171" s="1637"/>
      <c r="G171" s="1636" t="s">
        <v>1048</v>
      </c>
      <c r="H171" s="1637"/>
      <c r="I171" s="1636" t="s">
        <v>1049</v>
      </c>
      <c r="J171" s="1637"/>
      <c r="K171" s="1636" t="s">
        <v>1050</v>
      </c>
      <c r="L171" s="1637"/>
      <c r="M171" s="1636" t="s">
        <v>1051</v>
      </c>
      <c r="N171" s="1637"/>
      <c r="O171" s="1636" t="s">
        <v>1052</v>
      </c>
      <c r="P171" s="1637"/>
      <c r="Q171" s="1636" t="s">
        <v>1053</v>
      </c>
      <c r="R171" s="1637"/>
      <c r="S171" s="1636" t="s">
        <v>1054</v>
      </c>
      <c r="T171" s="1637"/>
      <c r="U171" s="1636" t="s">
        <v>1055</v>
      </c>
      <c r="V171" s="1637"/>
      <c r="W171" s="1636" t="s">
        <v>1056</v>
      </c>
      <c r="X171" s="1637"/>
      <c r="Y171" s="1108"/>
      <c r="AB171" s="1055" t="s">
        <v>1077</v>
      </c>
      <c r="AC171" s="1063" t="s">
        <v>827</v>
      </c>
      <c r="AD171" s="1636" t="s">
        <v>101</v>
      </c>
      <c r="AE171" s="1637"/>
      <c r="AF171" s="1636" t="s">
        <v>1062</v>
      </c>
      <c r="AG171" s="1637"/>
      <c r="AH171" s="1636" t="s">
        <v>1063</v>
      </c>
      <c r="AI171" s="1637"/>
      <c r="AJ171" s="1636" t="s">
        <v>1049</v>
      </c>
      <c r="AK171" s="1637"/>
      <c r="AL171" s="1636" t="s">
        <v>1050</v>
      </c>
      <c r="AM171" s="1637"/>
      <c r="AN171" s="1636" t="s">
        <v>1051</v>
      </c>
      <c r="AO171" s="1637"/>
      <c r="AP171" s="1636" t="s">
        <v>1052</v>
      </c>
      <c r="AQ171" s="1637"/>
      <c r="AR171" s="1636" t="s">
        <v>1053</v>
      </c>
      <c r="AS171" s="1637"/>
      <c r="AT171" s="1636" t="s">
        <v>1054</v>
      </c>
      <c r="AU171" s="1637"/>
      <c r="AV171" s="1636" t="s">
        <v>1055</v>
      </c>
      <c r="AW171" s="1637"/>
      <c r="AX171" s="1636" t="s">
        <v>1056</v>
      </c>
      <c r="AY171" s="1637"/>
      <c r="AZ171" s="1121"/>
      <c r="BC171" s="1056">
        <v>31</v>
      </c>
      <c r="BD171" s="1063" t="s">
        <v>827</v>
      </c>
      <c r="BE171" s="1636" t="s">
        <v>101</v>
      </c>
      <c r="BF171" s="1637"/>
      <c r="BG171" s="1636" t="s">
        <v>1062</v>
      </c>
      <c r="BH171" s="1637"/>
      <c r="BI171" s="1636" t="s">
        <v>1048</v>
      </c>
      <c r="BJ171" s="1637"/>
      <c r="BK171" s="1636" t="s">
        <v>1049</v>
      </c>
      <c r="BL171" s="1637"/>
      <c r="BM171" s="1636" t="s">
        <v>1050</v>
      </c>
      <c r="BN171" s="1637"/>
      <c r="BO171" s="1636" t="s">
        <v>1051</v>
      </c>
      <c r="BP171" s="1637"/>
      <c r="BQ171" s="1636" t="s">
        <v>1052</v>
      </c>
      <c r="BR171" s="1637"/>
      <c r="BS171" s="1636" t="s">
        <v>1053</v>
      </c>
      <c r="BT171" s="1637"/>
      <c r="BU171" s="1636" t="s">
        <v>1054</v>
      </c>
      <c r="BV171" s="1637"/>
      <c r="BW171" s="1636" t="s">
        <v>1055</v>
      </c>
      <c r="BX171" s="1637"/>
      <c r="BY171" s="1636" t="s">
        <v>1056</v>
      </c>
      <c r="BZ171" s="1637"/>
      <c r="CA171" s="1121"/>
    </row>
    <row r="172" spans="1:79" ht="15.75" thickBot="1">
      <c r="A172" s="1061">
        <v>29</v>
      </c>
      <c r="B172" s="1064"/>
      <c r="C172" s="1065" t="s">
        <v>1002</v>
      </c>
      <c r="D172" s="1066" t="s">
        <v>213</v>
      </c>
      <c r="E172" s="1065" t="s">
        <v>1002</v>
      </c>
      <c r="F172" s="1066" t="s">
        <v>213</v>
      </c>
      <c r="G172" s="1065" t="s">
        <v>1002</v>
      </c>
      <c r="H172" s="1066" t="s">
        <v>213</v>
      </c>
      <c r="I172" s="1065" t="s">
        <v>1002</v>
      </c>
      <c r="J172" s="1066" t="s">
        <v>213</v>
      </c>
      <c r="K172" s="1065" t="s">
        <v>1002</v>
      </c>
      <c r="L172" s="1066" t="s">
        <v>213</v>
      </c>
      <c r="M172" s="1065" t="s">
        <v>1002</v>
      </c>
      <c r="N172" s="1066" t="s">
        <v>213</v>
      </c>
      <c r="O172" s="1065" t="s">
        <v>1002</v>
      </c>
      <c r="P172" s="1066" t="s">
        <v>213</v>
      </c>
      <c r="Q172" s="1065" t="s">
        <v>1002</v>
      </c>
      <c r="R172" s="1066" t="s">
        <v>213</v>
      </c>
      <c r="S172" s="1065" t="s">
        <v>1002</v>
      </c>
      <c r="T172" s="1066" t="s">
        <v>213</v>
      </c>
      <c r="U172" s="1065" t="s">
        <v>1002</v>
      </c>
      <c r="V172" s="1066" t="s">
        <v>213</v>
      </c>
      <c r="W172" s="1065" t="s">
        <v>1002</v>
      </c>
      <c r="X172" s="1066" t="s">
        <v>213</v>
      </c>
      <c r="Y172" s="1108"/>
      <c r="AB172" s="1055">
        <v>56</v>
      </c>
      <c r="AC172" s="1064"/>
      <c r="AD172" s="1065" t="s">
        <v>1002</v>
      </c>
      <c r="AE172" s="1066" t="s">
        <v>213</v>
      </c>
      <c r="AF172" s="1065" t="s">
        <v>1002</v>
      </c>
      <c r="AG172" s="1066" t="s">
        <v>213</v>
      </c>
      <c r="AH172" s="1065" t="s">
        <v>1002</v>
      </c>
      <c r="AI172" s="1066" t="s">
        <v>213</v>
      </c>
      <c r="AJ172" s="1065" t="s">
        <v>1002</v>
      </c>
      <c r="AK172" s="1066" t="s">
        <v>213</v>
      </c>
      <c r="AL172" s="1065" t="s">
        <v>1002</v>
      </c>
      <c r="AM172" s="1066" t="s">
        <v>213</v>
      </c>
      <c r="AN172" s="1065" t="s">
        <v>1002</v>
      </c>
      <c r="AO172" s="1066" t="s">
        <v>213</v>
      </c>
      <c r="AP172" s="1065" t="s">
        <v>1002</v>
      </c>
      <c r="AQ172" s="1066" t="s">
        <v>213</v>
      </c>
      <c r="AR172" s="1065" t="s">
        <v>1002</v>
      </c>
      <c r="AS172" s="1066" t="s">
        <v>213</v>
      </c>
      <c r="AT172" s="1065" t="s">
        <v>1002</v>
      </c>
      <c r="AU172" s="1066" t="s">
        <v>213</v>
      </c>
      <c r="AV172" s="1065" t="s">
        <v>1002</v>
      </c>
      <c r="AW172" s="1066" t="s">
        <v>213</v>
      </c>
      <c r="AX172" s="1065" t="s">
        <v>1002</v>
      </c>
      <c r="AY172" s="1066" t="s">
        <v>213</v>
      </c>
      <c r="AZ172" s="1121"/>
      <c r="BC172" s="1056"/>
      <c r="BD172" s="1154"/>
      <c r="BE172" s="1065" t="s">
        <v>1002</v>
      </c>
      <c r="BF172" s="1066" t="s">
        <v>213</v>
      </c>
      <c r="BG172" s="1155" t="s">
        <v>1002</v>
      </c>
      <c r="BH172" s="1156" t="s">
        <v>213</v>
      </c>
      <c r="BI172" s="1155" t="s">
        <v>1002</v>
      </c>
      <c r="BJ172" s="1156" t="s">
        <v>213</v>
      </c>
      <c r="BK172" s="1155" t="s">
        <v>1002</v>
      </c>
      <c r="BL172" s="1156" t="s">
        <v>213</v>
      </c>
      <c r="BM172" s="1155" t="s">
        <v>1002</v>
      </c>
      <c r="BN172" s="1156" t="s">
        <v>213</v>
      </c>
      <c r="BO172" s="1155" t="s">
        <v>1002</v>
      </c>
      <c r="BP172" s="1156" t="s">
        <v>213</v>
      </c>
      <c r="BQ172" s="1155" t="s">
        <v>1002</v>
      </c>
      <c r="BR172" s="1156" t="s">
        <v>213</v>
      </c>
      <c r="BS172" s="1155" t="s">
        <v>1002</v>
      </c>
      <c r="BT172" s="1156" t="s">
        <v>213</v>
      </c>
      <c r="BU172" s="1155" t="s">
        <v>1002</v>
      </c>
      <c r="BV172" s="1156" t="s">
        <v>213</v>
      </c>
      <c r="BW172" s="1155" t="s">
        <v>1002</v>
      </c>
      <c r="BX172" s="1156" t="s">
        <v>213</v>
      </c>
      <c r="BY172" s="1155" t="s">
        <v>1002</v>
      </c>
      <c r="BZ172" s="1156" t="s">
        <v>213</v>
      </c>
      <c r="CA172" s="1139"/>
    </row>
    <row r="173" spans="1:79">
      <c r="A173" s="1061"/>
      <c r="B173" s="1067" t="s">
        <v>832</v>
      </c>
      <c r="C173" s="1100">
        <f t="shared" ref="C173:C179" si="72">E173+G173+I173+K173+M173+O173+Q173+S173+U173+W173</f>
        <v>150</v>
      </c>
      <c r="D173" s="1101">
        <f>C173/C179%</f>
        <v>2.6954177897574123</v>
      </c>
      <c r="E173" s="1100">
        <v>0</v>
      </c>
      <c r="F173" s="1100">
        <v>0</v>
      </c>
      <c r="G173" s="1070">
        <v>30</v>
      </c>
      <c r="H173" s="1071">
        <v>7</v>
      </c>
      <c r="I173" s="1070">
        <v>99</v>
      </c>
      <c r="J173" s="1071">
        <v>2</v>
      </c>
      <c r="K173" s="1070">
        <v>14</v>
      </c>
      <c r="L173" s="1071">
        <v>2</v>
      </c>
      <c r="M173" s="1070">
        <v>5</v>
      </c>
      <c r="N173" s="1071">
        <v>2</v>
      </c>
      <c r="O173" s="1070">
        <v>1</v>
      </c>
      <c r="P173" s="1071">
        <v>2</v>
      </c>
      <c r="Q173" s="1070">
        <v>1</v>
      </c>
      <c r="R173" s="1071">
        <v>5</v>
      </c>
      <c r="S173" s="1072">
        <v>0</v>
      </c>
      <c r="T173" s="1071">
        <v>0</v>
      </c>
      <c r="U173" s="1070">
        <v>0</v>
      </c>
      <c r="V173" s="1071">
        <v>0</v>
      </c>
      <c r="W173" s="1070">
        <v>0</v>
      </c>
      <c r="X173" s="1071">
        <v>0</v>
      </c>
      <c r="Y173" s="1108"/>
      <c r="AB173" s="1055"/>
      <c r="AC173" s="1122" t="s">
        <v>832</v>
      </c>
      <c r="AD173" s="1100">
        <f t="shared" ref="AD173:AD179" si="73">AF173+AH173+AJ173+AL173+AN173+AP173+AR173+AT173+AV173+AX173</f>
        <v>147</v>
      </c>
      <c r="AE173" s="1101">
        <f>AD173/AD179%</f>
        <v>2.5766871165644174</v>
      </c>
      <c r="AF173" s="1123">
        <v>1</v>
      </c>
      <c r="AG173" s="1123">
        <v>33</v>
      </c>
      <c r="AH173" s="1124">
        <v>28</v>
      </c>
      <c r="AI173" s="1125">
        <v>8</v>
      </c>
      <c r="AJ173" s="1124">
        <v>103</v>
      </c>
      <c r="AK173" s="1125">
        <v>2</v>
      </c>
      <c r="AL173" s="1124">
        <v>10</v>
      </c>
      <c r="AM173" s="1125">
        <v>1</v>
      </c>
      <c r="AN173" s="1124">
        <v>4</v>
      </c>
      <c r="AO173" s="1125">
        <v>2</v>
      </c>
      <c r="AP173" s="1124">
        <v>1</v>
      </c>
      <c r="AQ173" s="1125">
        <v>2</v>
      </c>
      <c r="AR173" s="1124">
        <v>0</v>
      </c>
      <c r="AS173" s="1125">
        <v>0</v>
      </c>
      <c r="AT173" s="1126">
        <v>0</v>
      </c>
      <c r="AU173" s="1125">
        <v>0</v>
      </c>
      <c r="AV173" s="1124">
        <v>0</v>
      </c>
      <c r="AW173" s="1125">
        <v>0</v>
      </c>
      <c r="AX173" s="1124">
        <v>0</v>
      </c>
      <c r="AY173" s="1125">
        <v>0</v>
      </c>
      <c r="AZ173" s="1121"/>
      <c r="BC173" s="1056"/>
      <c r="BD173" s="1157" t="s">
        <v>832</v>
      </c>
      <c r="BE173" s="1100">
        <f t="shared" ref="BE173:BE179" si="74">BG173+BI173+BK173+BM173+BO173+BQ173+BS173+BU173+BW173+BY173</f>
        <v>147</v>
      </c>
      <c r="BF173" s="1101">
        <f>BE173/BE179%</f>
        <v>2.4623115577889445</v>
      </c>
      <c r="BG173" s="1158">
        <v>0</v>
      </c>
      <c r="BH173" s="1158">
        <v>0</v>
      </c>
      <c r="BI173" s="1159">
        <v>29</v>
      </c>
      <c r="BJ173" s="1160">
        <v>9</v>
      </c>
      <c r="BK173" s="1159">
        <v>106</v>
      </c>
      <c r="BL173" s="1160">
        <v>2</v>
      </c>
      <c r="BM173" s="1159">
        <v>8</v>
      </c>
      <c r="BN173" s="1160">
        <v>2</v>
      </c>
      <c r="BO173" s="1159">
        <v>3</v>
      </c>
      <c r="BP173" s="1160">
        <v>2</v>
      </c>
      <c r="BQ173" s="1159">
        <v>1</v>
      </c>
      <c r="BR173" s="1160">
        <v>2</v>
      </c>
      <c r="BS173" s="1159">
        <v>0</v>
      </c>
      <c r="BT173" s="1160">
        <v>0</v>
      </c>
      <c r="BU173" s="1161">
        <v>0</v>
      </c>
      <c r="BV173" s="1160">
        <v>0</v>
      </c>
      <c r="BW173" s="1159">
        <v>0</v>
      </c>
      <c r="BX173" s="1160">
        <v>0</v>
      </c>
      <c r="BY173" s="1159">
        <v>0</v>
      </c>
      <c r="BZ173" s="1160">
        <v>0</v>
      </c>
      <c r="CA173" s="1139"/>
    </row>
    <row r="174" spans="1:79">
      <c r="A174" s="1061"/>
      <c r="B174" s="1073" t="s">
        <v>833</v>
      </c>
      <c r="C174" s="1100">
        <f t="shared" si="72"/>
        <v>381</v>
      </c>
      <c r="D174" s="1101">
        <f>C174/C179%</f>
        <v>6.8463611859838274</v>
      </c>
      <c r="E174" s="1102">
        <v>0</v>
      </c>
      <c r="F174" s="1102">
        <v>0</v>
      </c>
      <c r="G174" s="1074">
        <v>55</v>
      </c>
      <c r="H174" s="1075">
        <v>13</v>
      </c>
      <c r="I174" s="1074">
        <v>282</v>
      </c>
      <c r="J174" s="1075">
        <v>7</v>
      </c>
      <c r="K174" s="1074">
        <v>28</v>
      </c>
      <c r="L174" s="1075">
        <v>4</v>
      </c>
      <c r="M174" s="1074">
        <v>13</v>
      </c>
      <c r="N174" s="1075">
        <v>6</v>
      </c>
      <c r="O174" s="1074">
        <v>1</v>
      </c>
      <c r="P174" s="1075">
        <v>2</v>
      </c>
      <c r="Q174" s="1074">
        <v>1</v>
      </c>
      <c r="R174" s="1075">
        <v>5</v>
      </c>
      <c r="S174" s="1076">
        <v>1</v>
      </c>
      <c r="T174" s="1075">
        <v>8</v>
      </c>
      <c r="U174" s="1074">
        <v>0</v>
      </c>
      <c r="V174" s="1075">
        <v>0</v>
      </c>
      <c r="W174" s="1074">
        <v>0</v>
      </c>
      <c r="X174" s="1075">
        <v>0</v>
      </c>
      <c r="Y174" s="1108"/>
      <c r="AB174" s="1055"/>
      <c r="AC174" s="1127" t="s">
        <v>833</v>
      </c>
      <c r="AD174" s="1100">
        <f t="shared" si="73"/>
        <v>383</v>
      </c>
      <c r="AE174" s="1101">
        <f>AD174/AD179%</f>
        <v>6.7134092900964069</v>
      </c>
      <c r="AF174" s="1128">
        <v>0</v>
      </c>
      <c r="AG174" s="1128">
        <v>0</v>
      </c>
      <c r="AH174" s="1129">
        <v>48</v>
      </c>
      <c r="AI174" s="1130">
        <v>14</v>
      </c>
      <c r="AJ174" s="1129">
        <v>291</v>
      </c>
      <c r="AK174" s="1130">
        <v>7</v>
      </c>
      <c r="AL174" s="1129">
        <v>28</v>
      </c>
      <c r="AM174" s="1130">
        <v>4</v>
      </c>
      <c r="AN174" s="1129">
        <v>13</v>
      </c>
      <c r="AO174" s="1130">
        <v>7</v>
      </c>
      <c r="AP174" s="1129">
        <v>1</v>
      </c>
      <c r="AQ174" s="1130">
        <v>2</v>
      </c>
      <c r="AR174" s="1129">
        <v>2</v>
      </c>
      <c r="AS174" s="1130">
        <v>12</v>
      </c>
      <c r="AT174" s="1131">
        <v>0</v>
      </c>
      <c r="AU174" s="1130">
        <v>0</v>
      </c>
      <c r="AV174" s="1129">
        <v>0</v>
      </c>
      <c r="AW174" s="1130">
        <v>0</v>
      </c>
      <c r="AX174" s="1129">
        <v>0</v>
      </c>
      <c r="AY174" s="1130">
        <v>0</v>
      </c>
      <c r="AZ174" s="1121"/>
      <c r="BC174" s="1056"/>
      <c r="BD174" s="1162" t="s">
        <v>833</v>
      </c>
      <c r="BE174" s="1100">
        <f t="shared" si="74"/>
        <v>397</v>
      </c>
      <c r="BF174" s="1101">
        <f>BE174/BE179%</f>
        <v>6.6499162479061971</v>
      </c>
      <c r="BG174" s="1163">
        <v>1</v>
      </c>
      <c r="BH174" s="1163">
        <v>33</v>
      </c>
      <c r="BI174" s="1164">
        <v>57</v>
      </c>
      <c r="BJ174" s="1165">
        <v>18</v>
      </c>
      <c r="BK174" s="1164">
        <v>302</v>
      </c>
      <c r="BL174" s="1165">
        <v>6</v>
      </c>
      <c r="BM174" s="1164">
        <v>25</v>
      </c>
      <c r="BN174" s="1165">
        <v>5</v>
      </c>
      <c r="BO174" s="1164">
        <v>9</v>
      </c>
      <c r="BP174" s="1165">
        <v>5</v>
      </c>
      <c r="BQ174" s="1164">
        <v>0</v>
      </c>
      <c r="BR174" s="1165">
        <v>0</v>
      </c>
      <c r="BS174" s="1164">
        <v>2</v>
      </c>
      <c r="BT174" s="1165">
        <v>8</v>
      </c>
      <c r="BU174" s="1166">
        <v>1</v>
      </c>
      <c r="BV174" s="1165">
        <v>11</v>
      </c>
      <c r="BW174" s="1164">
        <v>0</v>
      </c>
      <c r="BX174" s="1165">
        <v>0</v>
      </c>
      <c r="BY174" s="1164">
        <v>0</v>
      </c>
      <c r="BZ174" s="1165">
        <v>0</v>
      </c>
      <c r="CA174" s="1139"/>
    </row>
    <row r="175" spans="1:79">
      <c r="A175" s="1061"/>
      <c r="B175" s="1073" t="s">
        <v>267</v>
      </c>
      <c r="C175" s="1100">
        <f t="shared" si="72"/>
        <v>4645</v>
      </c>
      <c r="D175" s="1101">
        <f>C175/C179%</f>
        <v>83.468104222821211</v>
      </c>
      <c r="E175" s="1102">
        <v>2</v>
      </c>
      <c r="F175" s="1102">
        <v>67</v>
      </c>
      <c r="G175" s="1074">
        <v>281</v>
      </c>
      <c r="H175" s="1075">
        <v>69</v>
      </c>
      <c r="I175" s="1074">
        <v>3482</v>
      </c>
      <c r="J175" s="1075">
        <v>84</v>
      </c>
      <c r="K175" s="1074">
        <v>603</v>
      </c>
      <c r="L175" s="1075">
        <v>87</v>
      </c>
      <c r="M175" s="1074">
        <v>179</v>
      </c>
      <c r="N175" s="1075">
        <v>87</v>
      </c>
      <c r="O175" s="1074">
        <v>54</v>
      </c>
      <c r="P175" s="1075">
        <v>90</v>
      </c>
      <c r="Q175" s="1074">
        <v>18</v>
      </c>
      <c r="R175" s="1075">
        <v>86</v>
      </c>
      <c r="S175" s="1076">
        <v>11</v>
      </c>
      <c r="T175" s="1075">
        <v>85</v>
      </c>
      <c r="U175" s="1074">
        <v>4</v>
      </c>
      <c r="V175" s="1075">
        <v>100</v>
      </c>
      <c r="W175" s="1074">
        <v>11</v>
      </c>
      <c r="X175" s="1075">
        <v>100</v>
      </c>
      <c r="Y175" s="1108"/>
      <c r="AB175" s="1055"/>
      <c r="AC175" s="1127" t="s">
        <v>267</v>
      </c>
      <c r="AD175" s="1100">
        <f t="shared" si="73"/>
        <v>4785</v>
      </c>
      <c r="AE175" s="1101">
        <f>AD175/AD179%</f>
        <v>83.873794916739712</v>
      </c>
      <c r="AF175" s="1128">
        <v>0</v>
      </c>
      <c r="AG175" s="1128">
        <v>0</v>
      </c>
      <c r="AH175" s="1129">
        <v>231</v>
      </c>
      <c r="AI175" s="1130">
        <v>69</v>
      </c>
      <c r="AJ175" s="1129">
        <v>3714</v>
      </c>
      <c r="AK175" s="1130">
        <v>84</v>
      </c>
      <c r="AL175" s="1129">
        <v>590</v>
      </c>
      <c r="AM175" s="1130">
        <v>88</v>
      </c>
      <c r="AN175" s="1129">
        <v>153</v>
      </c>
      <c r="AO175" s="1130">
        <v>86</v>
      </c>
      <c r="AP175" s="1129">
        <v>55</v>
      </c>
      <c r="AQ175" s="1130">
        <v>92</v>
      </c>
      <c r="AR175" s="1129">
        <v>14</v>
      </c>
      <c r="AS175" s="1130">
        <v>82</v>
      </c>
      <c r="AT175" s="1131">
        <v>13</v>
      </c>
      <c r="AU175" s="1130">
        <v>93</v>
      </c>
      <c r="AV175" s="1129">
        <v>4</v>
      </c>
      <c r="AW175" s="1130">
        <v>100</v>
      </c>
      <c r="AX175" s="1129">
        <v>11</v>
      </c>
      <c r="AY175" s="1130">
        <v>100</v>
      </c>
      <c r="AZ175" s="1121"/>
      <c r="BC175" s="1056"/>
      <c r="BD175" s="1162" t="s">
        <v>267</v>
      </c>
      <c r="BE175" s="1100">
        <f t="shared" si="74"/>
        <v>5028</v>
      </c>
      <c r="BF175" s="1101">
        <f>BE175/BE179%</f>
        <v>84.221105527638187</v>
      </c>
      <c r="BG175" s="1163">
        <v>2</v>
      </c>
      <c r="BH175" s="1163">
        <v>67</v>
      </c>
      <c r="BI175" s="1164">
        <v>214</v>
      </c>
      <c r="BJ175" s="1165">
        <v>67</v>
      </c>
      <c r="BK175" s="1164">
        <v>4102</v>
      </c>
      <c r="BL175" s="1165">
        <v>85</v>
      </c>
      <c r="BM175" s="1164">
        <v>426</v>
      </c>
      <c r="BN175" s="1165">
        <v>87</v>
      </c>
      <c r="BO175" s="1164">
        <v>181</v>
      </c>
      <c r="BP175" s="1165">
        <v>91</v>
      </c>
      <c r="BQ175" s="1164">
        <v>60</v>
      </c>
      <c r="BR175" s="1165">
        <v>94</v>
      </c>
      <c r="BS175" s="1164">
        <v>20</v>
      </c>
      <c r="BT175" s="1165">
        <v>83</v>
      </c>
      <c r="BU175" s="1166">
        <v>8</v>
      </c>
      <c r="BV175" s="1165">
        <v>89</v>
      </c>
      <c r="BW175" s="1164">
        <v>2</v>
      </c>
      <c r="BX175" s="1165">
        <v>100</v>
      </c>
      <c r="BY175" s="1164">
        <v>13</v>
      </c>
      <c r="BZ175" s="1165">
        <v>100</v>
      </c>
      <c r="CA175" s="1139"/>
    </row>
    <row r="176" spans="1:79">
      <c r="A176" s="1061"/>
      <c r="B176" s="1073" t="s">
        <v>1057</v>
      </c>
      <c r="C176" s="1100">
        <f t="shared" si="72"/>
        <v>240</v>
      </c>
      <c r="D176" s="1101">
        <f>C176/C179%</f>
        <v>4.3126684636118595</v>
      </c>
      <c r="E176" s="1102">
        <v>1</v>
      </c>
      <c r="F176" s="1102">
        <v>33</v>
      </c>
      <c r="G176" s="1074">
        <v>26</v>
      </c>
      <c r="H176" s="1075">
        <v>6</v>
      </c>
      <c r="I176" s="1074">
        <v>179</v>
      </c>
      <c r="J176" s="1075">
        <v>4</v>
      </c>
      <c r="K176" s="1074">
        <v>24</v>
      </c>
      <c r="L176" s="1075">
        <v>3</v>
      </c>
      <c r="M176" s="1074">
        <v>6</v>
      </c>
      <c r="N176" s="1075">
        <v>3</v>
      </c>
      <c r="O176" s="1074">
        <v>3</v>
      </c>
      <c r="P176" s="1075">
        <v>5</v>
      </c>
      <c r="Q176" s="1074">
        <v>1</v>
      </c>
      <c r="R176" s="1075">
        <v>5</v>
      </c>
      <c r="S176" s="1076">
        <v>0</v>
      </c>
      <c r="T176" s="1075">
        <v>0</v>
      </c>
      <c r="U176" s="1074">
        <v>0</v>
      </c>
      <c r="V176" s="1075">
        <v>0</v>
      </c>
      <c r="W176" s="1074">
        <v>0</v>
      </c>
      <c r="X176" s="1075">
        <v>0</v>
      </c>
      <c r="Y176" s="1108"/>
      <c r="AB176" s="1055"/>
      <c r="AC176" s="1127" t="s">
        <v>1057</v>
      </c>
      <c r="AD176" s="1100">
        <f t="shared" si="73"/>
        <v>227</v>
      </c>
      <c r="AE176" s="1101">
        <f>AD176/AD179%</f>
        <v>3.9789658194566173</v>
      </c>
      <c r="AF176" s="1128">
        <v>2</v>
      </c>
      <c r="AG176" s="1128">
        <v>67</v>
      </c>
      <c r="AH176" s="1129">
        <v>14</v>
      </c>
      <c r="AI176" s="1130">
        <v>4</v>
      </c>
      <c r="AJ176" s="1129">
        <v>185</v>
      </c>
      <c r="AK176" s="1130">
        <v>4</v>
      </c>
      <c r="AL176" s="1129">
        <v>18</v>
      </c>
      <c r="AM176" s="1130">
        <v>3</v>
      </c>
      <c r="AN176" s="1129">
        <v>5</v>
      </c>
      <c r="AO176" s="1130">
        <v>3</v>
      </c>
      <c r="AP176" s="1129">
        <v>2</v>
      </c>
      <c r="AQ176" s="1130">
        <v>3</v>
      </c>
      <c r="AR176" s="1129">
        <v>1</v>
      </c>
      <c r="AS176" s="1130">
        <v>6</v>
      </c>
      <c r="AT176" s="1131">
        <v>0</v>
      </c>
      <c r="AU176" s="1130">
        <v>0</v>
      </c>
      <c r="AV176" s="1129">
        <v>0</v>
      </c>
      <c r="AW176" s="1130">
        <v>0</v>
      </c>
      <c r="AX176" s="1129">
        <v>0</v>
      </c>
      <c r="AY176" s="1130">
        <v>0</v>
      </c>
      <c r="AZ176" s="1121"/>
      <c r="BC176" s="1056"/>
      <c r="BD176" s="1162" t="s">
        <v>1057</v>
      </c>
      <c r="BE176" s="1100">
        <f t="shared" si="74"/>
        <v>227</v>
      </c>
      <c r="BF176" s="1101">
        <f>BE176/BE179%</f>
        <v>3.8023450586264653</v>
      </c>
      <c r="BG176" s="1163">
        <v>0</v>
      </c>
      <c r="BH176" s="1163">
        <v>0</v>
      </c>
      <c r="BI176" s="1164">
        <v>13</v>
      </c>
      <c r="BJ176" s="1165">
        <v>4</v>
      </c>
      <c r="BK176" s="1164">
        <v>195</v>
      </c>
      <c r="BL176" s="1165">
        <v>4</v>
      </c>
      <c r="BM176" s="1164">
        <v>12</v>
      </c>
      <c r="BN176" s="1165">
        <v>2</v>
      </c>
      <c r="BO176" s="1164">
        <v>3</v>
      </c>
      <c r="BP176" s="1165">
        <v>2</v>
      </c>
      <c r="BQ176" s="1164">
        <v>3</v>
      </c>
      <c r="BR176" s="1165">
        <v>5</v>
      </c>
      <c r="BS176" s="1164">
        <v>1</v>
      </c>
      <c r="BT176" s="1165">
        <v>4</v>
      </c>
      <c r="BU176" s="1166">
        <v>0</v>
      </c>
      <c r="BV176" s="1165">
        <v>0</v>
      </c>
      <c r="BW176" s="1164">
        <v>0</v>
      </c>
      <c r="BX176" s="1165">
        <v>0</v>
      </c>
      <c r="BY176" s="1164">
        <v>0</v>
      </c>
      <c r="BZ176" s="1165">
        <v>0</v>
      </c>
      <c r="CA176" s="1139"/>
    </row>
    <row r="177" spans="1:79">
      <c r="A177" s="1061"/>
      <c r="B177" s="1073" t="s">
        <v>1058</v>
      </c>
      <c r="C177" s="1100">
        <f t="shared" si="72"/>
        <v>65</v>
      </c>
      <c r="D177" s="1101">
        <f>C177/C179%</f>
        <v>1.1680143755615453</v>
      </c>
      <c r="E177" s="1102">
        <v>0</v>
      </c>
      <c r="F177" s="1102">
        <v>0</v>
      </c>
      <c r="G177" s="1074">
        <v>10</v>
      </c>
      <c r="H177" s="1075">
        <v>2</v>
      </c>
      <c r="I177" s="1074">
        <v>44</v>
      </c>
      <c r="J177" s="1075">
        <v>1</v>
      </c>
      <c r="K177" s="1074">
        <v>9</v>
      </c>
      <c r="L177" s="1075">
        <v>1</v>
      </c>
      <c r="M177" s="1074">
        <v>1</v>
      </c>
      <c r="N177" s="1075">
        <v>1</v>
      </c>
      <c r="O177" s="1074">
        <v>0</v>
      </c>
      <c r="P177" s="1075">
        <v>0</v>
      </c>
      <c r="Q177" s="1074">
        <v>0</v>
      </c>
      <c r="R177" s="1075">
        <v>0</v>
      </c>
      <c r="S177" s="1076">
        <v>1</v>
      </c>
      <c r="T177" s="1075">
        <v>8</v>
      </c>
      <c r="U177" s="1074">
        <v>0</v>
      </c>
      <c r="V177" s="1075">
        <v>0</v>
      </c>
      <c r="W177" s="1074">
        <v>0</v>
      </c>
      <c r="X177" s="1075">
        <v>0</v>
      </c>
      <c r="Y177" s="1108"/>
      <c r="AB177" s="1055"/>
      <c r="AC177" s="1127" t="s">
        <v>1058</v>
      </c>
      <c r="AD177" s="1100">
        <f t="shared" si="73"/>
        <v>68</v>
      </c>
      <c r="AE177" s="1101">
        <f>AD177/AD179%</f>
        <v>1.1919368974583699</v>
      </c>
      <c r="AF177" s="1128">
        <v>0</v>
      </c>
      <c r="AG177" s="1128">
        <v>0</v>
      </c>
      <c r="AH177" s="1129">
        <v>8</v>
      </c>
      <c r="AI177" s="1130">
        <v>2</v>
      </c>
      <c r="AJ177" s="1129">
        <v>51</v>
      </c>
      <c r="AK177" s="1130">
        <v>1</v>
      </c>
      <c r="AL177" s="1129">
        <v>7</v>
      </c>
      <c r="AM177" s="1130">
        <v>1</v>
      </c>
      <c r="AN177" s="1129">
        <v>1</v>
      </c>
      <c r="AO177" s="1130">
        <v>1</v>
      </c>
      <c r="AP177" s="1129">
        <v>0</v>
      </c>
      <c r="AQ177" s="1130">
        <v>0</v>
      </c>
      <c r="AR177" s="1129">
        <v>0</v>
      </c>
      <c r="AS177" s="1130">
        <v>0</v>
      </c>
      <c r="AT177" s="1131">
        <v>1</v>
      </c>
      <c r="AU177" s="1130">
        <v>7</v>
      </c>
      <c r="AV177" s="1129">
        <v>0</v>
      </c>
      <c r="AW177" s="1130">
        <v>0</v>
      </c>
      <c r="AX177" s="1129">
        <v>0</v>
      </c>
      <c r="AY177" s="1130">
        <v>0</v>
      </c>
      <c r="AZ177" s="1121"/>
      <c r="BC177" s="1056"/>
      <c r="BD177" s="1162" t="s">
        <v>1058</v>
      </c>
      <c r="BE177" s="1100">
        <f t="shared" si="74"/>
        <v>64</v>
      </c>
      <c r="BF177" s="1101">
        <f>BE177/BE179%</f>
        <v>1.0720268006700167</v>
      </c>
      <c r="BG177" s="1163">
        <v>0</v>
      </c>
      <c r="BH177" s="1163">
        <v>0</v>
      </c>
      <c r="BI177" s="1164">
        <v>4</v>
      </c>
      <c r="BJ177" s="1165">
        <v>1</v>
      </c>
      <c r="BK177" s="1164">
        <v>52</v>
      </c>
      <c r="BL177" s="1165">
        <v>1</v>
      </c>
      <c r="BM177" s="1164">
        <v>6</v>
      </c>
      <c r="BN177" s="1165">
        <v>1</v>
      </c>
      <c r="BO177" s="1164">
        <v>1</v>
      </c>
      <c r="BP177" s="1165">
        <v>1</v>
      </c>
      <c r="BQ177" s="1164">
        <v>0</v>
      </c>
      <c r="BR177" s="1165">
        <v>0</v>
      </c>
      <c r="BS177" s="1164">
        <v>1</v>
      </c>
      <c r="BT177" s="1165">
        <v>4</v>
      </c>
      <c r="BU177" s="1166">
        <v>0</v>
      </c>
      <c r="BV177" s="1165">
        <v>0</v>
      </c>
      <c r="BW177" s="1164">
        <v>0</v>
      </c>
      <c r="BX177" s="1165">
        <v>0</v>
      </c>
      <c r="BY177" s="1164">
        <v>0</v>
      </c>
      <c r="BZ177" s="1165">
        <v>0</v>
      </c>
      <c r="CA177" s="1139"/>
    </row>
    <row r="178" spans="1:79" ht="15.75" thickBot="1">
      <c r="A178" s="1061"/>
      <c r="B178" s="1077" t="s">
        <v>1059</v>
      </c>
      <c r="C178" s="1100">
        <f t="shared" si="72"/>
        <v>84</v>
      </c>
      <c r="D178" s="1101">
        <f>C178/C179%</f>
        <v>1.5094339622641511</v>
      </c>
      <c r="E178" s="1111">
        <v>0</v>
      </c>
      <c r="F178" s="1111">
        <v>0</v>
      </c>
      <c r="G178" s="1078">
        <v>7</v>
      </c>
      <c r="H178" s="1079">
        <v>2</v>
      </c>
      <c r="I178" s="1078">
        <v>56</v>
      </c>
      <c r="J178" s="1079">
        <v>1</v>
      </c>
      <c r="K178" s="1078">
        <v>18</v>
      </c>
      <c r="L178" s="1079">
        <v>3</v>
      </c>
      <c r="M178" s="1078">
        <v>2</v>
      </c>
      <c r="N178" s="1079">
        <v>1</v>
      </c>
      <c r="O178" s="1078">
        <v>1</v>
      </c>
      <c r="P178" s="1079">
        <v>2</v>
      </c>
      <c r="Q178" s="1078">
        <v>0</v>
      </c>
      <c r="R178" s="1079">
        <v>0</v>
      </c>
      <c r="S178" s="1080">
        <v>0</v>
      </c>
      <c r="T178" s="1079">
        <v>0</v>
      </c>
      <c r="U178" s="1078">
        <v>0</v>
      </c>
      <c r="V178" s="1079">
        <v>0</v>
      </c>
      <c r="W178" s="1078">
        <v>0</v>
      </c>
      <c r="X178" s="1079">
        <v>0</v>
      </c>
      <c r="Y178" s="1108"/>
      <c r="AB178" s="1055"/>
      <c r="AC178" s="1132" t="s">
        <v>1059</v>
      </c>
      <c r="AD178" s="1100">
        <f t="shared" si="73"/>
        <v>95</v>
      </c>
      <c r="AE178" s="1101">
        <f>AD178/AD179%</f>
        <v>1.6652059596844875</v>
      </c>
      <c r="AF178" s="1133">
        <v>0</v>
      </c>
      <c r="AG178" s="1133">
        <v>0</v>
      </c>
      <c r="AH178" s="1134">
        <v>5</v>
      </c>
      <c r="AI178" s="1135">
        <v>1</v>
      </c>
      <c r="AJ178" s="1134">
        <v>66</v>
      </c>
      <c r="AK178" s="1135">
        <v>1</v>
      </c>
      <c r="AL178" s="1134">
        <v>21</v>
      </c>
      <c r="AM178" s="1135">
        <v>3</v>
      </c>
      <c r="AN178" s="1134">
        <v>2</v>
      </c>
      <c r="AO178" s="1135">
        <v>1</v>
      </c>
      <c r="AP178" s="1134">
        <v>1</v>
      </c>
      <c r="AQ178" s="1135">
        <v>2</v>
      </c>
      <c r="AR178" s="1134">
        <v>0</v>
      </c>
      <c r="AS178" s="1135">
        <v>0</v>
      </c>
      <c r="AT178" s="1136">
        <v>0</v>
      </c>
      <c r="AU178" s="1135">
        <v>0</v>
      </c>
      <c r="AV178" s="1134">
        <v>0</v>
      </c>
      <c r="AW178" s="1135">
        <v>0</v>
      </c>
      <c r="AX178" s="1134">
        <v>0</v>
      </c>
      <c r="AY178" s="1135">
        <v>0</v>
      </c>
      <c r="AZ178" s="1121"/>
      <c r="BC178" s="1056"/>
      <c r="BD178" s="1167" t="s">
        <v>1059</v>
      </c>
      <c r="BE178" s="1100">
        <f t="shared" si="74"/>
        <v>107</v>
      </c>
      <c r="BF178" s="1101">
        <f>BE178/BE179%</f>
        <v>1.7922948073701841</v>
      </c>
      <c r="BG178" s="1168">
        <v>0</v>
      </c>
      <c r="BH178" s="1168">
        <v>0</v>
      </c>
      <c r="BI178" s="1169">
        <v>3</v>
      </c>
      <c r="BJ178" s="1170">
        <v>1</v>
      </c>
      <c r="BK178" s="1169">
        <v>87</v>
      </c>
      <c r="BL178" s="1170">
        <v>2</v>
      </c>
      <c r="BM178" s="1169">
        <v>14</v>
      </c>
      <c r="BN178" s="1170">
        <v>3</v>
      </c>
      <c r="BO178" s="1169">
        <v>3</v>
      </c>
      <c r="BP178" s="1170">
        <v>2</v>
      </c>
      <c r="BQ178" s="1169">
        <v>0</v>
      </c>
      <c r="BR178" s="1170">
        <v>0</v>
      </c>
      <c r="BS178" s="1169">
        <v>0</v>
      </c>
      <c r="BT178" s="1170">
        <v>0</v>
      </c>
      <c r="BU178" s="1171">
        <v>0</v>
      </c>
      <c r="BV178" s="1170">
        <v>0</v>
      </c>
      <c r="BW178" s="1169">
        <v>0</v>
      </c>
      <c r="BX178" s="1170">
        <v>0</v>
      </c>
      <c r="BY178" s="1169">
        <v>0</v>
      </c>
      <c r="BZ178" s="1170">
        <v>0</v>
      </c>
      <c r="CA178" s="1139"/>
    </row>
    <row r="179" spans="1:79" ht="15.75" thickBot="1">
      <c r="A179" s="1061"/>
      <c r="B179" s="1081" t="s">
        <v>104</v>
      </c>
      <c r="C179" s="1082">
        <f t="shared" si="72"/>
        <v>5565</v>
      </c>
      <c r="D179" s="1112"/>
      <c r="E179" s="1085">
        <f>SUM(E173:E178)</f>
        <v>3</v>
      </c>
      <c r="F179" s="1085"/>
      <c r="G179" s="1085">
        <f>SUM(G173:G178)</f>
        <v>409</v>
      </c>
      <c r="H179" s="1085"/>
      <c r="I179" s="1085">
        <f t="shared" ref="I179:W179" si="75">SUM(I173:I178)</f>
        <v>4142</v>
      </c>
      <c r="J179" s="1085"/>
      <c r="K179" s="1085">
        <f t="shared" si="75"/>
        <v>696</v>
      </c>
      <c r="L179" s="1085"/>
      <c r="M179" s="1085">
        <f t="shared" si="75"/>
        <v>206</v>
      </c>
      <c r="N179" s="1085"/>
      <c r="O179" s="1085">
        <f t="shared" si="75"/>
        <v>60</v>
      </c>
      <c r="P179" s="1085"/>
      <c r="Q179" s="1085">
        <f t="shared" si="75"/>
        <v>21</v>
      </c>
      <c r="R179" s="1085"/>
      <c r="S179" s="1085">
        <f t="shared" si="75"/>
        <v>13</v>
      </c>
      <c r="T179" s="1085"/>
      <c r="U179" s="1085">
        <f t="shared" si="75"/>
        <v>4</v>
      </c>
      <c r="V179" s="1085"/>
      <c r="W179" s="1085">
        <f t="shared" si="75"/>
        <v>11</v>
      </c>
      <c r="X179" s="1085"/>
      <c r="Y179" s="1108"/>
      <c r="AB179" s="1055"/>
      <c r="AC179" s="1063" t="s">
        <v>104</v>
      </c>
      <c r="AD179" s="1082">
        <f t="shared" si="73"/>
        <v>5705</v>
      </c>
      <c r="AE179" s="1112">
        <f>SUM(AE173:AE178)</f>
        <v>100.00000000000001</v>
      </c>
      <c r="AF179" s="1137">
        <f>SUM(AF173:AF178)</f>
        <v>3</v>
      </c>
      <c r="AG179" s="1137"/>
      <c r="AH179" s="1137">
        <f>SUM(AH173:AH178)</f>
        <v>334</v>
      </c>
      <c r="AI179" s="1137"/>
      <c r="AJ179" s="1137">
        <f t="shared" ref="AJ179:AX179" si="76">SUM(AJ173:AJ178)</f>
        <v>4410</v>
      </c>
      <c r="AK179" s="1137"/>
      <c r="AL179" s="1137">
        <f t="shared" si="76"/>
        <v>674</v>
      </c>
      <c r="AM179" s="1137"/>
      <c r="AN179" s="1137">
        <f t="shared" si="76"/>
        <v>178</v>
      </c>
      <c r="AO179" s="1137"/>
      <c r="AP179" s="1137">
        <f t="shared" si="76"/>
        <v>60</v>
      </c>
      <c r="AQ179" s="1137"/>
      <c r="AR179" s="1137">
        <f t="shared" si="76"/>
        <v>17</v>
      </c>
      <c r="AS179" s="1137"/>
      <c r="AT179" s="1137">
        <f t="shared" si="76"/>
        <v>14</v>
      </c>
      <c r="AU179" s="1137"/>
      <c r="AV179" s="1137">
        <f t="shared" si="76"/>
        <v>4</v>
      </c>
      <c r="AW179" s="1137"/>
      <c r="AX179" s="1137">
        <f t="shared" si="76"/>
        <v>11</v>
      </c>
      <c r="AY179" s="1137"/>
      <c r="AZ179" s="1121"/>
      <c r="BC179" s="1056"/>
      <c r="BD179" s="1172" t="s">
        <v>104</v>
      </c>
      <c r="BE179" s="1082">
        <f t="shared" si="74"/>
        <v>5970</v>
      </c>
      <c r="BF179" s="1112">
        <f>SUM(BF173:BF178)</f>
        <v>100</v>
      </c>
      <c r="BG179" s="1173">
        <f>SUM(BG173:BG178)</f>
        <v>3</v>
      </c>
      <c r="BH179" s="1173">
        <f>SUM(BH173:BH178)</f>
        <v>100</v>
      </c>
      <c r="BI179" s="1173">
        <f>SUM(BI173:BI178)</f>
        <v>320</v>
      </c>
      <c r="BJ179" s="1173">
        <f t="shared" ref="BJ179:BZ179" si="77">SUM(BJ173:BJ178)</f>
        <v>100</v>
      </c>
      <c r="BK179" s="1173">
        <f t="shared" si="77"/>
        <v>4844</v>
      </c>
      <c r="BL179" s="1173">
        <f t="shared" si="77"/>
        <v>100</v>
      </c>
      <c r="BM179" s="1173">
        <f t="shared" si="77"/>
        <v>491</v>
      </c>
      <c r="BN179" s="1173">
        <f t="shared" si="77"/>
        <v>100</v>
      </c>
      <c r="BO179" s="1173">
        <f t="shared" si="77"/>
        <v>200</v>
      </c>
      <c r="BP179" s="1173">
        <f t="shared" si="77"/>
        <v>103</v>
      </c>
      <c r="BQ179" s="1173">
        <f t="shared" si="77"/>
        <v>64</v>
      </c>
      <c r="BR179" s="1173">
        <f t="shared" si="77"/>
        <v>101</v>
      </c>
      <c r="BS179" s="1173">
        <f t="shared" si="77"/>
        <v>24</v>
      </c>
      <c r="BT179" s="1173">
        <f t="shared" si="77"/>
        <v>99</v>
      </c>
      <c r="BU179" s="1173">
        <f t="shared" si="77"/>
        <v>9</v>
      </c>
      <c r="BV179" s="1173">
        <f t="shared" si="77"/>
        <v>100</v>
      </c>
      <c r="BW179" s="1173">
        <f t="shared" si="77"/>
        <v>2</v>
      </c>
      <c r="BX179" s="1173">
        <f t="shared" si="77"/>
        <v>100</v>
      </c>
      <c r="BY179" s="1173">
        <f t="shared" si="77"/>
        <v>13</v>
      </c>
      <c r="BZ179" s="1173">
        <f t="shared" si="77"/>
        <v>100</v>
      </c>
      <c r="CA179" s="1139"/>
    </row>
    <row r="180" spans="1:79">
      <c r="A180" s="1061"/>
      <c r="B180" s="1061"/>
      <c r="C180" s="1061"/>
      <c r="D180" s="1061"/>
      <c r="E180" s="1061"/>
      <c r="F180" s="1061"/>
      <c r="G180" s="1061"/>
      <c r="H180" s="1061"/>
      <c r="I180" s="1061"/>
      <c r="J180" s="1061"/>
      <c r="K180" s="1061"/>
      <c r="L180" s="1061"/>
      <c r="M180" s="1061"/>
      <c r="N180" s="1061"/>
      <c r="O180" s="1061"/>
      <c r="P180" s="1061"/>
      <c r="Q180" s="1061"/>
      <c r="R180" s="1061"/>
      <c r="S180" s="1061"/>
      <c r="T180" s="1061"/>
      <c r="U180" s="1061"/>
      <c r="V180" s="1061"/>
      <c r="W180" s="1061"/>
      <c r="X180" s="1061"/>
      <c r="Y180" s="1108"/>
      <c r="AB180" s="1055"/>
      <c r="AC180" s="1062"/>
      <c r="AD180" s="1061"/>
      <c r="AE180" s="1061"/>
      <c r="AF180" s="1062"/>
      <c r="AG180" s="1062"/>
      <c r="AH180" s="1062"/>
      <c r="AI180" s="1062"/>
      <c r="AJ180" s="1062"/>
      <c r="AK180" s="1062"/>
      <c r="AL180" s="1062"/>
      <c r="AM180" s="1062"/>
      <c r="AN180" s="1062"/>
      <c r="AO180" s="1062"/>
      <c r="AP180" s="1062"/>
      <c r="AQ180" s="1062"/>
      <c r="AR180" s="1062"/>
      <c r="AS180" s="1062"/>
      <c r="AT180" s="1062"/>
      <c r="AU180" s="1062"/>
      <c r="AV180" s="1062"/>
      <c r="AW180" s="1062"/>
      <c r="AX180" s="1062"/>
      <c r="AY180" s="1062"/>
      <c r="AZ180" s="1121"/>
      <c r="BC180" s="1056"/>
      <c r="BD180" s="1174"/>
      <c r="BE180" s="1061"/>
      <c r="BF180" s="1061"/>
      <c r="BG180" s="1174"/>
      <c r="BH180" s="1174"/>
      <c r="BI180" s="1174"/>
      <c r="BJ180" s="1174"/>
      <c r="BK180" s="1174"/>
      <c r="BL180" s="1174"/>
      <c r="BM180" s="1174"/>
      <c r="BN180" s="1174"/>
      <c r="BO180" s="1174"/>
      <c r="BP180" s="1174"/>
      <c r="BQ180" s="1174"/>
      <c r="BR180" s="1174"/>
      <c r="BS180" s="1174"/>
      <c r="BT180" s="1174"/>
      <c r="BU180" s="1174"/>
      <c r="BV180" s="1174"/>
      <c r="BW180" s="1174"/>
      <c r="BX180" s="1174"/>
      <c r="BY180" s="1174"/>
      <c r="BZ180" s="1174"/>
      <c r="CA180" s="1139"/>
    </row>
    <row r="181" spans="1:79" ht="15.75" thickBot="1">
      <c r="A181" s="1061"/>
      <c r="B181" s="1061"/>
      <c r="C181" s="1061"/>
      <c r="D181" s="1061"/>
      <c r="E181" s="1061"/>
      <c r="F181" s="1061"/>
      <c r="G181" s="1061"/>
      <c r="H181" s="1061"/>
      <c r="I181" s="1061"/>
      <c r="J181" s="1061"/>
      <c r="K181" s="1061"/>
      <c r="L181" s="1061"/>
      <c r="M181" s="1061"/>
      <c r="N181" s="1061"/>
      <c r="O181" s="1061"/>
      <c r="P181" s="1061"/>
      <c r="Q181" s="1061"/>
      <c r="R181" s="1061"/>
      <c r="S181" s="1061"/>
      <c r="T181" s="1061"/>
      <c r="U181" s="1061"/>
      <c r="V181" s="1061"/>
      <c r="W181" s="1061"/>
      <c r="X181" s="1061"/>
      <c r="Y181" s="1108"/>
      <c r="AB181" s="1055"/>
      <c r="AC181" s="1062"/>
      <c r="AD181" s="1061"/>
      <c r="AE181" s="1061"/>
      <c r="AF181" s="1062"/>
      <c r="AG181" s="1062"/>
      <c r="AH181" s="1062"/>
      <c r="AI181" s="1062"/>
      <c r="AJ181" s="1062"/>
      <c r="AK181" s="1062"/>
      <c r="AL181" s="1062"/>
      <c r="AM181" s="1062"/>
      <c r="AN181" s="1062"/>
      <c r="AO181" s="1062"/>
      <c r="AP181" s="1062"/>
      <c r="AQ181" s="1062"/>
      <c r="AR181" s="1062"/>
      <c r="AS181" s="1062"/>
      <c r="AT181" s="1062"/>
      <c r="AU181" s="1062"/>
      <c r="AV181" s="1062"/>
      <c r="AW181" s="1062"/>
      <c r="AX181" s="1062"/>
      <c r="AY181" s="1062"/>
      <c r="AZ181" s="1121"/>
      <c r="BC181" s="1056"/>
      <c r="BD181" s="1174"/>
      <c r="BE181" s="1061"/>
      <c r="BF181" s="1061"/>
      <c r="BG181" s="1174"/>
      <c r="BH181" s="1174"/>
      <c r="BI181" s="1174"/>
      <c r="BJ181" s="1174"/>
      <c r="BK181" s="1174"/>
      <c r="BL181" s="1174"/>
      <c r="BM181" s="1174"/>
      <c r="BN181" s="1174"/>
      <c r="BO181" s="1174"/>
      <c r="BP181" s="1174"/>
      <c r="BQ181" s="1174"/>
      <c r="BR181" s="1174"/>
      <c r="BS181" s="1174"/>
      <c r="BT181" s="1174"/>
      <c r="BU181" s="1174"/>
      <c r="BV181" s="1174"/>
      <c r="BW181" s="1174"/>
      <c r="BX181" s="1174"/>
      <c r="BY181" s="1174"/>
      <c r="BZ181" s="1174"/>
      <c r="CA181" s="1139"/>
    </row>
    <row r="182" spans="1:79" ht="15.75" thickBot="1">
      <c r="A182" s="1061">
        <v>30</v>
      </c>
      <c r="B182" s="1087" t="s">
        <v>1060</v>
      </c>
      <c r="C182" s="1636" t="s">
        <v>101</v>
      </c>
      <c r="D182" s="1637"/>
      <c r="E182" s="1636" t="s">
        <v>1062</v>
      </c>
      <c r="F182" s="1637"/>
      <c r="G182" s="1636" t="s">
        <v>1048</v>
      </c>
      <c r="H182" s="1638"/>
      <c r="I182" s="1636" t="s">
        <v>1049</v>
      </c>
      <c r="J182" s="1637"/>
      <c r="K182" s="1636" t="s">
        <v>1050</v>
      </c>
      <c r="L182" s="1637"/>
      <c r="M182" s="1636" t="s">
        <v>1051</v>
      </c>
      <c r="N182" s="1637"/>
      <c r="O182" s="1638" t="s">
        <v>1052</v>
      </c>
      <c r="P182" s="1638"/>
      <c r="Q182" s="1636" t="s">
        <v>1053</v>
      </c>
      <c r="R182" s="1637"/>
      <c r="S182" s="1638" t="s">
        <v>1054</v>
      </c>
      <c r="T182" s="1638"/>
      <c r="U182" s="1636" t="s">
        <v>1055</v>
      </c>
      <c r="V182" s="1637"/>
      <c r="W182" s="1638" t="s">
        <v>1056</v>
      </c>
      <c r="X182" s="1637"/>
      <c r="Y182" s="1108"/>
      <c r="AB182" s="16"/>
      <c r="AC182" s="1138" t="s">
        <v>1060</v>
      </c>
      <c r="AD182" s="1636" t="s">
        <v>101</v>
      </c>
      <c r="AE182" s="1637"/>
      <c r="AF182" s="1639" t="s">
        <v>1062</v>
      </c>
      <c r="AG182" s="1640"/>
      <c r="AH182" s="1639" t="s">
        <v>1063</v>
      </c>
      <c r="AI182" s="1640"/>
      <c r="AJ182" s="1639" t="s">
        <v>1049</v>
      </c>
      <c r="AK182" s="1640"/>
      <c r="AL182" s="1639" t="s">
        <v>1050</v>
      </c>
      <c r="AM182" s="1640"/>
      <c r="AN182" s="1639" t="s">
        <v>1051</v>
      </c>
      <c r="AO182" s="1640"/>
      <c r="AP182" s="1639" t="s">
        <v>1052</v>
      </c>
      <c r="AQ182" s="1640"/>
      <c r="AR182" s="1639" t="s">
        <v>1053</v>
      </c>
      <c r="AS182" s="1640"/>
      <c r="AT182" s="1639" t="s">
        <v>1054</v>
      </c>
      <c r="AU182" s="1640"/>
      <c r="AV182" s="1639" t="s">
        <v>1055</v>
      </c>
      <c r="AW182" s="1640"/>
      <c r="AX182" s="1639" t="s">
        <v>1056</v>
      </c>
      <c r="AY182" s="1640"/>
      <c r="AZ182" s="1139"/>
      <c r="BC182" s="1056"/>
      <c r="BD182" s="1087" t="s">
        <v>1060</v>
      </c>
      <c r="BE182" s="1636" t="s">
        <v>101</v>
      </c>
      <c r="BF182" s="1637"/>
      <c r="BG182" s="1636" t="s">
        <v>1062</v>
      </c>
      <c r="BH182" s="1637"/>
      <c r="BI182" s="1636" t="s">
        <v>1048</v>
      </c>
      <c r="BJ182" s="1638"/>
      <c r="BK182" s="1636" t="s">
        <v>1049</v>
      </c>
      <c r="BL182" s="1637"/>
      <c r="BM182" s="1636" t="s">
        <v>1050</v>
      </c>
      <c r="BN182" s="1637"/>
      <c r="BO182" s="1636" t="s">
        <v>1051</v>
      </c>
      <c r="BP182" s="1637"/>
      <c r="BQ182" s="1638" t="s">
        <v>1052</v>
      </c>
      <c r="BR182" s="1638"/>
      <c r="BS182" s="1636" t="s">
        <v>1053</v>
      </c>
      <c r="BT182" s="1637"/>
      <c r="BU182" s="1638" t="s">
        <v>1054</v>
      </c>
      <c r="BV182" s="1638"/>
      <c r="BW182" s="1636" t="s">
        <v>1055</v>
      </c>
      <c r="BX182" s="1637"/>
      <c r="BY182" s="1638" t="s">
        <v>1056</v>
      </c>
      <c r="BZ182" s="1637"/>
      <c r="CA182" s="1121"/>
    </row>
    <row r="183" spans="1:79" ht="15.75" thickBot="1">
      <c r="A183" s="1061"/>
      <c r="B183" s="1088"/>
      <c r="C183" s="1065" t="s">
        <v>1002</v>
      </c>
      <c r="D183" s="1066" t="s">
        <v>213</v>
      </c>
      <c r="E183" s="1065" t="s">
        <v>1002</v>
      </c>
      <c r="F183" s="1066" t="s">
        <v>213</v>
      </c>
      <c r="G183" s="1065" t="s">
        <v>1002</v>
      </c>
      <c r="H183" s="1089" t="s">
        <v>213</v>
      </c>
      <c r="I183" s="1065" t="s">
        <v>1002</v>
      </c>
      <c r="J183" s="1066" t="s">
        <v>213</v>
      </c>
      <c r="K183" s="1065" t="s">
        <v>1002</v>
      </c>
      <c r="L183" s="1066" t="s">
        <v>213</v>
      </c>
      <c r="M183" s="1065" t="s">
        <v>1002</v>
      </c>
      <c r="N183" s="1066" t="s">
        <v>213</v>
      </c>
      <c r="O183" s="1090" t="s">
        <v>1002</v>
      </c>
      <c r="P183" s="1089" t="s">
        <v>213</v>
      </c>
      <c r="Q183" s="1065" t="s">
        <v>1002</v>
      </c>
      <c r="R183" s="1066" t="s">
        <v>213</v>
      </c>
      <c r="S183" s="1090" t="s">
        <v>1002</v>
      </c>
      <c r="T183" s="1089" t="s">
        <v>213</v>
      </c>
      <c r="U183" s="1065" t="s">
        <v>1002</v>
      </c>
      <c r="V183" s="1066" t="s">
        <v>213</v>
      </c>
      <c r="W183" s="1090" t="s">
        <v>1002</v>
      </c>
      <c r="X183" s="1066" t="s">
        <v>213</v>
      </c>
      <c r="Y183" s="1108"/>
      <c r="AB183" s="1055"/>
      <c r="AC183" s="1088"/>
      <c r="AD183" s="1065" t="s">
        <v>1002</v>
      </c>
      <c r="AE183" s="1066" t="s">
        <v>213</v>
      </c>
      <c r="AF183" s="1065" t="s">
        <v>1002</v>
      </c>
      <c r="AG183" s="1066" t="s">
        <v>213</v>
      </c>
      <c r="AH183" s="1065" t="s">
        <v>1002</v>
      </c>
      <c r="AI183" s="1089" t="s">
        <v>213</v>
      </c>
      <c r="AJ183" s="1065" t="s">
        <v>1002</v>
      </c>
      <c r="AK183" s="1066" t="s">
        <v>213</v>
      </c>
      <c r="AL183" s="1065" t="s">
        <v>1002</v>
      </c>
      <c r="AM183" s="1066" t="s">
        <v>213</v>
      </c>
      <c r="AN183" s="1065" t="s">
        <v>1002</v>
      </c>
      <c r="AO183" s="1066" t="s">
        <v>213</v>
      </c>
      <c r="AP183" s="1090" t="s">
        <v>1002</v>
      </c>
      <c r="AQ183" s="1089" t="s">
        <v>213</v>
      </c>
      <c r="AR183" s="1065" t="s">
        <v>1002</v>
      </c>
      <c r="AS183" s="1066" t="s">
        <v>213</v>
      </c>
      <c r="AT183" s="1090" t="s">
        <v>1002</v>
      </c>
      <c r="AU183" s="1089" t="s">
        <v>213</v>
      </c>
      <c r="AV183" s="1065" t="s">
        <v>1002</v>
      </c>
      <c r="AW183" s="1066" t="s">
        <v>213</v>
      </c>
      <c r="AX183" s="1090" t="s">
        <v>1002</v>
      </c>
      <c r="AY183" s="1066" t="s">
        <v>213</v>
      </c>
      <c r="AZ183" s="1121"/>
      <c r="BC183" s="1056"/>
      <c r="BD183" s="1175"/>
      <c r="BE183" s="1065" t="s">
        <v>1002</v>
      </c>
      <c r="BF183" s="1066" t="s">
        <v>213</v>
      </c>
      <c r="BG183" s="1155" t="s">
        <v>1002</v>
      </c>
      <c r="BH183" s="1156" t="s">
        <v>213</v>
      </c>
      <c r="BI183" s="1155" t="s">
        <v>1002</v>
      </c>
      <c r="BJ183" s="1176" t="s">
        <v>213</v>
      </c>
      <c r="BK183" s="1155" t="s">
        <v>1002</v>
      </c>
      <c r="BL183" s="1156" t="s">
        <v>213</v>
      </c>
      <c r="BM183" s="1155" t="s">
        <v>1002</v>
      </c>
      <c r="BN183" s="1156" t="s">
        <v>213</v>
      </c>
      <c r="BO183" s="1155" t="s">
        <v>1002</v>
      </c>
      <c r="BP183" s="1156" t="s">
        <v>213</v>
      </c>
      <c r="BQ183" s="1177" t="s">
        <v>1002</v>
      </c>
      <c r="BR183" s="1176" t="s">
        <v>213</v>
      </c>
      <c r="BS183" s="1155" t="s">
        <v>1002</v>
      </c>
      <c r="BT183" s="1156" t="s">
        <v>213</v>
      </c>
      <c r="BU183" s="1177" t="s">
        <v>1002</v>
      </c>
      <c r="BV183" s="1176" t="s">
        <v>213</v>
      </c>
      <c r="BW183" s="1155" t="s">
        <v>1002</v>
      </c>
      <c r="BX183" s="1156" t="s">
        <v>213</v>
      </c>
      <c r="BY183" s="1177" t="s">
        <v>1002</v>
      </c>
      <c r="BZ183" s="1156" t="s">
        <v>213</v>
      </c>
      <c r="CA183" s="1139"/>
    </row>
    <row r="184" spans="1:79">
      <c r="A184" s="1061"/>
      <c r="B184" s="1067" t="s">
        <v>37</v>
      </c>
      <c r="C184" s="1100">
        <f>E184+G184+I184+K184+M184+O184+Q184+S184+U184+W184</f>
        <v>274</v>
      </c>
      <c r="D184" s="1101">
        <f>C184/C187%</f>
        <v>4.9236298292902072</v>
      </c>
      <c r="E184" s="1100">
        <v>1</v>
      </c>
      <c r="F184" s="1100">
        <v>33</v>
      </c>
      <c r="G184" s="1070">
        <v>39</v>
      </c>
      <c r="H184" s="1091">
        <v>10</v>
      </c>
      <c r="I184" s="1070">
        <v>165</v>
      </c>
      <c r="J184" s="1071">
        <v>4</v>
      </c>
      <c r="K184" s="1070">
        <v>48</v>
      </c>
      <c r="L184" s="1071">
        <v>7</v>
      </c>
      <c r="M184" s="1070">
        <v>16</v>
      </c>
      <c r="N184" s="1071">
        <v>8</v>
      </c>
      <c r="O184" s="1072">
        <v>5</v>
      </c>
      <c r="P184" s="1091">
        <v>8</v>
      </c>
      <c r="Q184" s="1070">
        <v>0</v>
      </c>
      <c r="R184" s="1071">
        <v>0</v>
      </c>
      <c r="S184" s="1072">
        <v>0</v>
      </c>
      <c r="T184" s="1091">
        <v>0</v>
      </c>
      <c r="U184" s="1070">
        <v>0</v>
      </c>
      <c r="V184" s="1071">
        <v>0</v>
      </c>
      <c r="W184" s="1072">
        <v>0</v>
      </c>
      <c r="X184" s="1071">
        <v>0</v>
      </c>
      <c r="Y184" s="1108"/>
      <c r="AB184" s="1055"/>
      <c r="AC184" s="1122" t="s">
        <v>37</v>
      </c>
      <c r="AD184" s="1100">
        <f>AF184+AH184+AJ184+AL184+AN184+AP184+AR184+AT184+AV184+AX184</f>
        <v>232</v>
      </c>
      <c r="AE184" s="1101">
        <f>AD184/AD177%</f>
        <v>341.17647058823525</v>
      </c>
      <c r="AF184" s="1123">
        <v>0</v>
      </c>
      <c r="AG184" s="1123">
        <v>0</v>
      </c>
      <c r="AH184" s="1124">
        <v>32</v>
      </c>
      <c r="AI184" s="1140">
        <v>10</v>
      </c>
      <c r="AJ184" s="1124">
        <v>146</v>
      </c>
      <c r="AK184" s="1125">
        <v>3</v>
      </c>
      <c r="AL184" s="1124">
        <v>43</v>
      </c>
      <c r="AM184" s="1125">
        <v>6</v>
      </c>
      <c r="AN184" s="1124">
        <v>9</v>
      </c>
      <c r="AO184" s="1125">
        <v>5</v>
      </c>
      <c r="AP184" s="1126">
        <v>2</v>
      </c>
      <c r="AQ184" s="1140">
        <v>3</v>
      </c>
      <c r="AR184" s="1124">
        <v>0</v>
      </c>
      <c r="AS184" s="1125">
        <v>0</v>
      </c>
      <c r="AT184" s="1126">
        <v>0</v>
      </c>
      <c r="AU184" s="1140">
        <v>0</v>
      </c>
      <c r="AV184" s="1124">
        <v>0</v>
      </c>
      <c r="AW184" s="1125">
        <v>0</v>
      </c>
      <c r="AX184" s="1126">
        <v>0</v>
      </c>
      <c r="AY184" s="1125">
        <v>0</v>
      </c>
      <c r="AZ184" s="1121"/>
      <c r="BC184" s="1056"/>
      <c r="BD184" s="1157" t="s">
        <v>37</v>
      </c>
      <c r="BE184" s="1100">
        <f>BG184+BI184+BK184+BM184+BO184+BQ184+BS184+BU184+BW184+BY184</f>
        <v>228</v>
      </c>
      <c r="BF184" s="1101">
        <f>BE184/BE177%</f>
        <v>356.25</v>
      </c>
      <c r="BG184" s="1158">
        <v>0</v>
      </c>
      <c r="BH184" s="1158">
        <v>0</v>
      </c>
      <c r="BI184" s="1159">
        <v>24</v>
      </c>
      <c r="BJ184" s="1178">
        <v>8</v>
      </c>
      <c r="BK184" s="1159">
        <v>166</v>
      </c>
      <c r="BL184" s="1160">
        <v>3</v>
      </c>
      <c r="BM184" s="1159">
        <v>26</v>
      </c>
      <c r="BN184" s="1160">
        <v>5</v>
      </c>
      <c r="BO184" s="1159">
        <v>9</v>
      </c>
      <c r="BP184" s="1160">
        <v>5</v>
      </c>
      <c r="BQ184" s="1161">
        <v>2</v>
      </c>
      <c r="BR184" s="1178">
        <v>3</v>
      </c>
      <c r="BS184" s="1159">
        <v>1</v>
      </c>
      <c r="BT184" s="1160">
        <v>4</v>
      </c>
      <c r="BU184" s="1161">
        <v>0</v>
      </c>
      <c r="BV184" s="1178">
        <v>0</v>
      </c>
      <c r="BW184" s="1159">
        <v>0</v>
      </c>
      <c r="BX184" s="1160">
        <v>0</v>
      </c>
      <c r="BY184" s="1161">
        <v>0</v>
      </c>
      <c r="BZ184" s="1160">
        <v>0</v>
      </c>
      <c r="CA184" s="1139"/>
    </row>
    <row r="185" spans="1:79">
      <c r="A185" s="1061"/>
      <c r="B185" s="1073" t="s">
        <v>1061</v>
      </c>
      <c r="C185" s="1100">
        <f>E185+G185+I185+K185+M185+O185+Q185+S185+U185+W185</f>
        <v>5242</v>
      </c>
      <c r="D185" s="1101">
        <f>C185/C187%</f>
        <v>94.195867026055708</v>
      </c>
      <c r="E185" s="1102">
        <v>2</v>
      </c>
      <c r="F185" s="1102">
        <v>67</v>
      </c>
      <c r="G185" s="1074">
        <v>356</v>
      </c>
      <c r="H185" s="1092">
        <v>87</v>
      </c>
      <c r="I185" s="1074">
        <v>3946</v>
      </c>
      <c r="J185" s="1075">
        <v>95</v>
      </c>
      <c r="K185" s="1074">
        <v>645</v>
      </c>
      <c r="L185" s="1075">
        <v>93</v>
      </c>
      <c r="M185" s="1074">
        <v>190</v>
      </c>
      <c r="N185" s="1075">
        <v>92</v>
      </c>
      <c r="O185" s="1076">
        <v>54</v>
      </c>
      <c r="P185" s="1092">
        <v>90</v>
      </c>
      <c r="Q185" s="1074">
        <v>21</v>
      </c>
      <c r="R185" s="1075">
        <v>100</v>
      </c>
      <c r="S185" s="1076">
        <v>13</v>
      </c>
      <c r="T185" s="1092">
        <v>100</v>
      </c>
      <c r="U185" s="1074">
        <v>4</v>
      </c>
      <c r="V185" s="1075">
        <v>100</v>
      </c>
      <c r="W185" s="1076">
        <v>11</v>
      </c>
      <c r="X185" s="1075">
        <v>100</v>
      </c>
      <c r="Y185" s="1108"/>
      <c r="AB185" s="1055"/>
      <c r="AC185" s="1127" t="s">
        <v>1061</v>
      </c>
      <c r="AD185" s="1100">
        <f>AF185+AH185+AJ185+AL185+AN185+AP185+AR185+AT185+AV185+AX185</f>
        <v>5421</v>
      </c>
      <c r="AE185" s="1101">
        <f>AD185/AD177%</f>
        <v>7972.0588235294108</v>
      </c>
      <c r="AF185" s="1128">
        <v>3</v>
      </c>
      <c r="AG185" s="1128">
        <v>100</v>
      </c>
      <c r="AH185" s="1129">
        <v>291</v>
      </c>
      <c r="AI185" s="1141">
        <v>87</v>
      </c>
      <c r="AJ185" s="1129">
        <v>4226</v>
      </c>
      <c r="AK185" s="1130">
        <v>96</v>
      </c>
      <c r="AL185" s="1129">
        <v>630</v>
      </c>
      <c r="AM185" s="1130">
        <v>93</v>
      </c>
      <c r="AN185" s="1129">
        <v>168</v>
      </c>
      <c r="AO185" s="1130">
        <v>94</v>
      </c>
      <c r="AP185" s="1131">
        <v>57</v>
      </c>
      <c r="AQ185" s="1141">
        <v>95</v>
      </c>
      <c r="AR185" s="1129">
        <v>17</v>
      </c>
      <c r="AS185" s="1130">
        <v>100</v>
      </c>
      <c r="AT185" s="1131">
        <v>14</v>
      </c>
      <c r="AU185" s="1141">
        <v>100</v>
      </c>
      <c r="AV185" s="1129">
        <v>4</v>
      </c>
      <c r="AW185" s="1130">
        <v>100</v>
      </c>
      <c r="AX185" s="1131">
        <v>11</v>
      </c>
      <c r="AY185" s="1130">
        <v>100</v>
      </c>
      <c r="AZ185" s="1121"/>
      <c r="BC185" s="1056"/>
      <c r="BD185" s="1162" t="s">
        <v>1061</v>
      </c>
      <c r="BE185" s="1100">
        <f>BG185+BI185+BK185+BM185+BO185+BQ185+BS185+BU185+BW185+BY185</f>
        <v>5695</v>
      </c>
      <c r="BF185" s="1101">
        <f>BE185/BE177%</f>
        <v>8898.4375</v>
      </c>
      <c r="BG185" s="1163">
        <v>3</v>
      </c>
      <c r="BH185" s="1163">
        <v>100</v>
      </c>
      <c r="BI185" s="1164">
        <v>288</v>
      </c>
      <c r="BJ185" s="1179">
        <v>90</v>
      </c>
      <c r="BK185" s="1164">
        <v>4642</v>
      </c>
      <c r="BL185" s="1165">
        <v>96</v>
      </c>
      <c r="BM185" s="1164">
        <v>464</v>
      </c>
      <c r="BN185" s="1165">
        <v>95</v>
      </c>
      <c r="BO185" s="1164">
        <v>191</v>
      </c>
      <c r="BP185" s="1165">
        <v>96</v>
      </c>
      <c r="BQ185" s="1166">
        <v>60</v>
      </c>
      <c r="BR185" s="1179">
        <v>94</v>
      </c>
      <c r="BS185" s="1164">
        <v>23</v>
      </c>
      <c r="BT185" s="1165">
        <v>96</v>
      </c>
      <c r="BU185" s="1166">
        <v>9</v>
      </c>
      <c r="BV185" s="1179">
        <v>100</v>
      </c>
      <c r="BW185" s="1164">
        <v>2</v>
      </c>
      <c r="BX185" s="1165">
        <v>100</v>
      </c>
      <c r="BY185" s="1166">
        <v>13</v>
      </c>
      <c r="BZ185" s="1165">
        <v>100</v>
      </c>
      <c r="CA185" s="1139"/>
    </row>
    <row r="186" spans="1:79" ht="15.75" thickBot="1">
      <c r="A186" s="1061"/>
      <c r="B186" s="1077" t="s">
        <v>1059</v>
      </c>
      <c r="C186" s="1100">
        <f>E186+G186+I186+K186+M186+O186+Q186+S186+U186+W186</f>
        <v>49</v>
      </c>
      <c r="D186" s="1101">
        <f>C186/C187%</f>
        <v>0.88050314465408808</v>
      </c>
      <c r="E186" s="1102">
        <v>0</v>
      </c>
      <c r="F186" s="1102">
        <v>0</v>
      </c>
      <c r="G186" s="1078">
        <v>14</v>
      </c>
      <c r="H186" s="1093">
        <v>3</v>
      </c>
      <c r="I186" s="1078">
        <v>31</v>
      </c>
      <c r="J186" s="1079">
        <v>1</v>
      </c>
      <c r="K186" s="1078">
        <v>3</v>
      </c>
      <c r="L186" s="1079">
        <v>0</v>
      </c>
      <c r="M186" s="1078">
        <v>0</v>
      </c>
      <c r="N186" s="1079">
        <v>0</v>
      </c>
      <c r="O186" s="1080">
        <v>1</v>
      </c>
      <c r="P186" s="1093">
        <v>2</v>
      </c>
      <c r="Q186" s="1078">
        <v>0</v>
      </c>
      <c r="R186" s="1079">
        <v>0</v>
      </c>
      <c r="S186" s="1080">
        <v>0</v>
      </c>
      <c r="T186" s="1093">
        <v>0</v>
      </c>
      <c r="U186" s="1078">
        <v>0</v>
      </c>
      <c r="V186" s="1079">
        <v>0</v>
      </c>
      <c r="W186" s="1080">
        <v>0</v>
      </c>
      <c r="X186" s="1079">
        <v>0</v>
      </c>
      <c r="Y186" s="1108"/>
      <c r="AB186" s="1055"/>
      <c r="AC186" s="1132" t="s">
        <v>1059</v>
      </c>
      <c r="AD186" s="1100">
        <f>AF186+AH186+AJ186+AL186+AN186+AP186+AR186+AT186+AV186+AX186</f>
        <v>52</v>
      </c>
      <c r="AE186" s="1101">
        <f>AD186/AD177%</f>
        <v>76.470588235294116</v>
      </c>
      <c r="AF186" s="1128">
        <v>0</v>
      </c>
      <c r="AG186" s="1128">
        <v>0</v>
      </c>
      <c r="AH186" s="1134">
        <v>11</v>
      </c>
      <c r="AI186" s="1142">
        <v>3</v>
      </c>
      <c r="AJ186" s="1134">
        <v>38</v>
      </c>
      <c r="AK186" s="1135">
        <v>1</v>
      </c>
      <c r="AL186" s="1134">
        <v>1</v>
      </c>
      <c r="AM186" s="1135">
        <v>0</v>
      </c>
      <c r="AN186" s="1134">
        <v>1</v>
      </c>
      <c r="AO186" s="1135">
        <v>1</v>
      </c>
      <c r="AP186" s="1136">
        <v>1</v>
      </c>
      <c r="AQ186" s="1142">
        <v>2</v>
      </c>
      <c r="AR186" s="1134">
        <v>0</v>
      </c>
      <c r="AS186" s="1135">
        <v>0</v>
      </c>
      <c r="AT186" s="1136">
        <v>0</v>
      </c>
      <c r="AU186" s="1142">
        <v>0</v>
      </c>
      <c r="AV186" s="1134">
        <v>0</v>
      </c>
      <c r="AW186" s="1135">
        <v>0</v>
      </c>
      <c r="AX186" s="1136">
        <v>0</v>
      </c>
      <c r="AY186" s="1135">
        <v>0</v>
      </c>
      <c r="AZ186" s="1121"/>
      <c r="BC186" s="1056"/>
      <c r="BD186" s="1167" t="s">
        <v>1059</v>
      </c>
      <c r="BE186" s="1100">
        <f>BG186+BI186+BK186+BM186+BO186+BQ186+BS186+BU186+BW186+BY186</f>
        <v>47</v>
      </c>
      <c r="BF186" s="1101">
        <f>BE186/BE177%</f>
        <v>73.4375</v>
      </c>
      <c r="BG186" s="1163">
        <v>0</v>
      </c>
      <c r="BH186" s="1163">
        <v>0</v>
      </c>
      <c r="BI186" s="1169">
        <v>8</v>
      </c>
      <c r="BJ186" s="1180">
        <v>3</v>
      </c>
      <c r="BK186" s="1169">
        <v>36</v>
      </c>
      <c r="BL186" s="1170">
        <v>1</v>
      </c>
      <c r="BM186" s="1169">
        <v>1</v>
      </c>
      <c r="BN186" s="1170">
        <v>1</v>
      </c>
      <c r="BO186" s="1169">
        <v>0</v>
      </c>
      <c r="BP186" s="1170">
        <v>0</v>
      </c>
      <c r="BQ186" s="1171">
        <v>2</v>
      </c>
      <c r="BR186" s="1180">
        <v>3</v>
      </c>
      <c r="BS186" s="1169">
        <v>0</v>
      </c>
      <c r="BT186" s="1170">
        <v>0</v>
      </c>
      <c r="BU186" s="1171">
        <v>0</v>
      </c>
      <c r="BV186" s="1180">
        <v>0</v>
      </c>
      <c r="BW186" s="1169">
        <v>0</v>
      </c>
      <c r="BX186" s="1170">
        <v>0</v>
      </c>
      <c r="BY186" s="1171">
        <v>0</v>
      </c>
      <c r="BZ186" s="1170">
        <v>0</v>
      </c>
      <c r="CA186" s="1139"/>
    </row>
    <row r="187" spans="1:79" ht="15.75" thickBot="1">
      <c r="A187" s="1061"/>
      <c r="B187" s="1081" t="s">
        <v>104</v>
      </c>
      <c r="C187" s="1082">
        <f>E187+G187+I187+K187+M187+O187+Q187+S187+U187+W187</f>
        <v>5565</v>
      </c>
      <c r="D187" s="1112"/>
      <c r="E187" s="1082">
        <f t="shared" ref="E187" si="78">SUM(E184:E186)</f>
        <v>3</v>
      </c>
      <c r="F187" s="1082"/>
      <c r="G187" s="1082">
        <f>SUM(G184:G186)</f>
        <v>409</v>
      </c>
      <c r="H187" s="1095"/>
      <c r="I187" s="1082">
        <f t="shared" ref="I187:W187" si="79">SUM(I184:I186)</f>
        <v>4142</v>
      </c>
      <c r="J187" s="1096"/>
      <c r="K187" s="1082">
        <f t="shared" si="79"/>
        <v>696</v>
      </c>
      <c r="L187" s="1096"/>
      <c r="M187" s="1082">
        <f t="shared" si="79"/>
        <v>206</v>
      </c>
      <c r="N187" s="1096"/>
      <c r="O187" s="1097">
        <f t="shared" si="79"/>
        <v>60</v>
      </c>
      <c r="P187" s="1095"/>
      <c r="Q187" s="1082">
        <f t="shared" si="79"/>
        <v>21</v>
      </c>
      <c r="R187" s="1096"/>
      <c r="S187" s="1097">
        <f t="shared" si="79"/>
        <v>13</v>
      </c>
      <c r="T187" s="1095"/>
      <c r="U187" s="1082">
        <f t="shared" si="79"/>
        <v>4</v>
      </c>
      <c r="V187" s="1096"/>
      <c r="W187" s="1097">
        <f t="shared" si="79"/>
        <v>11</v>
      </c>
      <c r="X187" s="1096"/>
      <c r="Y187" s="1108"/>
      <c r="AB187" s="1055"/>
      <c r="AC187" s="1063" t="s">
        <v>104</v>
      </c>
      <c r="AD187" s="1082">
        <f>AF187+AH187+AJ187+AL187+AN187+AP187+AR187+AT187+AV187+AX187</f>
        <v>5705</v>
      </c>
      <c r="AE187" s="1112"/>
      <c r="AF187" s="1143">
        <f t="shared" ref="AF187" si="80">SUM(AF184:AF186)</f>
        <v>3</v>
      </c>
      <c r="AG187" s="1143"/>
      <c r="AH187" s="1143">
        <f>SUM(AH184:AH186)</f>
        <v>334</v>
      </c>
      <c r="AI187" s="1144"/>
      <c r="AJ187" s="1143">
        <f t="shared" ref="AJ187:AX187" si="81">SUM(AJ184:AJ186)</f>
        <v>4410</v>
      </c>
      <c r="AK187" s="1145"/>
      <c r="AL187" s="1143">
        <f t="shared" si="81"/>
        <v>674</v>
      </c>
      <c r="AM187" s="1145"/>
      <c r="AN187" s="1143">
        <f t="shared" si="81"/>
        <v>178</v>
      </c>
      <c r="AO187" s="1145"/>
      <c r="AP187" s="1146">
        <f t="shared" si="81"/>
        <v>60</v>
      </c>
      <c r="AQ187" s="1144"/>
      <c r="AR187" s="1143">
        <f t="shared" si="81"/>
        <v>17</v>
      </c>
      <c r="AS187" s="1145"/>
      <c r="AT187" s="1146">
        <f t="shared" si="81"/>
        <v>14</v>
      </c>
      <c r="AU187" s="1144"/>
      <c r="AV187" s="1143">
        <f t="shared" si="81"/>
        <v>4</v>
      </c>
      <c r="AW187" s="1145"/>
      <c r="AX187" s="1146">
        <f t="shared" si="81"/>
        <v>11</v>
      </c>
      <c r="AY187" s="1145"/>
      <c r="AZ187" s="1121"/>
      <c r="BC187" s="1056"/>
      <c r="BD187" s="1172" t="s">
        <v>104</v>
      </c>
      <c r="BE187" s="1082">
        <f>BG187+BI187+BK187+BM187+BO187+BQ187+BS187+BU187+BW187+BY187</f>
        <v>5970</v>
      </c>
      <c r="BF187" s="1112"/>
      <c r="BG187" s="1181">
        <f t="shared" ref="BG187:BH187" si="82">SUM(BG184:BG186)</f>
        <v>3</v>
      </c>
      <c r="BH187" s="1181">
        <f t="shared" si="82"/>
        <v>100</v>
      </c>
      <c r="BI187" s="1181">
        <f>SUM(BI184:BI186)</f>
        <v>320</v>
      </c>
      <c r="BJ187" s="1182">
        <f t="shared" ref="BJ187:BZ187" si="83">SUM(BJ184:BJ186)</f>
        <v>101</v>
      </c>
      <c r="BK187" s="1181">
        <f t="shared" si="83"/>
        <v>4844</v>
      </c>
      <c r="BL187" s="1183">
        <f t="shared" si="83"/>
        <v>100</v>
      </c>
      <c r="BM187" s="1181">
        <f t="shared" si="83"/>
        <v>491</v>
      </c>
      <c r="BN187" s="1183">
        <f t="shared" si="83"/>
        <v>101</v>
      </c>
      <c r="BO187" s="1181">
        <f t="shared" si="83"/>
        <v>200</v>
      </c>
      <c r="BP187" s="1183">
        <f t="shared" si="83"/>
        <v>101</v>
      </c>
      <c r="BQ187" s="1184">
        <f t="shared" si="83"/>
        <v>64</v>
      </c>
      <c r="BR187" s="1182">
        <f t="shared" si="83"/>
        <v>100</v>
      </c>
      <c r="BS187" s="1181">
        <f t="shared" si="83"/>
        <v>24</v>
      </c>
      <c r="BT187" s="1183">
        <f t="shared" si="83"/>
        <v>100</v>
      </c>
      <c r="BU187" s="1184">
        <f t="shared" si="83"/>
        <v>9</v>
      </c>
      <c r="BV187" s="1182">
        <f t="shared" si="83"/>
        <v>100</v>
      </c>
      <c r="BW187" s="1181">
        <f t="shared" si="83"/>
        <v>2</v>
      </c>
      <c r="BX187" s="1183">
        <f t="shared" si="83"/>
        <v>100</v>
      </c>
      <c r="BY187" s="1184">
        <f t="shared" si="83"/>
        <v>13</v>
      </c>
      <c r="BZ187" s="1183">
        <f t="shared" si="83"/>
        <v>100</v>
      </c>
      <c r="CA187" s="1139"/>
    </row>
    <row r="188" spans="1:79">
      <c r="A188" s="1061"/>
      <c r="B188" s="1061"/>
      <c r="C188" s="1061"/>
      <c r="D188" s="1061"/>
      <c r="E188" s="1061"/>
      <c r="F188" s="1061"/>
      <c r="G188" s="1061"/>
      <c r="H188" s="1061"/>
      <c r="I188" s="1061"/>
      <c r="J188" s="1061"/>
      <c r="K188" s="1061"/>
      <c r="L188" s="1061"/>
      <c r="M188" s="1061"/>
      <c r="N188" s="1061"/>
      <c r="O188" s="1061"/>
      <c r="P188" s="1061"/>
      <c r="Q188" s="1061"/>
      <c r="R188" s="1061"/>
      <c r="S188" s="1061"/>
      <c r="T188" s="1061"/>
      <c r="U188" s="1061"/>
      <c r="V188" s="1061"/>
      <c r="W188" s="1061"/>
      <c r="X188" s="1061"/>
      <c r="Y188" s="1108"/>
      <c r="AB188" s="1055"/>
      <c r="AC188" s="1062"/>
      <c r="AD188" s="1061"/>
      <c r="AE188" s="1061"/>
      <c r="AF188" s="1062"/>
      <c r="AG188" s="1062"/>
      <c r="AH188" s="1062"/>
      <c r="AI188" s="1062"/>
      <c r="AJ188" s="1062"/>
      <c r="AK188" s="1062"/>
      <c r="AL188" s="1062"/>
      <c r="AM188" s="1062"/>
      <c r="AN188" s="1062"/>
      <c r="AO188" s="1062"/>
      <c r="AP188" s="1062"/>
      <c r="AQ188" s="1062"/>
      <c r="AR188" s="1062"/>
      <c r="AS188" s="1062"/>
      <c r="AT188" s="1062"/>
      <c r="AU188" s="1062"/>
      <c r="AV188" s="1062"/>
      <c r="AW188" s="1062"/>
      <c r="AX188" s="1062"/>
      <c r="AY188" s="1062"/>
      <c r="AZ188" s="1121"/>
      <c r="BC188" s="1056"/>
      <c r="BD188" s="1174"/>
      <c r="BE188" s="1061"/>
      <c r="BF188" s="1061"/>
      <c r="BG188" s="1174"/>
      <c r="BH188" s="1174"/>
      <c r="BI188" s="1174"/>
      <c r="BJ188" s="1174"/>
      <c r="BK188" s="1174"/>
      <c r="BL188" s="1174"/>
      <c r="BM188" s="1174"/>
      <c r="BN188" s="1174"/>
      <c r="BO188" s="1174"/>
      <c r="BP188" s="1174"/>
      <c r="BQ188" s="1174"/>
      <c r="BR188" s="1174"/>
      <c r="BS188" s="1174"/>
      <c r="BT188" s="1174"/>
      <c r="BU188" s="1174"/>
      <c r="BV188" s="1174"/>
      <c r="BW188" s="1174"/>
      <c r="BX188" s="1174"/>
      <c r="BY188" s="1174"/>
      <c r="BZ188" s="1174"/>
      <c r="CA188" s="1139"/>
    </row>
    <row r="189" spans="1:79" ht="15.75" thickBot="1">
      <c r="A189" s="1061"/>
      <c r="B189" s="1061"/>
      <c r="C189" s="1061"/>
      <c r="D189" s="1061"/>
      <c r="E189" s="1061"/>
      <c r="F189" s="1061"/>
      <c r="G189" s="1061"/>
      <c r="H189" s="1061"/>
      <c r="I189" s="1061"/>
      <c r="J189" s="1061"/>
      <c r="K189" s="1061"/>
      <c r="L189" s="1061"/>
      <c r="M189" s="1061"/>
      <c r="N189" s="1061"/>
      <c r="O189" s="1061"/>
      <c r="P189" s="1061"/>
      <c r="Q189" s="1061"/>
      <c r="R189" s="1061"/>
      <c r="S189" s="1061"/>
      <c r="T189" s="1061"/>
      <c r="U189" s="1061"/>
      <c r="V189" s="1061"/>
      <c r="W189" s="1061"/>
      <c r="X189" s="1061"/>
      <c r="Y189" s="1108"/>
      <c r="AB189" s="1055"/>
      <c r="AC189" s="1062"/>
      <c r="AD189" s="1061"/>
      <c r="AE189" s="1061"/>
      <c r="AF189" s="1062"/>
      <c r="AG189" s="1062"/>
      <c r="AH189" s="1062"/>
      <c r="AI189" s="1062"/>
      <c r="AJ189" s="1062"/>
      <c r="AK189" s="1062"/>
      <c r="AL189" s="1062"/>
      <c r="AM189" s="1062"/>
      <c r="AN189" s="1062"/>
      <c r="AO189" s="1062"/>
      <c r="AP189" s="1062"/>
      <c r="AQ189" s="1062"/>
      <c r="AR189" s="1062"/>
      <c r="AS189" s="1062"/>
      <c r="AT189" s="1062"/>
      <c r="AU189" s="1062"/>
      <c r="AV189" s="1062"/>
      <c r="AW189" s="1062"/>
      <c r="AX189" s="1062"/>
      <c r="AY189" s="1062"/>
      <c r="AZ189" s="1121"/>
      <c r="BC189" s="1056"/>
      <c r="BD189" s="1174"/>
      <c r="BE189" s="1061"/>
      <c r="BF189" s="1061"/>
      <c r="BG189" s="1174"/>
      <c r="BH189" s="1174"/>
      <c r="BI189" s="1174"/>
      <c r="BJ189" s="1174"/>
      <c r="BK189" s="1174"/>
      <c r="BL189" s="1174"/>
      <c r="BM189" s="1174"/>
      <c r="BN189" s="1174"/>
      <c r="BO189" s="1174"/>
      <c r="BP189" s="1174"/>
      <c r="BQ189" s="1174"/>
      <c r="BR189" s="1174"/>
      <c r="BS189" s="1174"/>
      <c r="BT189" s="1174"/>
      <c r="BU189" s="1174"/>
      <c r="BV189" s="1174"/>
      <c r="BW189" s="1174"/>
      <c r="BX189" s="1174"/>
      <c r="BY189" s="1174"/>
      <c r="BZ189" s="1174"/>
      <c r="CA189" s="1139"/>
    </row>
    <row r="190" spans="1:79" ht="15.75" thickBot="1">
      <c r="A190" s="1061"/>
      <c r="B190" s="1063" t="s">
        <v>715</v>
      </c>
      <c r="C190" s="1636" t="s">
        <v>101</v>
      </c>
      <c r="D190" s="1637"/>
      <c r="E190" s="1636" t="s">
        <v>1062</v>
      </c>
      <c r="F190" s="1637"/>
      <c r="G190" s="1636" t="s">
        <v>1063</v>
      </c>
      <c r="H190" s="1637"/>
      <c r="I190" s="1636" t="s">
        <v>1049</v>
      </c>
      <c r="J190" s="1637"/>
      <c r="K190" s="1636" t="s">
        <v>1050</v>
      </c>
      <c r="L190" s="1637"/>
      <c r="M190" s="1636" t="s">
        <v>1051</v>
      </c>
      <c r="N190" s="1637"/>
      <c r="O190" s="1636" t="s">
        <v>1052</v>
      </c>
      <c r="P190" s="1637"/>
      <c r="Q190" s="1636" t="s">
        <v>1053</v>
      </c>
      <c r="R190" s="1637"/>
      <c r="S190" s="1636" t="s">
        <v>1054</v>
      </c>
      <c r="T190" s="1637"/>
      <c r="U190" s="1636" t="s">
        <v>1055</v>
      </c>
      <c r="V190" s="1638"/>
      <c r="W190" s="1636" t="s">
        <v>1056</v>
      </c>
      <c r="X190" s="1637"/>
      <c r="Y190" s="1108"/>
      <c r="AB190" s="1055"/>
      <c r="AC190" s="1063" t="s">
        <v>715</v>
      </c>
      <c r="AD190" s="1636" t="s">
        <v>101</v>
      </c>
      <c r="AE190" s="1637"/>
      <c r="AF190" s="1636" t="s">
        <v>1062</v>
      </c>
      <c r="AG190" s="1637"/>
      <c r="AH190" s="1636" t="s">
        <v>1063</v>
      </c>
      <c r="AI190" s="1637"/>
      <c r="AJ190" s="1636" t="s">
        <v>1049</v>
      </c>
      <c r="AK190" s="1637"/>
      <c r="AL190" s="1636" t="s">
        <v>1050</v>
      </c>
      <c r="AM190" s="1637"/>
      <c r="AN190" s="1636" t="s">
        <v>1051</v>
      </c>
      <c r="AO190" s="1637"/>
      <c r="AP190" s="1636" t="s">
        <v>1052</v>
      </c>
      <c r="AQ190" s="1637"/>
      <c r="AR190" s="1636" t="s">
        <v>1053</v>
      </c>
      <c r="AS190" s="1637"/>
      <c r="AT190" s="1636" t="s">
        <v>1054</v>
      </c>
      <c r="AU190" s="1637"/>
      <c r="AV190" s="1636" t="s">
        <v>1055</v>
      </c>
      <c r="AW190" s="1637"/>
      <c r="AX190" s="1636" t="s">
        <v>1056</v>
      </c>
      <c r="AY190" s="1637"/>
      <c r="AZ190" s="1121"/>
      <c r="BC190" s="1056"/>
      <c r="BD190" s="1063" t="s">
        <v>715</v>
      </c>
      <c r="BE190" s="1636" t="s">
        <v>101</v>
      </c>
      <c r="BF190" s="1637"/>
      <c r="BG190" s="1636" t="s">
        <v>1062</v>
      </c>
      <c r="BH190" s="1637"/>
      <c r="BI190" s="1636" t="s">
        <v>1063</v>
      </c>
      <c r="BJ190" s="1637"/>
      <c r="BK190" s="1636" t="s">
        <v>1049</v>
      </c>
      <c r="BL190" s="1637"/>
      <c r="BM190" s="1636" t="s">
        <v>1050</v>
      </c>
      <c r="BN190" s="1637"/>
      <c r="BO190" s="1636" t="s">
        <v>1051</v>
      </c>
      <c r="BP190" s="1637"/>
      <c r="BQ190" s="1636" t="s">
        <v>1052</v>
      </c>
      <c r="BR190" s="1637"/>
      <c r="BS190" s="1636" t="s">
        <v>1053</v>
      </c>
      <c r="BT190" s="1637"/>
      <c r="BU190" s="1636" t="s">
        <v>1054</v>
      </c>
      <c r="BV190" s="1637"/>
      <c r="BW190" s="1636" t="s">
        <v>1055</v>
      </c>
      <c r="BX190" s="1638"/>
      <c r="BY190" s="1636" t="s">
        <v>1056</v>
      </c>
      <c r="BZ190" s="1637"/>
      <c r="CA190" s="1121"/>
    </row>
    <row r="191" spans="1:79" ht="15.75" thickBot="1">
      <c r="A191" s="1061"/>
      <c r="B191" s="1064"/>
      <c r="C191" s="1065" t="s">
        <v>1002</v>
      </c>
      <c r="D191" s="1066" t="s">
        <v>213</v>
      </c>
      <c r="E191" s="1065" t="s">
        <v>1002</v>
      </c>
      <c r="F191" s="1066" t="s">
        <v>213</v>
      </c>
      <c r="G191" s="1065" t="s">
        <v>1002</v>
      </c>
      <c r="H191" s="1066" t="s">
        <v>213</v>
      </c>
      <c r="I191" s="1065" t="s">
        <v>1002</v>
      </c>
      <c r="J191" s="1066" t="s">
        <v>213</v>
      </c>
      <c r="K191" s="1065" t="s">
        <v>1002</v>
      </c>
      <c r="L191" s="1066" t="s">
        <v>213</v>
      </c>
      <c r="M191" s="1065" t="s">
        <v>1002</v>
      </c>
      <c r="N191" s="1066" t="s">
        <v>213</v>
      </c>
      <c r="O191" s="1065" t="s">
        <v>1002</v>
      </c>
      <c r="P191" s="1066" t="s">
        <v>213</v>
      </c>
      <c r="Q191" s="1065" t="s">
        <v>1002</v>
      </c>
      <c r="R191" s="1066" t="s">
        <v>213</v>
      </c>
      <c r="S191" s="1065" t="s">
        <v>1002</v>
      </c>
      <c r="T191" s="1066" t="s">
        <v>213</v>
      </c>
      <c r="U191" s="1065" t="s">
        <v>1002</v>
      </c>
      <c r="V191" s="1089" t="s">
        <v>213</v>
      </c>
      <c r="W191" s="1098" t="s">
        <v>1002</v>
      </c>
      <c r="X191" s="1099" t="s">
        <v>213</v>
      </c>
      <c r="Y191" s="1108"/>
      <c r="AB191" s="1055"/>
      <c r="AC191" s="1064"/>
      <c r="AD191" s="1065" t="s">
        <v>1002</v>
      </c>
      <c r="AE191" s="1066" t="s">
        <v>213</v>
      </c>
      <c r="AF191" s="1065" t="s">
        <v>1002</v>
      </c>
      <c r="AG191" s="1066" t="s">
        <v>213</v>
      </c>
      <c r="AH191" s="1065" t="s">
        <v>1002</v>
      </c>
      <c r="AI191" s="1066" t="s">
        <v>213</v>
      </c>
      <c r="AJ191" s="1065" t="s">
        <v>1002</v>
      </c>
      <c r="AK191" s="1066" t="s">
        <v>213</v>
      </c>
      <c r="AL191" s="1065" t="s">
        <v>1002</v>
      </c>
      <c r="AM191" s="1066" t="s">
        <v>213</v>
      </c>
      <c r="AN191" s="1065" t="s">
        <v>1002</v>
      </c>
      <c r="AO191" s="1066" t="s">
        <v>213</v>
      </c>
      <c r="AP191" s="1065" t="s">
        <v>1002</v>
      </c>
      <c r="AQ191" s="1066" t="s">
        <v>213</v>
      </c>
      <c r="AR191" s="1065" t="s">
        <v>1002</v>
      </c>
      <c r="AS191" s="1066" t="s">
        <v>213</v>
      </c>
      <c r="AT191" s="1065" t="s">
        <v>1002</v>
      </c>
      <c r="AU191" s="1066" t="s">
        <v>213</v>
      </c>
      <c r="AV191" s="1065" t="s">
        <v>1002</v>
      </c>
      <c r="AW191" s="1089" t="s">
        <v>213</v>
      </c>
      <c r="AX191" s="1098" t="s">
        <v>1002</v>
      </c>
      <c r="AY191" s="1099" t="s">
        <v>213</v>
      </c>
      <c r="AZ191" s="1121"/>
      <c r="BC191" s="1056"/>
      <c r="BD191" s="1154"/>
      <c r="BE191" s="1065" t="s">
        <v>1002</v>
      </c>
      <c r="BF191" s="1066" t="s">
        <v>213</v>
      </c>
      <c r="BG191" s="1155" t="s">
        <v>1002</v>
      </c>
      <c r="BH191" s="1156" t="s">
        <v>213</v>
      </c>
      <c r="BI191" s="1155" t="s">
        <v>1002</v>
      </c>
      <c r="BJ191" s="1156" t="s">
        <v>213</v>
      </c>
      <c r="BK191" s="1155" t="s">
        <v>1002</v>
      </c>
      <c r="BL191" s="1156" t="s">
        <v>213</v>
      </c>
      <c r="BM191" s="1155" t="s">
        <v>1002</v>
      </c>
      <c r="BN191" s="1156" t="s">
        <v>213</v>
      </c>
      <c r="BO191" s="1155" t="s">
        <v>1002</v>
      </c>
      <c r="BP191" s="1156" t="s">
        <v>213</v>
      </c>
      <c r="BQ191" s="1155" t="s">
        <v>1002</v>
      </c>
      <c r="BR191" s="1156" t="s">
        <v>213</v>
      </c>
      <c r="BS191" s="1155" t="s">
        <v>1002</v>
      </c>
      <c r="BT191" s="1156" t="s">
        <v>213</v>
      </c>
      <c r="BU191" s="1155" t="s">
        <v>1002</v>
      </c>
      <c r="BV191" s="1156" t="s">
        <v>213</v>
      </c>
      <c r="BW191" s="1155" t="s">
        <v>1002</v>
      </c>
      <c r="BX191" s="1176" t="s">
        <v>213</v>
      </c>
      <c r="BY191" s="1155" t="s">
        <v>1002</v>
      </c>
      <c r="BZ191" s="1156" t="s">
        <v>213</v>
      </c>
      <c r="CA191" s="1139"/>
    </row>
    <row r="192" spans="1:79">
      <c r="A192" s="1061"/>
      <c r="B192" s="1067" t="s">
        <v>155</v>
      </c>
      <c r="C192" s="1100">
        <f>E192+G192+I192+K192+M192+O192+Q192+S192+U192+W192</f>
        <v>773</v>
      </c>
      <c r="D192" s="1101">
        <f>C192/C194%</f>
        <v>13.890386343216532</v>
      </c>
      <c r="E192" s="1070">
        <v>1</v>
      </c>
      <c r="F192" s="1071">
        <v>33</v>
      </c>
      <c r="G192" s="1070">
        <v>141</v>
      </c>
      <c r="H192" s="1071">
        <v>35</v>
      </c>
      <c r="I192" s="1070">
        <v>458</v>
      </c>
      <c r="J192" s="1071">
        <v>11</v>
      </c>
      <c r="K192" s="1070">
        <v>112</v>
      </c>
      <c r="L192" s="1071">
        <v>16</v>
      </c>
      <c r="M192" s="1070">
        <v>38</v>
      </c>
      <c r="N192" s="1071">
        <v>18</v>
      </c>
      <c r="O192" s="1070">
        <v>10</v>
      </c>
      <c r="P192" s="1071">
        <v>17</v>
      </c>
      <c r="Q192" s="1072">
        <v>8</v>
      </c>
      <c r="R192" s="1071">
        <v>38</v>
      </c>
      <c r="S192" s="1070">
        <v>1</v>
      </c>
      <c r="T192" s="1071">
        <v>8</v>
      </c>
      <c r="U192" s="1070">
        <v>1</v>
      </c>
      <c r="V192" s="1091">
        <v>25</v>
      </c>
      <c r="W192" s="1074">
        <v>3</v>
      </c>
      <c r="X192" s="1075">
        <v>27</v>
      </c>
      <c r="Y192" s="1108"/>
      <c r="AB192" s="1055"/>
      <c r="AC192" s="1122" t="s">
        <v>155</v>
      </c>
      <c r="AD192" s="1100">
        <f>AF192+AH192+AJ192+AL192+AN192+AP192+AR192+AT192+AV192+AX192</f>
        <v>763</v>
      </c>
      <c r="AE192" s="1101">
        <f>AD192/AD194%</f>
        <v>13.374233128834357</v>
      </c>
      <c r="AF192" s="1124">
        <v>3</v>
      </c>
      <c r="AG192" s="1125">
        <v>100</v>
      </c>
      <c r="AH192" s="1124">
        <v>124</v>
      </c>
      <c r="AI192" s="1125">
        <v>37</v>
      </c>
      <c r="AJ192" s="1124">
        <v>467</v>
      </c>
      <c r="AK192" s="1125">
        <v>11</v>
      </c>
      <c r="AL192" s="1124">
        <v>112</v>
      </c>
      <c r="AM192" s="1125">
        <v>17</v>
      </c>
      <c r="AN192" s="1124">
        <v>39</v>
      </c>
      <c r="AO192" s="1125">
        <v>22</v>
      </c>
      <c r="AP192" s="1124">
        <v>7</v>
      </c>
      <c r="AQ192" s="1125">
        <v>12</v>
      </c>
      <c r="AR192" s="1126">
        <v>6</v>
      </c>
      <c r="AS192" s="1125">
        <v>35</v>
      </c>
      <c r="AT192" s="1124">
        <v>2</v>
      </c>
      <c r="AU192" s="1125">
        <v>14</v>
      </c>
      <c r="AV192" s="1124">
        <v>1</v>
      </c>
      <c r="AW192" s="1140">
        <v>25</v>
      </c>
      <c r="AX192" s="1129">
        <v>2</v>
      </c>
      <c r="AY192" s="1130">
        <v>18</v>
      </c>
      <c r="AZ192" s="1121"/>
      <c r="BC192" s="1056"/>
      <c r="BD192" s="1157" t="s">
        <v>155</v>
      </c>
      <c r="BE192" s="1100">
        <f>BG192+BI192+BK192+BM192+BO192+BQ192+BS192+BU192+BW192+BY192</f>
        <v>762</v>
      </c>
      <c r="BF192" s="1101">
        <f>BE192/BE194%</f>
        <v>12.763819095477386</v>
      </c>
      <c r="BG192" s="1159">
        <v>2</v>
      </c>
      <c r="BH192" s="1160">
        <v>67</v>
      </c>
      <c r="BI192" s="1159">
        <v>136</v>
      </c>
      <c r="BJ192" s="1160">
        <v>43</v>
      </c>
      <c r="BK192" s="1159">
        <v>479</v>
      </c>
      <c r="BL192" s="1160">
        <v>10</v>
      </c>
      <c r="BM192" s="1159">
        <v>90</v>
      </c>
      <c r="BN192" s="1160">
        <v>18</v>
      </c>
      <c r="BO192" s="1159">
        <v>34</v>
      </c>
      <c r="BP192" s="1160">
        <v>17</v>
      </c>
      <c r="BQ192" s="1159">
        <v>8</v>
      </c>
      <c r="BR192" s="1160">
        <v>13</v>
      </c>
      <c r="BS192" s="1161">
        <v>7</v>
      </c>
      <c r="BT192" s="1160">
        <v>29</v>
      </c>
      <c r="BU192" s="1159">
        <v>2</v>
      </c>
      <c r="BV192" s="1160">
        <v>22</v>
      </c>
      <c r="BW192" s="1159">
        <v>1</v>
      </c>
      <c r="BX192" s="1178">
        <v>50</v>
      </c>
      <c r="BY192" s="1159">
        <v>3</v>
      </c>
      <c r="BZ192" s="1160">
        <v>23</v>
      </c>
      <c r="CA192" s="1139"/>
    </row>
    <row r="193" spans="1:79" ht="15.75" thickBot="1">
      <c r="A193" s="1061"/>
      <c r="B193" s="1073" t="s">
        <v>156</v>
      </c>
      <c r="C193" s="1100">
        <f>E193+G193+I193+K193+M193+O193+Q193+S193+U193+W193</f>
        <v>4792</v>
      </c>
      <c r="D193" s="1101">
        <f>C193/C194%</f>
        <v>86.109613656783466</v>
      </c>
      <c r="E193" s="1074">
        <v>2</v>
      </c>
      <c r="F193" s="1075">
        <v>66</v>
      </c>
      <c r="G193" s="1074">
        <v>268</v>
      </c>
      <c r="H193" s="1075">
        <v>66</v>
      </c>
      <c r="I193" s="1074">
        <v>3684</v>
      </c>
      <c r="J193" s="1075">
        <v>89</v>
      </c>
      <c r="K193" s="1074">
        <v>584</v>
      </c>
      <c r="L193" s="1075">
        <v>84</v>
      </c>
      <c r="M193" s="1074">
        <v>168</v>
      </c>
      <c r="N193" s="1075">
        <v>82</v>
      </c>
      <c r="O193" s="1074">
        <v>50</v>
      </c>
      <c r="P193" s="1075">
        <v>83</v>
      </c>
      <c r="Q193" s="1076">
        <v>13</v>
      </c>
      <c r="R193" s="1075">
        <v>62</v>
      </c>
      <c r="S193" s="1074">
        <v>12</v>
      </c>
      <c r="T193" s="1075">
        <v>92</v>
      </c>
      <c r="U193" s="1074">
        <v>3</v>
      </c>
      <c r="V193" s="1092">
        <v>75</v>
      </c>
      <c r="W193" s="1074">
        <v>8</v>
      </c>
      <c r="X193" s="1075">
        <v>73</v>
      </c>
      <c r="Y193" s="1108"/>
      <c r="AB193" s="1055"/>
      <c r="AC193" s="1127" t="s">
        <v>156</v>
      </c>
      <c r="AD193" s="1100">
        <f>AF193+AH193+AJ193+AL193+AN193+AP193+AR193+AT193+AV193+AX193</f>
        <v>4942</v>
      </c>
      <c r="AE193" s="1101">
        <f>AD193/AD194%</f>
        <v>86.625766871165652</v>
      </c>
      <c r="AF193" s="1129">
        <v>0</v>
      </c>
      <c r="AG193" s="1130">
        <v>0</v>
      </c>
      <c r="AH193" s="1129">
        <v>210</v>
      </c>
      <c r="AI193" s="1130">
        <v>63</v>
      </c>
      <c r="AJ193" s="1129">
        <v>3943</v>
      </c>
      <c r="AK193" s="1130">
        <v>89</v>
      </c>
      <c r="AL193" s="1129">
        <v>562</v>
      </c>
      <c r="AM193" s="1130">
        <v>83</v>
      </c>
      <c r="AN193" s="1129">
        <v>139</v>
      </c>
      <c r="AO193" s="1130">
        <v>78</v>
      </c>
      <c r="AP193" s="1129">
        <v>53</v>
      </c>
      <c r="AQ193" s="1130">
        <v>88</v>
      </c>
      <c r="AR193" s="1131">
        <v>11</v>
      </c>
      <c r="AS193" s="1130">
        <v>65</v>
      </c>
      <c r="AT193" s="1129">
        <v>12</v>
      </c>
      <c r="AU193" s="1130">
        <v>86</v>
      </c>
      <c r="AV193" s="1129">
        <v>3</v>
      </c>
      <c r="AW193" s="1141">
        <v>75</v>
      </c>
      <c r="AX193" s="1129">
        <v>9</v>
      </c>
      <c r="AY193" s="1130">
        <v>87</v>
      </c>
      <c r="AZ193" s="1121"/>
      <c r="BC193" s="1056"/>
      <c r="BD193" s="1162" t="s">
        <v>156</v>
      </c>
      <c r="BE193" s="1100">
        <f>BG193+BI193+BK193+BM193+BO193+BQ193+BS193+BU193+BW193+BY193</f>
        <v>5208</v>
      </c>
      <c r="BF193" s="1101">
        <f>BE193/BE194%</f>
        <v>87.236180904522612</v>
      </c>
      <c r="BG193" s="1164">
        <v>1</v>
      </c>
      <c r="BH193" s="1165">
        <v>33</v>
      </c>
      <c r="BI193" s="1164">
        <v>184</v>
      </c>
      <c r="BJ193" s="1165">
        <v>58</v>
      </c>
      <c r="BK193" s="1164">
        <v>4365</v>
      </c>
      <c r="BL193" s="1165">
        <v>90</v>
      </c>
      <c r="BM193" s="1164">
        <v>401</v>
      </c>
      <c r="BN193" s="1165">
        <v>82</v>
      </c>
      <c r="BO193" s="1164">
        <v>166</v>
      </c>
      <c r="BP193" s="1165">
        <v>83</v>
      </c>
      <c r="BQ193" s="1164">
        <v>56</v>
      </c>
      <c r="BR193" s="1165">
        <v>88</v>
      </c>
      <c r="BS193" s="1166">
        <v>17</v>
      </c>
      <c r="BT193" s="1165">
        <v>71</v>
      </c>
      <c r="BU193" s="1164">
        <v>7</v>
      </c>
      <c r="BV193" s="1165">
        <v>78</v>
      </c>
      <c r="BW193" s="1164">
        <v>1</v>
      </c>
      <c r="BX193" s="1179">
        <v>50</v>
      </c>
      <c r="BY193" s="1164">
        <v>10</v>
      </c>
      <c r="BZ193" s="1165">
        <v>77</v>
      </c>
      <c r="CA193" s="1139"/>
    </row>
    <row r="194" spans="1:79" ht="15.75" thickBot="1">
      <c r="A194" s="1061"/>
      <c r="B194" s="1103" t="s">
        <v>104</v>
      </c>
      <c r="C194" s="1082">
        <f>E194+G194+I194+K194+M194+O194+Q194+S194+U194+W194</f>
        <v>5565</v>
      </c>
      <c r="D194" s="1113"/>
      <c r="E194" s="1104">
        <f>SUM(E192:E193)</f>
        <v>3</v>
      </c>
      <c r="F194" s="1105"/>
      <c r="G194" s="1104">
        <f t="shared" ref="G194:W194" si="84">SUM(G192:G193)</f>
        <v>409</v>
      </c>
      <c r="H194" s="1105"/>
      <c r="I194" s="1104">
        <f t="shared" si="84"/>
        <v>4142</v>
      </c>
      <c r="J194" s="1105"/>
      <c r="K194" s="1104">
        <f t="shared" si="84"/>
        <v>696</v>
      </c>
      <c r="L194" s="1105"/>
      <c r="M194" s="1104">
        <f t="shared" si="84"/>
        <v>206</v>
      </c>
      <c r="N194" s="1105"/>
      <c r="O194" s="1104">
        <f t="shared" si="84"/>
        <v>60</v>
      </c>
      <c r="P194" s="1105"/>
      <c r="Q194" s="1106">
        <f t="shared" si="84"/>
        <v>21</v>
      </c>
      <c r="R194" s="1105"/>
      <c r="S194" s="1104">
        <f t="shared" si="84"/>
        <v>13</v>
      </c>
      <c r="T194" s="1105"/>
      <c r="U194" s="1104">
        <f t="shared" si="84"/>
        <v>4</v>
      </c>
      <c r="V194" s="1107"/>
      <c r="W194" s="1104">
        <f t="shared" si="84"/>
        <v>11</v>
      </c>
      <c r="X194" s="1105"/>
      <c r="Y194" s="1108"/>
      <c r="AB194" s="1055"/>
      <c r="AC194" s="1148" t="s">
        <v>104</v>
      </c>
      <c r="AD194" s="1082">
        <f>AF194+AH194+AJ194+AL194+AN194+AP194+AR194+AT194+AV194+AX194</f>
        <v>5705</v>
      </c>
      <c r="AE194" s="1113"/>
      <c r="AF194" s="1149">
        <f>SUM(AF192:AF193)</f>
        <v>3</v>
      </c>
      <c r="AG194" s="1150"/>
      <c r="AH194" s="1149">
        <f t="shared" ref="AH194:AX194" si="85">SUM(AH192:AH193)</f>
        <v>334</v>
      </c>
      <c r="AI194" s="1150"/>
      <c r="AJ194" s="1149">
        <f t="shared" si="85"/>
        <v>4410</v>
      </c>
      <c r="AK194" s="1150"/>
      <c r="AL194" s="1149">
        <f t="shared" si="85"/>
        <v>674</v>
      </c>
      <c r="AM194" s="1150"/>
      <c r="AN194" s="1149">
        <f t="shared" si="85"/>
        <v>178</v>
      </c>
      <c r="AO194" s="1150"/>
      <c r="AP194" s="1149">
        <f t="shared" si="85"/>
        <v>60</v>
      </c>
      <c r="AQ194" s="1150"/>
      <c r="AR194" s="1151">
        <f t="shared" si="85"/>
        <v>17</v>
      </c>
      <c r="AS194" s="1150"/>
      <c r="AT194" s="1149">
        <f t="shared" si="85"/>
        <v>14</v>
      </c>
      <c r="AU194" s="1150"/>
      <c r="AV194" s="1149">
        <f t="shared" si="85"/>
        <v>4</v>
      </c>
      <c r="AW194" s="1152"/>
      <c r="AX194" s="1149">
        <f t="shared" si="85"/>
        <v>11</v>
      </c>
      <c r="AY194" s="1150"/>
      <c r="AZ194" s="1121"/>
      <c r="BC194" s="1056"/>
      <c r="BD194" s="1187" t="s">
        <v>104</v>
      </c>
      <c r="BE194" s="1082">
        <f>BG194+BI194+BK194+BM194+BO194+BQ194+BS194+BU194+BW194+BY194</f>
        <v>5970</v>
      </c>
      <c r="BF194" s="1113"/>
      <c r="BG194" s="1188">
        <f>SUM(BG192:BG193)</f>
        <v>3</v>
      </c>
      <c r="BH194" s="1189">
        <f t="shared" ref="BH194:BZ194" si="86">SUM(BH192:BH193)</f>
        <v>100</v>
      </c>
      <c r="BI194" s="1188">
        <f t="shared" si="86"/>
        <v>320</v>
      </c>
      <c r="BJ194" s="1189">
        <f t="shared" si="86"/>
        <v>101</v>
      </c>
      <c r="BK194" s="1188">
        <f t="shared" si="86"/>
        <v>4844</v>
      </c>
      <c r="BL194" s="1189">
        <f t="shared" si="86"/>
        <v>100</v>
      </c>
      <c r="BM194" s="1188">
        <f t="shared" si="86"/>
        <v>491</v>
      </c>
      <c r="BN194" s="1189">
        <f t="shared" si="86"/>
        <v>100</v>
      </c>
      <c r="BO194" s="1188">
        <f t="shared" si="86"/>
        <v>200</v>
      </c>
      <c r="BP194" s="1189">
        <f t="shared" si="86"/>
        <v>100</v>
      </c>
      <c r="BQ194" s="1188">
        <f t="shared" si="86"/>
        <v>64</v>
      </c>
      <c r="BR194" s="1189">
        <f t="shared" si="86"/>
        <v>101</v>
      </c>
      <c r="BS194" s="1190">
        <f t="shared" si="86"/>
        <v>24</v>
      </c>
      <c r="BT194" s="1189">
        <f t="shared" si="86"/>
        <v>100</v>
      </c>
      <c r="BU194" s="1188">
        <f t="shared" si="86"/>
        <v>9</v>
      </c>
      <c r="BV194" s="1189">
        <f t="shared" si="86"/>
        <v>100</v>
      </c>
      <c r="BW194" s="1188">
        <f t="shared" si="86"/>
        <v>2</v>
      </c>
      <c r="BX194" s="1213">
        <f t="shared" si="86"/>
        <v>100</v>
      </c>
      <c r="BY194" s="1188">
        <f t="shared" si="86"/>
        <v>13</v>
      </c>
      <c r="BZ194" s="1189">
        <f t="shared" si="86"/>
        <v>100</v>
      </c>
      <c r="CA194" s="1139"/>
    </row>
    <row r="195" spans="1:79">
      <c r="A195" s="1061"/>
      <c r="B195" s="1061"/>
      <c r="C195" s="1061"/>
      <c r="D195" s="1061"/>
      <c r="E195" s="1061"/>
      <c r="F195" s="1061"/>
      <c r="G195" s="1061"/>
      <c r="H195" s="1061"/>
      <c r="I195" s="1061"/>
      <c r="J195" s="1061"/>
      <c r="K195" s="1061"/>
      <c r="L195" s="1061"/>
      <c r="M195" s="1061"/>
      <c r="N195" s="1061"/>
      <c r="O195" s="1061"/>
      <c r="P195" s="1061"/>
      <c r="Q195" s="1061"/>
      <c r="R195" s="1061"/>
      <c r="S195" s="1061"/>
      <c r="T195" s="1061"/>
      <c r="U195" s="1061"/>
      <c r="V195" s="1061"/>
      <c r="W195" s="1061"/>
      <c r="X195" s="1061"/>
      <c r="Y195" s="1108"/>
      <c r="AD195" s="1061"/>
      <c r="AE195" s="1061"/>
      <c r="BC195" s="1056"/>
      <c r="BD195" s="16"/>
      <c r="BE195" s="1061"/>
      <c r="BF195" s="1061"/>
      <c r="BG195" s="16"/>
      <c r="BH195" s="16"/>
      <c r="BI195" s="16"/>
      <c r="BJ195" s="16"/>
      <c r="BK195" s="16"/>
      <c r="BL195" s="16"/>
      <c r="BM195" s="16"/>
      <c r="BN195" s="16"/>
      <c r="BO195" s="16"/>
      <c r="BP195" s="16"/>
      <c r="BQ195" s="16"/>
      <c r="BR195" s="16"/>
      <c r="BS195" s="16"/>
      <c r="BT195" s="16"/>
      <c r="BU195" s="16"/>
      <c r="BV195" s="16"/>
      <c r="BW195" s="16"/>
      <c r="BX195" s="16"/>
      <c r="BY195" s="16"/>
      <c r="BZ195" s="16"/>
      <c r="CA195" s="16"/>
    </row>
  </sheetData>
  <mergeCells count="523">
    <mergeCell ref="BE142:BF142"/>
    <mergeCell ref="BE153:BF153"/>
    <mergeCell ref="BE161:BF161"/>
    <mergeCell ref="BE171:BF171"/>
    <mergeCell ref="BE182:BF182"/>
    <mergeCell ref="BE190:BF190"/>
    <mergeCell ref="BE20:BF20"/>
    <mergeCell ref="BE31:BF31"/>
    <mergeCell ref="BE39:BF39"/>
    <mergeCell ref="BE49:BF49"/>
    <mergeCell ref="BE60:BF60"/>
    <mergeCell ref="BE68:BF68"/>
    <mergeCell ref="BE83:BF83"/>
    <mergeCell ref="BE94:BF94"/>
    <mergeCell ref="BE102:BF102"/>
    <mergeCell ref="AD112:AE112"/>
    <mergeCell ref="AD123:AE123"/>
    <mergeCell ref="AD131:AE131"/>
    <mergeCell ref="AD142:AE142"/>
    <mergeCell ref="AD153:AE153"/>
    <mergeCell ref="AD161:AE161"/>
    <mergeCell ref="AD171:AE171"/>
    <mergeCell ref="AD182:AE182"/>
    <mergeCell ref="AD190:AE190"/>
    <mergeCell ref="AD20:AE20"/>
    <mergeCell ref="AD31:AE31"/>
    <mergeCell ref="AD39:AE39"/>
    <mergeCell ref="AD49:AE49"/>
    <mergeCell ref="AD60:AE60"/>
    <mergeCell ref="AD68:AE68"/>
    <mergeCell ref="AD83:AE83"/>
    <mergeCell ref="AD94:AE94"/>
    <mergeCell ref="AD102:AE102"/>
    <mergeCell ref="O20:P20"/>
    <mergeCell ref="Q20:R20"/>
    <mergeCell ref="S20:T20"/>
    <mergeCell ref="U20:V20"/>
    <mergeCell ref="C31:D31"/>
    <mergeCell ref="E31:F31"/>
    <mergeCell ref="G31:H31"/>
    <mergeCell ref="I31:J31"/>
    <mergeCell ref="K31:L31"/>
    <mergeCell ref="M31:N31"/>
    <mergeCell ref="C20:D20"/>
    <mergeCell ref="E20:F20"/>
    <mergeCell ref="G20:H20"/>
    <mergeCell ref="I20:J20"/>
    <mergeCell ref="K20:L20"/>
    <mergeCell ref="M20:N20"/>
    <mergeCell ref="C171:D171"/>
    <mergeCell ref="E171:F171"/>
    <mergeCell ref="G171:H171"/>
    <mergeCell ref="I171:J171"/>
    <mergeCell ref="K171:L171"/>
    <mergeCell ref="O31:P31"/>
    <mergeCell ref="Q31:R31"/>
    <mergeCell ref="S31:T31"/>
    <mergeCell ref="U31:V31"/>
    <mergeCell ref="C39:D39"/>
    <mergeCell ref="E39:F39"/>
    <mergeCell ref="G39:H39"/>
    <mergeCell ref="I39:J39"/>
    <mergeCell ref="K39:L39"/>
    <mergeCell ref="M39:N39"/>
    <mergeCell ref="M171:N171"/>
    <mergeCell ref="O171:P171"/>
    <mergeCell ref="Q171:R171"/>
    <mergeCell ref="S171:T171"/>
    <mergeCell ref="U171:V171"/>
    <mergeCell ref="M83:N83"/>
    <mergeCell ref="O83:P83"/>
    <mergeCell ref="Q83:R83"/>
    <mergeCell ref="S83:T83"/>
    <mergeCell ref="W171:X171"/>
    <mergeCell ref="O39:P39"/>
    <mergeCell ref="Q39:R39"/>
    <mergeCell ref="S39:T39"/>
    <mergeCell ref="U39:V39"/>
    <mergeCell ref="W39:X39"/>
    <mergeCell ref="C190:D190"/>
    <mergeCell ref="E190:F190"/>
    <mergeCell ref="G190:H190"/>
    <mergeCell ref="I190:J190"/>
    <mergeCell ref="K190:L190"/>
    <mergeCell ref="C182:D182"/>
    <mergeCell ref="E182:F182"/>
    <mergeCell ref="G182:H182"/>
    <mergeCell ref="I182:J182"/>
    <mergeCell ref="K182:L182"/>
    <mergeCell ref="M190:N190"/>
    <mergeCell ref="O190:P190"/>
    <mergeCell ref="Q190:R190"/>
    <mergeCell ref="S190:T190"/>
    <mergeCell ref="U190:V190"/>
    <mergeCell ref="W190:X190"/>
    <mergeCell ref="O182:P182"/>
    <mergeCell ref="Q182:R182"/>
    <mergeCell ref="S182:T182"/>
    <mergeCell ref="U182:V182"/>
    <mergeCell ref="W182:X182"/>
    <mergeCell ref="M182:N182"/>
    <mergeCell ref="C83:D83"/>
    <mergeCell ref="E83:F83"/>
    <mergeCell ref="G83:H83"/>
    <mergeCell ref="I83:J83"/>
    <mergeCell ref="K83:L83"/>
    <mergeCell ref="C161:D161"/>
    <mergeCell ref="E161:F161"/>
    <mergeCell ref="G161:H161"/>
    <mergeCell ref="I161:J161"/>
    <mergeCell ref="K161:L161"/>
    <mergeCell ref="C153:D153"/>
    <mergeCell ref="E153:F153"/>
    <mergeCell ref="G153:H153"/>
    <mergeCell ref="I153:J153"/>
    <mergeCell ref="K153:L153"/>
    <mergeCell ref="C142:D142"/>
    <mergeCell ref="E142:F142"/>
    <mergeCell ref="G142:H142"/>
    <mergeCell ref="I142:J142"/>
    <mergeCell ref="K142:L142"/>
    <mergeCell ref="U83:V83"/>
    <mergeCell ref="W83:X83"/>
    <mergeCell ref="O161:P161"/>
    <mergeCell ref="Q161:R161"/>
    <mergeCell ref="S161:T161"/>
    <mergeCell ref="U161:V161"/>
    <mergeCell ref="W161:X161"/>
    <mergeCell ref="M161:N161"/>
    <mergeCell ref="M153:N153"/>
    <mergeCell ref="O153:P153"/>
    <mergeCell ref="Q153:R153"/>
    <mergeCell ref="S153:T153"/>
    <mergeCell ref="U153:V153"/>
    <mergeCell ref="W153:X153"/>
    <mergeCell ref="O142:P142"/>
    <mergeCell ref="Q142:R142"/>
    <mergeCell ref="S142:T142"/>
    <mergeCell ref="U142:V142"/>
    <mergeCell ref="W142:X142"/>
    <mergeCell ref="M142:N142"/>
    <mergeCell ref="U102:V102"/>
    <mergeCell ref="W102:X102"/>
    <mergeCell ref="O94:P94"/>
    <mergeCell ref="Q94:R94"/>
    <mergeCell ref="S94:T94"/>
    <mergeCell ref="U94:V94"/>
    <mergeCell ref="W94:X94"/>
    <mergeCell ref="C102:D102"/>
    <mergeCell ref="E102:F102"/>
    <mergeCell ref="G102:H102"/>
    <mergeCell ref="I102:J102"/>
    <mergeCell ref="K102:L102"/>
    <mergeCell ref="C94:D94"/>
    <mergeCell ref="E94:F94"/>
    <mergeCell ref="G94:H94"/>
    <mergeCell ref="I94:J94"/>
    <mergeCell ref="K94:L94"/>
    <mergeCell ref="M94:N94"/>
    <mergeCell ref="C60:D60"/>
    <mergeCell ref="E60:F60"/>
    <mergeCell ref="G60:H60"/>
    <mergeCell ref="I60:J60"/>
    <mergeCell ref="K60:L60"/>
    <mergeCell ref="C49:D49"/>
    <mergeCell ref="E49:F49"/>
    <mergeCell ref="G49:H49"/>
    <mergeCell ref="I49:J49"/>
    <mergeCell ref="K49:L49"/>
    <mergeCell ref="M60:N60"/>
    <mergeCell ref="O60:P60"/>
    <mergeCell ref="Q60:R60"/>
    <mergeCell ref="S60:T60"/>
    <mergeCell ref="U60:V60"/>
    <mergeCell ref="W60:X60"/>
    <mergeCell ref="O49:P49"/>
    <mergeCell ref="Q49:R49"/>
    <mergeCell ref="S49:T49"/>
    <mergeCell ref="U49:V49"/>
    <mergeCell ref="W49:X49"/>
    <mergeCell ref="M49:N49"/>
    <mergeCell ref="E131:F131"/>
    <mergeCell ref="G131:H131"/>
    <mergeCell ref="C123:D123"/>
    <mergeCell ref="C131:D131"/>
    <mergeCell ref="O68:P68"/>
    <mergeCell ref="Q68:R68"/>
    <mergeCell ref="S68:T68"/>
    <mergeCell ref="U68:V68"/>
    <mergeCell ref="W68:X68"/>
    <mergeCell ref="C112:D112"/>
    <mergeCell ref="E112:F112"/>
    <mergeCell ref="G112:H112"/>
    <mergeCell ref="E123:F123"/>
    <mergeCell ref="G123:H123"/>
    <mergeCell ref="C68:D68"/>
    <mergeCell ref="E68:F68"/>
    <mergeCell ref="G68:H68"/>
    <mergeCell ref="I68:J68"/>
    <mergeCell ref="K68:L68"/>
    <mergeCell ref="M68:N68"/>
    <mergeCell ref="M102:N102"/>
    <mergeCell ref="O102:P102"/>
    <mergeCell ref="Q102:R102"/>
    <mergeCell ref="S102:T102"/>
    <mergeCell ref="AV20:AW20"/>
    <mergeCell ref="AX20:AY20"/>
    <mergeCell ref="AF31:AG31"/>
    <mergeCell ref="AH31:AI31"/>
    <mergeCell ref="AJ31:AK31"/>
    <mergeCell ref="AL31:AM31"/>
    <mergeCell ref="AN31:AO31"/>
    <mergeCell ref="AP31:AQ31"/>
    <mergeCell ref="AR31:AS31"/>
    <mergeCell ref="AT31:AU31"/>
    <mergeCell ref="AJ20:AK20"/>
    <mergeCell ref="AL20:AM20"/>
    <mergeCell ref="AN20:AO20"/>
    <mergeCell ref="AP20:AQ20"/>
    <mergeCell ref="AR20:AS20"/>
    <mergeCell ref="AT20:AU20"/>
    <mergeCell ref="AF20:AG20"/>
    <mergeCell ref="AH20:AI20"/>
    <mergeCell ref="AV39:AW39"/>
    <mergeCell ref="AX39:AY39"/>
    <mergeCell ref="AV31:AW31"/>
    <mergeCell ref="AX31:AY31"/>
    <mergeCell ref="AF39:AG39"/>
    <mergeCell ref="AH39:AI39"/>
    <mergeCell ref="AJ39:AK39"/>
    <mergeCell ref="AL39:AM39"/>
    <mergeCell ref="AN39:AO39"/>
    <mergeCell ref="AP39:AQ39"/>
    <mergeCell ref="AR39:AS39"/>
    <mergeCell ref="AT39:AU39"/>
    <mergeCell ref="AV49:AW49"/>
    <mergeCell ref="AX49:AY49"/>
    <mergeCell ref="AF60:AG60"/>
    <mergeCell ref="AH60:AI60"/>
    <mergeCell ref="AJ60:AK60"/>
    <mergeCell ref="AL60:AM60"/>
    <mergeCell ref="AN60:AO60"/>
    <mergeCell ref="AP60:AQ60"/>
    <mergeCell ref="AR60:AS60"/>
    <mergeCell ref="AT60:AU60"/>
    <mergeCell ref="AF49:AG49"/>
    <mergeCell ref="AH49:AI49"/>
    <mergeCell ref="AJ49:AK49"/>
    <mergeCell ref="AL49:AM49"/>
    <mergeCell ref="AN49:AO49"/>
    <mergeCell ref="AP49:AQ49"/>
    <mergeCell ref="AR49:AS49"/>
    <mergeCell ref="AT49:AU49"/>
    <mergeCell ref="AF83:AG83"/>
    <mergeCell ref="AH83:AI83"/>
    <mergeCell ref="AJ83:AK83"/>
    <mergeCell ref="AL83:AM83"/>
    <mergeCell ref="AN83:AO83"/>
    <mergeCell ref="AV68:AW68"/>
    <mergeCell ref="AX68:AY68"/>
    <mergeCell ref="AV60:AW60"/>
    <mergeCell ref="AX60:AY60"/>
    <mergeCell ref="AF68:AG68"/>
    <mergeCell ref="AH68:AI68"/>
    <mergeCell ref="AJ68:AK68"/>
    <mergeCell ref="AL68:AM68"/>
    <mergeCell ref="AN68:AO68"/>
    <mergeCell ref="AP68:AQ68"/>
    <mergeCell ref="AR68:AS68"/>
    <mergeCell ref="AT68:AU68"/>
    <mergeCell ref="AP83:AQ83"/>
    <mergeCell ref="AT83:AU83"/>
    <mergeCell ref="AR83:AS83"/>
    <mergeCell ref="AV83:AW83"/>
    <mergeCell ref="AX83:AY83"/>
    <mergeCell ref="AF94:AG94"/>
    <mergeCell ref="AH94:AI94"/>
    <mergeCell ref="AT153:AU153"/>
    <mergeCell ref="AV142:AW142"/>
    <mergeCell ref="AX142:AY142"/>
    <mergeCell ref="AF142:AG142"/>
    <mergeCell ref="AH142:AI142"/>
    <mergeCell ref="AJ142:AK142"/>
    <mergeCell ref="AL142:AM142"/>
    <mergeCell ref="AN142:AO142"/>
    <mergeCell ref="AP142:AQ142"/>
    <mergeCell ref="AR142:AS142"/>
    <mergeCell ref="AT142:AU142"/>
    <mergeCell ref="AV153:AW153"/>
    <mergeCell ref="AX153:AY153"/>
    <mergeCell ref="AL102:AM102"/>
    <mergeCell ref="AN102:AO102"/>
    <mergeCell ref="AP102:AQ102"/>
    <mergeCell ref="AV102:AW102"/>
    <mergeCell ref="AX102:AY102"/>
    <mergeCell ref="AV94:AW94"/>
    <mergeCell ref="AX94:AY94"/>
    <mergeCell ref="AR102:AS102"/>
    <mergeCell ref="AT102:AU102"/>
    <mergeCell ref="AF102:AG102"/>
    <mergeCell ref="AH102:AI102"/>
    <mergeCell ref="AJ102:AK102"/>
    <mergeCell ref="AF123:AG123"/>
    <mergeCell ref="AH123:AI123"/>
    <mergeCell ref="AJ123:AK123"/>
    <mergeCell ref="AL123:AM123"/>
    <mergeCell ref="AN123:AO123"/>
    <mergeCell ref="AP123:AQ123"/>
    <mergeCell ref="AF112:AG112"/>
    <mergeCell ref="AH112:AI112"/>
    <mergeCell ref="AJ112:AK112"/>
    <mergeCell ref="AL112:AM112"/>
    <mergeCell ref="AN112:AO112"/>
    <mergeCell ref="AP112:AQ112"/>
    <mergeCell ref="AX161:AY161"/>
    <mergeCell ref="AR123:AS123"/>
    <mergeCell ref="AR182:AS182"/>
    <mergeCell ref="AT182:AU182"/>
    <mergeCell ref="AR131:AS131"/>
    <mergeCell ref="AF153:AG153"/>
    <mergeCell ref="AH153:AI153"/>
    <mergeCell ref="AJ153:AK153"/>
    <mergeCell ref="AL153:AM153"/>
    <mergeCell ref="AN153:AO153"/>
    <mergeCell ref="AP153:AQ153"/>
    <mergeCell ref="AR153:AS153"/>
    <mergeCell ref="AF131:AG131"/>
    <mergeCell ref="AH131:AI131"/>
    <mergeCell ref="AJ131:AK131"/>
    <mergeCell ref="AL131:AM131"/>
    <mergeCell ref="AN131:AO131"/>
    <mergeCell ref="AP131:AQ131"/>
    <mergeCell ref="AF171:AG171"/>
    <mergeCell ref="AH171:AI171"/>
    <mergeCell ref="AJ171:AK171"/>
    <mergeCell ref="AL171:AM171"/>
    <mergeCell ref="AN171:AO171"/>
    <mergeCell ref="AP171:AQ171"/>
    <mergeCell ref="AH161:AI161"/>
    <mergeCell ref="AJ161:AK161"/>
    <mergeCell ref="AL161:AM161"/>
    <mergeCell ref="AN161:AO161"/>
    <mergeCell ref="AP161:AQ161"/>
    <mergeCell ref="AR161:AS161"/>
    <mergeCell ref="AT161:AU161"/>
    <mergeCell ref="AV190:AW190"/>
    <mergeCell ref="AJ94:AK94"/>
    <mergeCell ref="AL94:AM94"/>
    <mergeCell ref="AN94:AO94"/>
    <mergeCell ref="AP94:AQ94"/>
    <mergeCell ref="AR94:AS94"/>
    <mergeCell ref="AT94:AU94"/>
    <mergeCell ref="AR112:AS112"/>
    <mergeCell ref="AV161:AW161"/>
    <mergeCell ref="AR171:AS171"/>
    <mergeCell ref="AT171:AU171"/>
    <mergeCell ref="AX190:AY190"/>
    <mergeCell ref="BG20:BH20"/>
    <mergeCell ref="BI20:BJ20"/>
    <mergeCell ref="BK20:BL20"/>
    <mergeCell ref="BM20:BN20"/>
    <mergeCell ref="AV182:AW182"/>
    <mergeCell ref="AX182:AY182"/>
    <mergeCell ref="AF190:AG190"/>
    <mergeCell ref="AH190:AI190"/>
    <mergeCell ref="AJ190:AK190"/>
    <mergeCell ref="AL190:AM190"/>
    <mergeCell ref="AN190:AO190"/>
    <mergeCell ref="AP190:AQ190"/>
    <mergeCell ref="AR190:AS190"/>
    <mergeCell ref="AT190:AU190"/>
    <mergeCell ref="AV171:AW171"/>
    <mergeCell ref="AX171:AY171"/>
    <mergeCell ref="AF182:AG182"/>
    <mergeCell ref="AH182:AI182"/>
    <mergeCell ref="AJ182:AK182"/>
    <mergeCell ref="AL182:AM182"/>
    <mergeCell ref="AN182:AO182"/>
    <mergeCell ref="AP182:AQ182"/>
    <mergeCell ref="AF161:AG161"/>
    <mergeCell ref="BO20:BP20"/>
    <mergeCell ref="BQ20:BR20"/>
    <mergeCell ref="BS20:BT20"/>
    <mergeCell ref="BU20:BV20"/>
    <mergeCell ref="BW20:BX20"/>
    <mergeCell ref="BG31:BH31"/>
    <mergeCell ref="BI31:BJ31"/>
    <mergeCell ref="BK31:BL31"/>
    <mergeCell ref="BM31:BN31"/>
    <mergeCell ref="BO31:BP31"/>
    <mergeCell ref="BS39:BT39"/>
    <mergeCell ref="BU39:BV39"/>
    <mergeCell ref="BW39:BX39"/>
    <mergeCell ref="BQ31:BR31"/>
    <mergeCell ref="BS31:BT31"/>
    <mergeCell ref="BU31:BV31"/>
    <mergeCell ref="BW31:BX31"/>
    <mergeCell ref="BG39:BH39"/>
    <mergeCell ref="BI39:BJ39"/>
    <mergeCell ref="BK39:BL39"/>
    <mergeCell ref="BM39:BN39"/>
    <mergeCell ref="BO39:BP39"/>
    <mergeCell ref="BQ39:BR39"/>
    <mergeCell ref="BU49:BV49"/>
    <mergeCell ref="BW49:BX49"/>
    <mergeCell ref="BY49:BZ49"/>
    <mergeCell ref="BG60:BH60"/>
    <mergeCell ref="BI60:BJ60"/>
    <mergeCell ref="BK60:BL60"/>
    <mergeCell ref="BM60:BN60"/>
    <mergeCell ref="BO60:BP60"/>
    <mergeCell ref="BQ60:BR60"/>
    <mergeCell ref="BS60:BT60"/>
    <mergeCell ref="BG49:BH49"/>
    <mergeCell ref="BI49:BJ49"/>
    <mergeCell ref="BK49:BL49"/>
    <mergeCell ref="BM49:BN49"/>
    <mergeCell ref="BO49:BP49"/>
    <mergeCell ref="BQ49:BR49"/>
    <mergeCell ref="BS49:BT49"/>
    <mergeCell ref="BU60:BV60"/>
    <mergeCell ref="BW60:BX60"/>
    <mergeCell ref="BY60:BZ60"/>
    <mergeCell ref="BY68:BZ68"/>
    <mergeCell ref="BG83:BH83"/>
    <mergeCell ref="BI83:BJ83"/>
    <mergeCell ref="BK83:BL83"/>
    <mergeCell ref="BM83:BN83"/>
    <mergeCell ref="BO83:BP83"/>
    <mergeCell ref="BQ83:BR83"/>
    <mergeCell ref="BS83:BT83"/>
    <mergeCell ref="BU83:BV83"/>
    <mergeCell ref="BW83:BX83"/>
    <mergeCell ref="BY83:BZ83"/>
    <mergeCell ref="BG68:BH68"/>
    <mergeCell ref="BI68:BJ68"/>
    <mergeCell ref="BK68:BL68"/>
    <mergeCell ref="BM68:BN68"/>
    <mergeCell ref="BO68:BP68"/>
    <mergeCell ref="BQ68:BR68"/>
    <mergeCell ref="BS68:BT68"/>
    <mergeCell ref="BU68:BV68"/>
    <mergeCell ref="BW68:BX68"/>
    <mergeCell ref="BY94:BZ94"/>
    <mergeCell ref="BG102:BH102"/>
    <mergeCell ref="BI102:BJ102"/>
    <mergeCell ref="BK102:BL102"/>
    <mergeCell ref="BM102:BN102"/>
    <mergeCell ref="BO102:BP102"/>
    <mergeCell ref="BQ102:BR102"/>
    <mergeCell ref="BS102:BT102"/>
    <mergeCell ref="BU102:BV102"/>
    <mergeCell ref="BW102:BX102"/>
    <mergeCell ref="BY102:BZ102"/>
    <mergeCell ref="BG94:BH94"/>
    <mergeCell ref="BI94:BJ94"/>
    <mergeCell ref="BK94:BL94"/>
    <mergeCell ref="BM94:BN94"/>
    <mergeCell ref="BO94:BP94"/>
    <mergeCell ref="BQ94:BR94"/>
    <mergeCell ref="BS94:BT94"/>
    <mergeCell ref="BU94:BV94"/>
    <mergeCell ref="BW94:BX94"/>
    <mergeCell ref="BY142:BZ142"/>
    <mergeCell ref="BG153:BH153"/>
    <mergeCell ref="BI153:BJ153"/>
    <mergeCell ref="BK153:BL153"/>
    <mergeCell ref="BM153:BN153"/>
    <mergeCell ref="BO153:BP153"/>
    <mergeCell ref="BQ153:BR153"/>
    <mergeCell ref="BS153:BT153"/>
    <mergeCell ref="BU153:BV153"/>
    <mergeCell ref="BW153:BX153"/>
    <mergeCell ref="BY153:BZ153"/>
    <mergeCell ref="BG142:BH142"/>
    <mergeCell ref="BI142:BJ142"/>
    <mergeCell ref="BK142:BL142"/>
    <mergeCell ref="BM142:BN142"/>
    <mergeCell ref="BO142:BP142"/>
    <mergeCell ref="BQ142:BR142"/>
    <mergeCell ref="BS142:BT142"/>
    <mergeCell ref="BU142:BV142"/>
    <mergeCell ref="BW142:BX142"/>
    <mergeCell ref="BY161:BZ161"/>
    <mergeCell ref="BG171:BH171"/>
    <mergeCell ref="BI171:BJ171"/>
    <mergeCell ref="BK171:BL171"/>
    <mergeCell ref="BM171:BN171"/>
    <mergeCell ref="BO171:BP171"/>
    <mergeCell ref="BQ171:BR171"/>
    <mergeCell ref="BS171:BT171"/>
    <mergeCell ref="BU171:BV171"/>
    <mergeCell ref="BW171:BX171"/>
    <mergeCell ref="BY171:BZ171"/>
    <mergeCell ref="BG161:BH161"/>
    <mergeCell ref="BI161:BJ161"/>
    <mergeCell ref="BK161:BL161"/>
    <mergeCell ref="BM161:BN161"/>
    <mergeCell ref="BO161:BP161"/>
    <mergeCell ref="BQ161:BR161"/>
    <mergeCell ref="BS161:BT161"/>
    <mergeCell ref="BU161:BV161"/>
    <mergeCell ref="BW161:BX161"/>
    <mergeCell ref="BY190:BZ190"/>
    <mergeCell ref="BU182:BV182"/>
    <mergeCell ref="BW182:BX182"/>
    <mergeCell ref="BY182:BZ182"/>
    <mergeCell ref="BG190:BH190"/>
    <mergeCell ref="BI190:BJ190"/>
    <mergeCell ref="BK190:BL190"/>
    <mergeCell ref="BM190:BN190"/>
    <mergeCell ref="BO190:BP190"/>
    <mergeCell ref="BQ190:BR190"/>
    <mergeCell ref="BS190:BT190"/>
    <mergeCell ref="BG182:BH182"/>
    <mergeCell ref="BI182:BJ182"/>
    <mergeCell ref="BK182:BL182"/>
    <mergeCell ref="BM182:BN182"/>
    <mergeCell ref="BO182:BP182"/>
    <mergeCell ref="BQ182:BR182"/>
    <mergeCell ref="BS182:BT182"/>
    <mergeCell ref="BU190:BV190"/>
    <mergeCell ref="BW190:BX19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63"/>
  <sheetViews>
    <sheetView zoomScale="115" zoomScaleNormal="115" workbookViewId="0">
      <selection activeCell="A2" sqref="A2"/>
    </sheetView>
  </sheetViews>
  <sheetFormatPr defaultRowHeight="15"/>
  <cols>
    <col min="16" max="16" width="9.140625" style="1393"/>
    <col min="20" max="20" width="13.140625" customWidth="1"/>
  </cols>
  <sheetData>
    <row r="1" spans="1:32" ht="15.75">
      <c r="A1" s="1394" t="s">
        <v>1164</v>
      </c>
      <c r="B1" s="1394"/>
      <c r="C1" s="1394"/>
      <c r="D1" s="1394"/>
      <c r="E1" s="1394"/>
      <c r="F1" s="1394"/>
      <c r="G1" s="1394"/>
      <c r="H1" s="1394"/>
      <c r="I1" s="1394"/>
      <c r="J1" s="1394"/>
      <c r="K1" s="1394"/>
      <c r="L1" s="1394"/>
      <c r="M1" s="1394"/>
      <c r="N1" s="1394"/>
      <c r="O1" s="1394"/>
      <c r="P1" s="1394"/>
      <c r="Q1" s="1394"/>
      <c r="R1" s="1394"/>
      <c r="S1" s="1394"/>
      <c r="T1" s="1395"/>
      <c r="U1" s="1395"/>
      <c r="V1" s="1395"/>
      <c r="W1" s="1395"/>
      <c r="X1" s="1395"/>
      <c r="Y1" s="1395"/>
      <c r="Z1" s="1395"/>
      <c r="AA1" s="1395"/>
      <c r="AB1" s="1395"/>
      <c r="AC1" s="1396"/>
      <c r="AD1" s="1393"/>
      <c r="AE1" s="1393"/>
      <c r="AF1" s="1393"/>
    </row>
    <row r="2" spans="1:32">
      <c r="A2" s="1438"/>
      <c r="B2" s="1438"/>
      <c r="C2" s="1438"/>
      <c r="D2" s="1438"/>
      <c r="E2" s="1438"/>
      <c r="F2" s="1438"/>
      <c r="G2" s="1438"/>
      <c r="H2" s="1439"/>
      <c r="I2" s="1439"/>
      <c r="J2" s="1439"/>
      <c r="K2" s="1439"/>
      <c r="L2" s="1439"/>
      <c r="M2" s="1440"/>
      <c r="N2" s="1440"/>
      <c r="O2" s="1440"/>
      <c r="P2" s="1440"/>
      <c r="Q2" s="1438"/>
      <c r="R2" s="1438"/>
      <c r="S2" s="1438"/>
      <c r="T2" s="1441"/>
      <c r="U2" s="1441"/>
      <c r="V2" s="1441"/>
      <c r="W2" s="1442"/>
      <c r="X2" s="1442"/>
      <c r="Y2" s="1442"/>
      <c r="Z2" s="1656"/>
      <c r="AA2" s="1656"/>
      <c r="AB2" s="1656"/>
      <c r="AC2" s="1656"/>
      <c r="AD2" s="1443"/>
      <c r="AE2" s="1443"/>
      <c r="AF2" s="1443"/>
    </row>
    <row r="3" spans="1:32">
      <c r="A3" s="1442"/>
      <c r="B3" s="1442"/>
      <c r="C3" s="1442"/>
      <c r="D3" s="1442"/>
      <c r="E3" s="1442"/>
      <c r="F3" s="1442"/>
      <c r="G3" s="1442"/>
      <c r="H3" s="1444"/>
      <c r="I3" s="1444"/>
      <c r="J3" s="1444"/>
      <c r="K3" s="1444"/>
      <c r="L3" s="1444"/>
      <c r="M3" s="1431"/>
      <c r="N3" s="1431"/>
      <c r="O3" s="1431"/>
      <c r="P3" s="1431"/>
      <c r="Q3" s="1400"/>
      <c r="R3" s="1400"/>
      <c r="S3" s="1400"/>
      <c r="T3" s="1402"/>
      <c r="U3" s="1402"/>
      <c r="V3" s="1402"/>
      <c r="W3" s="1442"/>
      <c r="X3" s="1442"/>
      <c r="Y3" s="1442"/>
      <c r="Z3" s="1445"/>
      <c r="AA3" s="1445"/>
      <c r="AB3" s="1445"/>
      <c r="AC3" s="1446"/>
      <c r="AD3" s="1443"/>
      <c r="AE3" s="1443"/>
      <c r="AF3" s="1443"/>
    </row>
    <row r="4" spans="1:32">
      <c r="A4" s="1659" t="s">
        <v>1165</v>
      </c>
      <c r="B4" s="1660"/>
      <c r="C4" s="1660"/>
      <c r="D4" s="1660"/>
      <c r="E4" s="1660"/>
      <c r="F4" s="1660"/>
      <c r="G4" s="1660"/>
      <c r="H4" s="1660"/>
      <c r="I4" s="1660"/>
      <c r="J4" s="1660"/>
      <c r="K4" s="1660"/>
      <c r="L4" s="1660"/>
      <c r="M4" s="1660"/>
      <c r="N4" s="1660"/>
      <c r="O4" s="1660"/>
      <c r="P4" s="1660"/>
      <c r="Q4" s="1660"/>
      <c r="R4" s="1660"/>
      <c r="S4" s="1660"/>
      <c r="T4" s="1660"/>
      <c r="U4" s="1660"/>
      <c r="V4" s="1660"/>
      <c r="W4" s="1660"/>
      <c r="X4" s="1660"/>
      <c r="Y4" s="1660"/>
      <c r="Z4" s="1660"/>
      <c r="AA4" s="1660"/>
      <c r="AB4" s="1660"/>
      <c r="AC4" s="1660"/>
      <c r="AD4" s="1660"/>
      <c r="AE4" s="1660"/>
      <c r="AF4" s="1660"/>
    </row>
    <row r="5" spans="1:32">
      <c r="A5" s="1397"/>
      <c r="B5" s="1666" t="s">
        <v>1166</v>
      </c>
      <c r="C5" s="1666"/>
      <c r="D5" s="1666"/>
      <c r="E5" s="1666"/>
      <c r="F5" s="1667"/>
      <c r="G5" s="1447" t="s">
        <v>1167</v>
      </c>
      <c r="H5" s="1431"/>
      <c r="I5" s="1431"/>
      <c r="J5" s="1431"/>
      <c r="K5" s="1431"/>
      <c r="L5" s="1661" t="s">
        <v>1168</v>
      </c>
      <c r="M5" s="1662"/>
      <c r="N5" s="1662"/>
      <c r="O5" s="1662"/>
      <c r="P5" s="1662"/>
      <c r="Q5" s="1662"/>
      <c r="R5" s="1662"/>
      <c r="S5" s="1662"/>
      <c r="T5" s="1662"/>
      <c r="U5" s="1662"/>
      <c r="V5" s="1662"/>
      <c r="W5" s="1662"/>
      <c r="X5" s="1662"/>
      <c r="Y5" s="1662"/>
      <c r="Z5" s="1662"/>
      <c r="AA5" s="1663"/>
      <c r="AB5" s="1431"/>
      <c r="AC5" s="1431"/>
      <c r="AD5" s="1431"/>
      <c r="AE5" s="1431"/>
      <c r="AF5" s="1432"/>
    </row>
    <row r="6" spans="1:32">
      <c r="A6" s="1398"/>
      <c r="B6" s="1399"/>
      <c r="C6" s="1399"/>
      <c r="D6" s="1399"/>
      <c r="E6" s="1399"/>
      <c r="F6" s="1398"/>
      <c r="G6" s="1399"/>
      <c r="H6" s="1400"/>
      <c r="I6" s="1400"/>
      <c r="J6" s="1400"/>
      <c r="K6" s="1400"/>
      <c r="L6" s="1433"/>
      <c r="M6" s="1400"/>
      <c r="N6" s="1400"/>
      <c r="O6" s="1400"/>
      <c r="P6" s="1400"/>
      <c r="Q6" s="1400"/>
      <c r="R6" s="1400"/>
      <c r="S6" s="1400"/>
      <c r="T6" s="1400"/>
      <c r="U6" s="1400"/>
      <c r="V6" s="1400"/>
      <c r="W6" s="1401"/>
      <c r="X6" s="1401"/>
      <c r="Y6" s="1401"/>
      <c r="Z6" s="1401"/>
      <c r="AA6" s="1434"/>
      <c r="AB6" s="1402"/>
      <c r="AC6" s="1400"/>
      <c r="AD6" s="1443"/>
      <c r="AE6" s="1443"/>
      <c r="AF6" s="1448"/>
    </row>
    <row r="7" spans="1:32">
      <c r="A7" s="1398"/>
      <c r="B7" s="1403"/>
      <c r="C7" s="1399"/>
      <c r="D7" s="1399"/>
      <c r="E7" s="1399"/>
      <c r="F7" s="1398"/>
      <c r="G7" s="1665" t="s">
        <v>1169</v>
      </c>
      <c r="H7" s="1665"/>
      <c r="I7" s="1665"/>
      <c r="J7" s="1665"/>
      <c r="K7" s="1673"/>
      <c r="L7" s="1664" t="s">
        <v>1170</v>
      </c>
      <c r="M7" s="1657"/>
      <c r="N7" s="1657"/>
      <c r="O7" s="1657"/>
      <c r="P7" s="1657"/>
      <c r="Q7" s="1657"/>
      <c r="R7" s="1657"/>
      <c r="S7" s="1657"/>
      <c r="T7" s="1657"/>
      <c r="U7" s="1658"/>
      <c r="V7" s="1657" t="s">
        <v>1171</v>
      </c>
      <c r="W7" s="1657"/>
      <c r="X7" s="1657"/>
      <c r="Y7" s="1657"/>
      <c r="Z7" s="1657"/>
      <c r="AA7" s="1658"/>
      <c r="AB7" s="1665" t="s">
        <v>1172</v>
      </c>
      <c r="AC7" s="1665"/>
      <c r="AD7" s="1665"/>
      <c r="AE7" s="1665"/>
      <c r="AF7" s="1665"/>
    </row>
    <row r="8" spans="1:32" ht="32.25" customHeight="1">
      <c r="A8" s="1430"/>
      <c r="B8" s="1404"/>
      <c r="C8" s="1404"/>
      <c r="D8" s="1404"/>
      <c r="E8" s="1404"/>
      <c r="F8" s="1404"/>
      <c r="G8" s="1653"/>
      <c r="H8" s="1654"/>
      <c r="I8" s="1654"/>
      <c r="J8" s="1654"/>
      <c r="K8" s="1655"/>
      <c r="L8" s="1653" t="s">
        <v>1173</v>
      </c>
      <c r="M8" s="1654"/>
      <c r="N8" s="1655"/>
      <c r="O8" s="1653" t="s">
        <v>1174</v>
      </c>
      <c r="P8" s="1654"/>
      <c r="Q8" s="1654"/>
      <c r="R8" s="1655"/>
      <c r="S8" s="1653" t="s">
        <v>1175</v>
      </c>
      <c r="T8" s="1654"/>
      <c r="U8" s="1655"/>
      <c r="V8" s="1664" t="s">
        <v>1176</v>
      </c>
      <c r="W8" s="1657"/>
      <c r="X8" s="1658"/>
      <c r="Y8" s="1664" t="s">
        <v>1177</v>
      </c>
      <c r="Z8" s="1657"/>
      <c r="AA8" s="1658"/>
      <c r="AB8" s="1653"/>
      <c r="AC8" s="1654"/>
      <c r="AD8" s="1654"/>
      <c r="AE8" s="1654"/>
      <c r="AF8" s="1654"/>
    </row>
    <row r="9" spans="1:32" ht="39.75" customHeight="1">
      <c r="A9" s="1405"/>
      <c r="B9" s="1668" t="s">
        <v>104</v>
      </c>
      <c r="C9" s="1650" t="s">
        <v>1178</v>
      </c>
      <c r="D9" s="1651"/>
      <c r="E9" s="1651"/>
      <c r="F9" s="1652"/>
      <c r="G9" s="1668" t="s">
        <v>104</v>
      </c>
      <c r="H9" s="1650" t="s">
        <v>1178</v>
      </c>
      <c r="I9" s="1651"/>
      <c r="J9" s="1651"/>
      <c r="K9" s="1652"/>
      <c r="L9" s="1668" t="s">
        <v>104</v>
      </c>
      <c r="M9" s="1670" t="s">
        <v>1178</v>
      </c>
      <c r="N9" s="1671"/>
      <c r="O9" s="1668" t="s">
        <v>104</v>
      </c>
      <c r="P9" s="1674" t="s">
        <v>1195</v>
      </c>
      <c r="Q9" s="1670" t="s">
        <v>1178</v>
      </c>
      <c r="R9" s="1671"/>
      <c r="S9" s="1668" t="s">
        <v>104</v>
      </c>
      <c r="T9" s="1670" t="s">
        <v>1178</v>
      </c>
      <c r="U9" s="1671"/>
      <c r="V9" s="1668" t="s">
        <v>104</v>
      </c>
      <c r="W9" s="1670" t="s">
        <v>1178</v>
      </c>
      <c r="X9" s="1671"/>
      <c r="Y9" s="1668" t="s">
        <v>104</v>
      </c>
      <c r="Z9" s="1670" t="s">
        <v>1178</v>
      </c>
      <c r="AA9" s="1671"/>
      <c r="AB9" s="1668" t="s">
        <v>104</v>
      </c>
      <c r="AC9" s="1650" t="s">
        <v>1178</v>
      </c>
      <c r="AD9" s="1651"/>
      <c r="AE9" s="1651"/>
      <c r="AF9" s="1652"/>
    </row>
    <row r="10" spans="1:32" ht="39.75" customHeight="1">
      <c r="A10" s="1406"/>
      <c r="B10" s="1672"/>
      <c r="C10" s="1407" t="s">
        <v>1179</v>
      </c>
      <c r="D10" s="1407" t="s">
        <v>1180</v>
      </c>
      <c r="E10" s="1407" t="s">
        <v>1181</v>
      </c>
      <c r="F10" s="1408" t="s">
        <v>1182</v>
      </c>
      <c r="G10" s="1676"/>
      <c r="H10" s="1409" t="s">
        <v>1179</v>
      </c>
      <c r="I10" s="1407" t="s">
        <v>1180</v>
      </c>
      <c r="J10" s="1407" t="s">
        <v>1181</v>
      </c>
      <c r="K10" s="1408" t="s">
        <v>1182</v>
      </c>
      <c r="L10" s="1669"/>
      <c r="M10" s="1410" t="s">
        <v>156</v>
      </c>
      <c r="N10" s="1411" t="s">
        <v>155</v>
      </c>
      <c r="O10" s="1669"/>
      <c r="P10" s="1675"/>
      <c r="Q10" s="1410" t="s">
        <v>156</v>
      </c>
      <c r="R10" s="1411" t="s">
        <v>155</v>
      </c>
      <c r="S10" s="1669"/>
      <c r="T10" s="1410" t="s">
        <v>156</v>
      </c>
      <c r="U10" s="1411" t="s">
        <v>155</v>
      </c>
      <c r="V10" s="1669"/>
      <c r="W10" s="1410" t="s">
        <v>156</v>
      </c>
      <c r="X10" s="1411" t="s">
        <v>155</v>
      </c>
      <c r="Y10" s="1669"/>
      <c r="Z10" s="1410" t="s">
        <v>156</v>
      </c>
      <c r="AA10" s="1411" t="s">
        <v>155</v>
      </c>
      <c r="AB10" s="1669"/>
      <c r="AC10" s="1407" t="s">
        <v>1179</v>
      </c>
      <c r="AD10" s="1407" t="s">
        <v>1180</v>
      </c>
      <c r="AE10" s="1407" t="s">
        <v>1181</v>
      </c>
      <c r="AF10" s="1408" t="s">
        <v>1182</v>
      </c>
    </row>
    <row r="11" spans="1:32">
      <c r="A11" s="1412">
        <v>2006</v>
      </c>
      <c r="B11" s="1413">
        <v>3973139</v>
      </c>
      <c r="C11" s="1414">
        <v>2041739</v>
      </c>
      <c r="D11" s="1414">
        <v>1197277</v>
      </c>
      <c r="E11" s="1414">
        <v>200274</v>
      </c>
      <c r="F11" s="1415">
        <v>531613</v>
      </c>
      <c r="G11" s="1416">
        <v>1564134</v>
      </c>
      <c r="H11" s="1417">
        <v>904083</v>
      </c>
      <c r="I11" s="1418">
        <v>554332</v>
      </c>
      <c r="J11" s="1418">
        <v>21344</v>
      </c>
      <c r="K11" s="1419">
        <v>84116</v>
      </c>
      <c r="L11" s="1417">
        <v>1137862</v>
      </c>
      <c r="M11" s="1417">
        <v>700158</v>
      </c>
      <c r="N11" s="1419">
        <v>437704</v>
      </c>
      <c r="O11" s="1417">
        <v>358208</v>
      </c>
      <c r="P11" s="1463">
        <f>O11/B11%</f>
        <v>9.0157429679656307</v>
      </c>
      <c r="Q11" s="1417">
        <v>183834</v>
      </c>
      <c r="R11" s="1419">
        <v>174374</v>
      </c>
      <c r="S11" s="1417">
        <v>68064</v>
      </c>
      <c r="T11" s="1417">
        <v>41694</v>
      </c>
      <c r="U11" s="1419">
        <v>26370</v>
      </c>
      <c r="V11" s="1417">
        <v>334191</v>
      </c>
      <c r="W11" s="1417">
        <v>172247</v>
      </c>
      <c r="X11" s="1420">
        <v>161944</v>
      </c>
      <c r="Y11" s="1421">
        <v>24017</v>
      </c>
      <c r="Z11" s="1417">
        <v>11587</v>
      </c>
      <c r="AA11" s="1419">
        <v>12430</v>
      </c>
      <c r="AB11" s="1421">
        <v>2100027</v>
      </c>
      <c r="AC11" s="1418">
        <v>1028052</v>
      </c>
      <c r="AD11" s="1418">
        <v>594844</v>
      </c>
      <c r="AE11" s="1418">
        <v>118877</v>
      </c>
      <c r="AF11" s="1415">
        <v>356782</v>
      </c>
    </row>
    <row r="12" spans="1:32">
      <c r="A12" s="1412">
        <v>2007</v>
      </c>
      <c r="B12" s="1420">
        <v>4069909</v>
      </c>
      <c r="C12" s="1418">
        <v>2092113</v>
      </c>
      <c r="D12" s="1418">
        <v>1195160</v>
      </c>
      <c r="E12" s="1418">
        <v>232155</v>
      </c>
      <c r="F12" s="1419">
        <v>546389</v>
      </c>
      <c r="G12" s="1417">
        <v>1622139</v>
      </c>
      <c r="H12" s="1417">
        <v>964299</v>
      </c>
      <c r="I12" s="1418">
        <v>549774</v>
      </c>
      <c r="J12" s="1418">
        <v>30168</v>
      </c>
      <c r="K12" s="1419">
        <v>76971</v>
      </c>
      <c r="L12" s="1417">
        <v>1182784</v>
      </c>
      <c r="M12" s="1417">
        <v>755788</v>
      </c>
      <c r="N12" s="1419">
        <v>426996</v>
      </c>
      <c r="O12" s="1417">
        <v>371528</v>
      </c>
      <c r="P12" s="1463">
        <f t="shared" ref="P12:P22" si="0">O12/B12%</f>
        <v>9.1286561935414294</v>
      </c>
      <c r="Q12" s="1417">
        <v>195659</v>
      </c>
      <c r="R12" s="1419">
        <v>175869</v>
      </c>
      <c r="S12" s="1417">
        <v>67827</v>
      </c>
      <c r="T12" s="1417">
        <v>43947</v>
      </c>
      <c r="U12" s="1419">
        <v>23880</v>
      </c>
      <c r="V12" s="1417">
        <v>349389</v>
      </c>
      <c r="W12" s="1417">
        <v>183713</v>
      </c>
      <c r="X12" s="1419">
        <v>165676</v>
      </c>
      <c r="Y12" s="1417">
        <v>22139</v>
      </c>
      <c r="Z12" s="1417">
        <v>11946</v>
      </c>
      <c r="AA12" s="1419">
        <v>10193</v>
      </c>
      <c r="AB12" s="1422">
        <v>2101873</v>
      </c>
      <c r="AC12" s="1418">
        <v>1012157</v>
      </c>
      <c r="AD12" s="1418">
        <v>592879</v>
      </c>
      <c r="AE12" s="1418">
        <v>133023</v>
      </c>
      <c r="AF12" s="1419">
        <v>361362</v>
      </c>
    </row>
    <row r="13" spans="1:32">
      <c r="A13" s="1412">
        <v>2008</v>
      </c>
      <c r="B13" s="1420">
        <v>4195554</v>
      </c>
      <c r="C13" s="1418">
        <v>2149291</v>
      </c>
      <c r="D13" s="1418">
        <v>1237083</v>
      </c>
      <c r="E13" s="1418">
        <v>237255</v>
      </c>
      <c r="F13" s="1419">
        <v>570642</v>
      </c>
      <c r="G13" s="1417">
        <v>1607936</v>
      </c>
      <c r="H13" s="1417">
        <v>943288</v>
      </c>
      <c r="I13" s="1418">
        <v>557094</v>
      </c>
      <c r="J13" s="1418">
        <v>23698</v>
      </c>
      <c r="K13" s="1419">
        <v>83652</v>
      </c>
      <c r="L13" s="1417">
        <v>1174198</v>
      </c>
      <c r="M13" s="1417">
        <v>741561</v>
      </c>
      <c r="N13" s="1419">
        <v>432637</v>
      </c>
      <c r="O13" s="1417">
        <v>367227</v>
      </c>
      <c r="P13" s="1463">
        <f t="shared" si="0"/>
        <v>8.7527654274024353</v>
      </c>
      <c r="Q13" s="1417">
        <v>186253</v>
      </c>
      <c r="R13" s="1419">
        <v>180974</v>
      </c>
      <c r="S13" s="1417">
        <v>66511</v>
      </c>
      <c r="T13" s="1417">
        <v>39172</v>
      </c>
      <c r="U13" s="1419">
        <v>27339</v>
      </c>
      <c r="V13" s="1417">
        <v>349932</v>
      </c>
      <c r="W13" s="1417">
        <v>178761</v>
      </c>
      <c r="X13" s="1419">
        <v>171171</v>
      </c>
      <c r="Y13" s="1417">
        <v>17295</v>
      </c>
      <c r="Z13" s="1417">
        <v>7492</v>
      </c>
      <c r="AA13" s="1419">
        <v>9803</v>
      </c>
      <c r="AB13" s="1422">
        <v>2237231</v>
      </c>
      <c r="AC13" s="1418">
        <v>1077268</v>
      </c>
      <c r="AD13" s="1418">
        <v>622245</v>
      </c>
      <c r="AE13" s="1418">
        <v>148351</v>
      </c>
      <c r="AF13" s="1419">
        <v>388489</v>
      </c>
    </row>
    <row r="14" spans="1:32">
      <c r="A14" s="1412">
        <v>2009</v>
      </c>
      <c r="B14" s="1420">
        <v>4221387</v>
      </c>
      <c r="C14" s="1418">
        <v>2130507</v>
      </c>
      <c r="D14" s="1418">
        <v>1229090</v>
      </c>
      <c r="E14" s="1418">
        <v>258309</v>
      </c>
      <c r="F14" s="1419">
        <v>599909</v>
      </c>
      <c r="G14" s="1417">
        <v>1518374</v>
      </c>
      <c r="H14" s="1417">
        <v>875106</v>
      </c>
      <c r="I14" s="1418">
        <v>537499</v>
      </c>
      <c r="J14" s="1418">
        <v>22323</v>
      </c>
      <c r="K14" s="1419">
        <v>82330</v>
      </c>
      <c r="L14" s="1417">
        <v>1093616</v>
      </c>
      <c r="M14" s="1417">
        <v>673383</v>
      </c>
      <c r="N14" s="1419">
        <v>420233</v>
      </c>
      <c r="O14" s="1417">
        <v>367246</v>
      </c>
      <c r="P14" s="1463">
        <f t="shared" si="0"/>
        <v>8.6996525075763014</v>
      </c>
      <c r="Q14" s="1417">
        <v>185100</v>
      </c>
      <c r="R14" s="1419">
        <v>182146</v>
      </c>
      <c r="S14" s="1417">
        <v>57512</v>
      </c>
      <c r="T14" s="1417">
        <v>39307</v>
      </c>
      <c r="U14" s="1419">
        <v>18205</v>
      </c>
      <c r="V14" s="1417">
        <v>349824</v>
      </c>
      <c r="W14" s="1417">
        <v>176583</v>
      </c>
      <c r="X14" s="1419">
        <v>173241</v>
      </c>
      <c r="Y14" s="1417">
        <v>17422</v>
      </c>
      <c r="Z14" s="1417">
        <v>8517</v>
      </c>
      <c r="AA14" s="1419">
        <v>8905</v>
      </c>
      <c r="AB14" s="1422">
        <v>2266446</v>
      </c>
      <c r="AC14" s="1418">
        <v>1100351</v>
      </c>
      <c r="AD14" s="1418">
        <v>635606</v>
      </c>
      <c r="AE14" s="1418">
        <v>146710</v>
      </c>
      <c r="AF14" s="1419">
        <v>382094</v>
      </c>
    </row>
    <row r="15" spans="1:32">
      <c r="A15" s="1412">
        <v>2010</v>
      </c>
      <c r="B15" s="1420">
        <v>4236589</v>
      </c>
      <c r="C15" s="1418">
        <v>2109707</v>
      </c>
      <c r="D15" s="1418">
        <v>1238639</v>
      </c>
      <c r="E15" s="1418">
        <v>290322</v>
      </c>
      <c r="F15" s="1419">
        <v>594703</v>
      </c>
      <c r="G15" s="1417">
        <v>1498215</v>
      </c>
      <c r="H15" s="1417">
        <v>865123</v>
      </c>
      <c r="I15" s="1418">
        <v>535981</v>
      </c>
      <c r="J15" s="1418">
        <v>18594</v>
      </c>
      <c r="K15" s="1419">
        <v>78517</v>
      </c>
      <c r="L15" s="1417">
        <v>1050483</v>
      </c>
      <c r="M15" s="1417">
        <v>656306</v>
      </c>
      <c r="N15" s="1419">
        <v>394177</v>
      </c>
      <c r="O15" s="1417">
        <v>387278</v>
      </c>
      <c r="P15" s="1463">
        <f t="shared" si="0"/>
        <v>9.1412690728319408</v>
      </c>
      <c r="Q15" s="1417">
        <v>194016</v>
      </c>
      <c r="R15" s="1419">
        <v>193262</v>
      </c>
      <c r="S15" s="1417">
        <v>60454</v>
      </c>
      <c r="T15" s="1417">
        <v>33395</v>
      </c>
      <c r="U15" s="1419">
        <v>27059</v>
      </c>
      <c r="V15" s="1417">
        <v>366466</v>
      </c>
      <c r="W15" s="1417">
        <v>183992</v>
      </c>
      <c r="X15" s="1419">
        <v>182474</v>
      </c>
      <c r="Y15" s="1417">
        <v>20812</v>
      </c>
      <c r="Z15" s="1417">
        <v>10024</v>
      </c>
      <c r="AA15" s="1419">
        <v>10788</v>
      </c>
      <c r="AB15" s="1422">
        <v>2246120</v>
      </c>
      <c r="AC15" s="1418">
        <v>1081336</v>
      </c>
      <c r="AD15" s="1418">
        <v>629657</v>
      </c>
      <c r="AE15" s="1418">
        <v>167071</v>
      </c>
      <c r="AF15" s="1419">
        <v>366313</v>
      </c>
    </row>
    <row r="16" spans="1:32">
      <c r="A16" s="1412">
        <v>2011</v>
      </c>
      <c r="B16" s="1420">
        <v>4314062</v>
      </c>
      <c r="C16" s="1418">
        <v>2160711</v>
      </c>
      <c r="D16" s="1418">
        <v>1245387</v>
      </c>
      <c r="E16" s="1418">
        <v>283065</v>
      </c>
      <c r="F16" s="1419">
        <v>619286</v>
      </c>
      <c r="G16" s="1417">
        <v>1401461</v>
      </c>
      <c r="H16" s="1417">
        <v>809480</v>
      </c>
      <c r="I16" s="1418">
        <v>502187</v>
      </c>
      <c r="J16" s="1418">
        <v>18344</v>
      </c>
      <c r="K16" s="1419">
        <v>71185</v>
      </c>
      <c r="L16" s="1417">
        <v>979207</v>
      </c>
      <c r="M16" s="1417">
        <v>614805</v>
      </c>
      <c r="N16" s="1419">
        <v>364402</v>
      </c>
      <c r="O16" s="1417">
        <v>363430</v>
      </c>
      <c r="P16" s="1463">
        <f t="shared" si="0"/>
        <v>8.4243110089748363</v>
      </c>
      <c r="Q16" s="1417">
        <v>176864</v>
      </c>
      <c r="R16" s="1419">
        <v>186566</v>
      </c>
      <c r="S16" s="1417">
        <v>58824</v>
      </c>
      <c r="T16" s="1417">
        <v>36155</v>
      </c>
      <c r="U16" s="1419">
        <v>22669</v>
      </c>
      <c r="V16" s="1417">
        <v>338611</v>
      </c>
      <c r="W16" s="1417">
        <v>163939</v>
      </c>
      <c r="X16" s="1419">
        <v>174672</v>
      </c>
      <c r="Y16" s="1417">
        <v>24819</v>
      </c>
      <c r="Z16" s="1417">
        <v>12925</v>
      </c>
      <c r="AA16" s="1419">
        <v>11894</v>
      </c>
      <c r="AB16" s="1422">
        <v>2419388</v>
      </c>
      <c r="AC16" s="1418">
        <v>1188832</v>
      </c>
      <c r="AD16" s="1418">
        <v>678173</v>
      </c>
      <c r="AE16" s="1418">
        <v>161927</v>
      </c>
      <c r="AF16" s="1419">
        <v>385380</v>
      </c>
    </row>
    <row r="17" spans="1:32">
      <c r="A17" s="1412">
        <v>2012</v>
      </c>
      <c r="B17" s="1420">
        <v>4440478</v>
      </c>
      <c r="C17" s="1418">
        <v>2223145</v>
      </c>
      <c r="D17" s="1418">
        <v>1264762</v>
      </c>
      <c r="E17" s="1418">
        <v>295441</v>
      </c>
      <c r="F17" s="1419">
        <v>653691</v>
      </c>
      <c r="G17" s="1417">
        <v>1428297</v>
      </c>
      <c r="H17" s="1417">
        <v>826620</v>
      </c>
      <c r="I17" s="1418">
        <v>506487</v>
      </c>
      <c r="J17" s="1418">
        <v>18612</v>
      </c>
      <c r="K17" s="1419">
        <v>76254</v>
      </c>
      <c r="L17" s="1417">
        <v>976693</v>
      </c>
      <c r="M17" s="1417">
        <v>618327</v>
      </c>
      <c r="N17" s="1419">
        <v>358366</v>
      </c>
      <c r="O17" s="1417">
        <v>386224</v>
      </c>
      <c r="P17" s="1463">
        <f t="shared" si="0"/>
        <v>8.6978023537105695</v>
      </c>
      <c r="Q17" s="1417">
        <v>184908</v>
      </c>
      <c r="R17" s="1419">
        <v>201316</v>
      </c>
      <c r="S17" s="1417">
        <v>65380</v>
      </c>
      <c r="T17" s="1417">
        <v>42321</v>
      </c>
      <c r="U17" s="1419">
        <v>23059</v>
      </c>
      <c r="V17" s="1417">
        <v>356823</v>
      </c>
      <c r="W17" s="1417">
        <v>170006</v>
      </c>
      <c r="X17" s="1419">
        <v>186817</v>
      </c>
      <c r="Y17" s="1417">
        <v>29401</v>
      </c>
      <c r="Z17" s="1417">
        <v>14902</v>
      </c>
      <c r="AA17" s="1419">
        <v>14499</v>
      </c>
      <c r="AB17" s="1422">
        <v>2510716</v>
      </c>
      <c r="AC17" s="1418">
        <v>1231552</v>
      </c>
      <c r="AD17" s="1418">
        <v>691573</v>
      </c>
      <c r="AE17" s="1418">
        <v>169431</v>
      </c>
      <c r="AF17" s="1419">
        <v>415730</v>
      </c>
    </row>
    <row r="18" spans="1:32">
      <c r="A18" s="1412">
        <v>2013</v>
      </c>
      <c r="B18" s="1420">
        <v>4568480</v>
      </c>
      <c r="C18" s="1418">
        <v>2272385</v>
      </c>
      <c r="D18" s="1418">
        <v>1331032</v>
      </c>
      <c r="E18" s="1418">
        <v>297610</v>
      </c>
      <c r="F18" s="1419">
        <v>661671</v>
      </c>
      <c r="G18" s="1417">
        <v>1434201</v>
      </c>
      <c r="H18" s="1417">
        <v>813452</v>
      </c>
      <c r="I18" s="1418">
        <v>521829</v>
      </c>
      <c r="J18" s="1418">
        <v>20640</v>
      </c>
      <c r="K18" s="1419">
        <v>77754</v>
      </c>
      <c r="L18" s="1417">
        <v>984137</v>
      </c>
      <c r="M18" s="1417">
        <v>605297</v>
      </c>
      <c r="N18" s="1419">
        <v>378840</v>
      </c>
      <c r="O18" s="1417">
        <v>380981</v>
      </c>
      <c r="P18" s="1463">
        <f t="shared" si="0"/>
        <v>8.3393382481700691</v>
      </c>
      <c r="Q18" s="1417">
        <v>186141</v>
      </c>
      <c r="R18" s="1419">
        <v>194840</v>
      </c>
      <c r="S18" s="1417">
        <v>69083</v>
      </c>
      <c r="T18" s="1417">
        <v>43180</v>
      </c>
      <c r="U18" s="1419">
        <v>25903</v>
      </c>
      <c r="V18" s="1417">
        <v>350162</v>
      </c>
      <c r="W18" s="1417">
        <v>169216</v>
      </c>
      <c r="X18" s="1419">
        <v>180946</v>
      </c>
      <c r="Y18" s="1417">
        <v>30819</v>
      </c>
      <c r="Z18" s="1417">
        <v>16925</v>
      </c>
      <c r="AA18" s="1419">
        <v>13894</v>
      </c>
      <c r="AB18" s="1422">
        <v>2614393</v>
      </c>
      <c r="AC18" s="1418">
        <v>1294095</v>
      </c>
      <c r="AD18" s="1418">
        <v>735671</v>
      </c>
      <c r="AE18" s="1418">
        <v>155624</v>
      </c>
      <c r="AF18" s="1419">
        <v>425028</v>
      </c>
    </row>
    <row r="19" spans="1:32">
      <c r="A19" s="1412">
        <v>2014</v>
      </c>
      <c r="B19" s="1420">
        <v>4750508</v>
      </c>
      <c r="C19" s="1418">
        <v>2363439</v>
      </c>
      <c r="D19" s="1418">
        <v>1371846</v>
      </c>
      <c r="E19" s="1418">
        <v>307351</v>
      </c>
      <c r="F19" s="1419">
        <v>701107</v>
      </c>
      <c r="G19" s="1417">
        <v>1498050</v>
      </c>
      <c r="H19" s="1417">
        <v>861883</v>
      </c>
      <c r="I19" s="1418">
        <v>549766</v>
      </c>
      <c r="J19" s="1418">
        <v>18389</v>
      </c>
      <c r="K19" s="1419">
        <v>67305</v>
      </c>
      <c r="L19" s="1417">
        <v>1020914</v>
      </c>
      <c r="M19" s="1417">
        <v>643307</v>
      </c>
      <c r="N19" s="1419">
        <v>377607</v>
      </c>
      <c r="O19" s="1417">
        <v>412794</v>
      </c>
      <c r="P19" s="1463">
        <f t="shared" si="0"/>
        <v>8.6894706839773761</v>
      </c>
      <c r="Q19" s="1417">
        <v>197536</v>
      </c>
      <c r="R19" s="1419">
        <v>215258</v>
      </c>
      <c r="S19" s="1417">
        <v>64342</v>
      </c>
      <c r="T19" s="1417">
        <v>40136</v>
      </c>
      <c r="U19" s="1419">
        <v>24206</v>
      </c>
      <c r="V19" s="1417">
        <v>380481</v>
      </c>
      <c r="W19" s="1417">
        <v>185081</v>
      </c>
      <c r="X19" s="1419">
        <v>195400</v>
      </c>
      <c r="Y19" s="1417">
        <v>32313</v>
      </c>
      <c r="Z19" s="1417">
        <v>12455</v>
      </c>
      <c r="AA19" s="1419">
        <v>19858</v>
      </c>
      <c r="AB19" s="1422">
        <v>2728296</v>
      </c>
      <c r="AC19" s="1418">
        <v>1333122</v>
      </c>
      <c r="AD19" s="1418">
        <v>749258</v>
      </c>
      <c r="AE19" s="1418">
        <v>178482</v>
      </c>
      <c r="AF19" s="1419">
        <v>462530</v>
      </c>
    </row>
    <row r="20" spans="1:32">
      <c r="A20" s="1412">
        <v>2015</v>
      </c>
      <c r="B20" s="1420">
        <v>4923939</v>
      </c>
      <c r="C20" s="1418">
        <v>2419855</v>
      </c>
      <c r="D20" s="1418">
        <v>1453674</v>
      </c>
      <c r="E20" s="1418">
        <v>327233</v>
      </c>
      <c r="F20" s="1419">
        <v>711496</v>
      </c>
      <c r="G20" s="1417">
        <v>1519980</v>
      </c>
      <c r="H20" s="1417">
        <v>879298</v>
      </c>
      <c r="I20" s="1418">
        <v>542724</v>
      </c>
      <c r="J20" s="1418">
        <v>22015</v>
      </c>
      <c r="K20" s="1419">
        <v>74540</v>
      </c>
      <c r="L20" s="1417">
        <v>1008348</v>
      </c>
      <c r="M20" s="1417">
        <v>646406</v>
      </c>
      <c r="N20" s="1419">
        <v>361942</v>
      </c>
      <c r="O20" s="1417">
        <v>443440</v>
      </c>
      <c r="P20" s="1463">
        <f t="shared" si="0"/>
        <v>9.0057980003407838</v>
      </c>
      <c r="Q20" s="1417">
        <v>216250</v>
      </c>
      <c r="R20" s="1419">
        <v>227190</v>
      </c>
      <c r="S20" s="1417">
        <v>68192</v>
      </c>
      <c r="T20" s="1417">
        <v>39822</v>
      </c>
      <c r="U20" s="1419">
        <v>28370</v>
      </c>
      <c r="V20" s="1417">
        <v>420579</v>
      </c>
      <c r="W20" s="1417">
        <v>205180</v>
      </c>
      <c r="X20" s="1419">
        <v>215399</v>
      </c>
      <c r="Y20" s="1417">
        <v>22861</v>
      </c>
      <c r="Z20" s="1417">
        <v>11070</v>
      </c>
      <c r="AA20" s="1419">
        <v>11791</v>
      </c>
      <c r="AB20" s="1422">
        <v>2893724</v>
      </c>
      <c r="AC20" s="1418">
        <v>1377680</v>
      </c>
      <c r="AD20" s="1418">
        <v>829223</v>
      </c>
      <c r="AE20" s="1418">
        <v>196849</v>
      </c>
      <c r="AF20" s="1419">
        <v>482508</v>
      </c>
    </row>
    <row r="21" spans="1:32">
      <c r="A21" s="1412">
        <v>2016</v>
      </c>
      <c r="B21" s="1420">
        <v>5120768</v>
      </c>
      <c r="C21" s="1418">
        <v>2557110</v>
      </c>
      <c r="D21" s="1418">
        <v>1491323</v>
      </c>
      <c r="E21" s="1418">
        <v>329295</v>
      </c>
      <c r="F21" s="1419">
        <v>735754</v>
      </c>
      <c r="G21" s="1417">
        <v>1566175</v>
      </c>
      <c r="H21" s="1417">
        <v>887509</v>
      </c>
      <c r="I21" s="1418">
        <v>570777</v>
      </c>
      <c r="J21" s="1418">
        <v>25655</v>
      </c>
      <c r="K21" s="1419">
        <v>81366</v>
      </c>
      <c r="L21" s="1417">
        <v>1011028</v>
      </c>
      <c r="M21" s="1417">
        <v>632479</v>
      </c>
      <c r="N21" s="1419">
        <v>378549</v>
      </c>
      <c r="O21" s="1417">
        <v>496837</v>
      </c>
      <c r="P21" s="1463">
        <f t="shared" si="0"/>
        <v>9.7023922974053889</v>
      </c>
      <c r="Q21" s="1417">
        <v>244515</v>
      </c>
      <c r="R21" s="1419">
        <v>252322</v>
      </c>
      <c r="S21" s="1417">
        <v>58310</v>
      </c>
      <c r="T21" s="1417">
        <v>36409</v>
      </c>
      <c r="U21" s="1419">
        <v>21901</v>
      </c>
      <c r="V21" s="1417">
        <v>460579</v>
      </c>
      <c r="W21" s="1417">
        <v>226939</v>
      </c>
      <c r="X21" s="1419">
        <v>233640</v>
      </c>
      <c r="Y21" s="1417">
        <v>36258</v>
      </c>
      <c r="Z21" s="1417">
        <v>17576</v>
      </c>
      <c r="AA21" s="1419">
        <v>18682</v>
      </c>
      <c r="AB21" s="1422">
        <v>2999787</v>
      </c>
      <c r="AC21" s="1418">
        <v>1489617</v>
      </c>
      <c r="AD21" s="1418">
        <v>834058</v>
      </c>
      <c r="AE21" s="1418">
        <v>192191</v>
      </c>
      <c r="AF21" s="1419">
        <v>478712</v>
      </c>
    </row>
    <row r="22" spans="1:32">
      <c r="A22" s="1423">
        <v>2017</v>
      </c>
      <c r="B22" s="1424">
        <v>5219274</v>
      </c>
      <c r="C22" s="1425">
        <v>2594237</v>
      </c>
      <c r="D22" s="1425">
        <v>1553061</v>
      </c>
      <c r="E22" s="1425">
        <v>326829</v>
      </c>
      <c r="F22" s="1426">
        <v>736596</v>
      </c>
      <c r="G22" s="1427">
        <v>1662922</v>
      </c>
      <c r="H22" s="1427">
        <v>943262</v>
      </c>
      <c r="I22" s="1425">
        <v>610138</v>
      </c>
      <c r="J22" s="1425">
        <v>21882</v>
      </c>
      <c r="K22" s="1426">
        <v>86713</v>
      </c>
      <c r="L22" s="1427">
        <v>1121124</v>
      </c>
      <c r="M22" s="1427">
        <v>682619</v>
      </c>
      <c r="N22" s="1426">
        <v>438505</v>
      </c>
      <c r="O22" s="1427">
        <v>475488</v>
      </c>
      <c r="P22" s="1464">
        <f t="shared" si="0"/>
        <v>9.1102325725761855</v>
      </c>
      <c r="Q22" s="1427">
        <v>239093</v>
      </c>
      <c r="R22" s="1426">
        <v>236395</v>
      </c>
      <c r="S22" s="1427">
        <v>66310</v>
      </c>
      <c r="T22" s="1427">
        <v>43798</v>
      </c>
      <c r="U22" s="1426">
        <v>22512</v>
      </c>
      <c r="V22" s="1427">
        <v>445740</v>
      </c>
      <c r="W22" s="1427">
        <v>226310</v>
      </c>
      <c r="X22" s="1426">
        <v>219430</v>
      </c>
      <c r="Y22" s="1427">
        <v>29748</v>
      </c>
      <c r="Z22" s="1427">
        <v>12783</v>
      </c>
      <c r="AA22" s="1426">
        <v>16965</v>
      </c>
      <c r="AB22" s="1428">
        <v>3039700</v>
      </c>
      <c r="AC22" s="1425">
        <v>1476888</v>
      </c>
      <c r="AD22" s="1425">
        <v>863915</v>
      </c>
      <c r="AE22" s="1425">
        <v>206196</v>
      </c>
      <c r="AF22" s="1426">
        <v>487178</v>
      </c>
    </row>
    <row r="23" spans="1:32">
      <c r="A23" s="1429" t="s">
        <v>1161</v>
      </c>
      <c r="B23" s="1429"/>
      <c r="C23" s="1429"/>
      <c r="D23" s="1429"/>
      <c r="E23" s="1429"/>
      <c r="F23" s="1429"/>
      <c r="G23" s="1429"/>
      <c r="H23" s="1400"/>
      <c r="I23" s="1400"/>
      <c r="J23" s="1400"/>
      <c r="K23" s="1400"/>
      <c r="L23" s="1400"/>
      <c r="M23" s="1443"/>
      <c r="N23" s="1400"/>
      <c r="O23" s="1400"/>
      <c r="P23" s="1400"/>
      <c r="Q23" s="1443"/>
      <c r="R23" s="1443"/>
      <c r="S23" s="1443"/>
      <c r="T23" s="1443"/>
      <c r="U23" s="1443"/>
      <c r="V23" s="1443"/>
      <c r="W23" s="1443"/>
      <c r="X23" s="1443"/>
      <c r="Y23" s="1443"/>
      <c r="Z23" s="1443"/>
      <c r="AA23" s="1443"/>
      <c r="AB23" s="1443"/>
      <c r="AC23" s="1443"/>
      <c r="AD23" s="1443"/>
      <c r="AE23" s="1443"/>
      <c r="AF23" s="1443"/>
    </row>
    <row r="24" spans="1:32">
      <c r="A24" s="1393"/>
      <c r="B24" s="1393"/>
      <c r="C24" s="1393"/>
      <c r="D24" s="1393"/>
      <c r="E24" s="1393"/>
      <c r="F24" s="1393"/>
      <c r="G24" s="1393"/>
      <c r="H24" s="1400"/>
      <c r="I24" s="1400"/>
      <c r="J24" s="1400"/>
      <c r="K24" s="1400"/>
      <c r="L24" s="1400"/>
      <c r="M24" s="1400"/>
      <c r="N24" s="1400"/>
      <c r="O24" s="1400"/>
      <c r="P24" s="1400"/>
      <c r="Q24" s="1400"/>
      <c r="R24" s="1393"/>
      <c r="S24" s="1393"/>
      <c r="T24" s="1393"/>
      <c r="U24" s="1393"/>
      <c r="V24" s="1393"/>
      <c r="W24" s="1393"/>
      <c r="X24" s="1393"/>
      <c r="Y24" s="1393"/>
      <c r="Z24" s="1393"/>
      <c r="AA24" s="1393"/>
      <c r="AB24" s="1393"/>
      <c r="AC24" s="1393"/>
      <c r="AD24" s="1393"/>
      <c r="AE24" s="1393"/>
      <c r="AF24" s="1393"/>
    </row>
    <row r="25" spans="1:32">
      <c r="A25" s="1393"/>
      <c r="B25" s="1393"/>
      <c r="C25" s="1393"/>
      <c r="D25" s="1393"/>
      <c r="E25" s="1393"/>
      <c r="F25" s="1393"/>
      <c r="G25" s="1393"/>
      <c r="H25" s="1400"/>
      <c r="I25" s="1400"/>
      <c r="J25" s="1400"/>
      <c r="K25" s="1400"/>
      <c r="L25" s="1400"/>
      <c r="M25" s="1400"/>
      <c r="N25" s="1400"/>
      <c r="O25" s="1400"/>
      <c r="P25" s="1400"/>
      <c r="Q25" s="1400"/>
      <c r="R25" s="1393"/>
      <c r="S25" s="1393"/>
      <c r="T25" s="1393"/>
      <c r="U25" s="1393"/>
      <c r="V25" s="1393"/>
      <c r="W25" s="1393"/>
      <c r="X25" s="1393"/>
      <c r="Y25" s="1393"/>
      <c r="Z25" s="1393"/>
      <c r="AA25" s="1393"/>
      <c r="AB25" s="1393"/>
      <c r="AC25" s="1393"/>
      <c r="AD25" s="1393"/>
      <c r="AE25" s="1393"/>
      <c r="AF25" s="1393"/>
    </row>
    <row r="26" spans="1:32">
      <c r="A26" s="1436" t="s">
        <v>1183</v>
      </c>
      <c r="B26" s="1400"/>
      <c r="C26" s="1400"/>
      <c r="D26" s="1400"/>
      <c r="E26" s="1400"/>
      <c r="F26" s="1400"/>
      <c r="G26" s="1400"/>
      <c r="H26" s="1400"/>
      <c r="I26" s="1400"/>
      <c r="J26" s="1400"/>
      <c r="K26" s="1400"/>
      <c r="L26" s="1400"/>
      <c r="M26" s="1400"/>
      <c r="N26" s="1400"/>
      <c r="O26" s="1400"/>
      <c r="P26" s="1400"/>
      <c r="Q26" s="1400"/>
      <c r="R26" s="1393"/>
      <c r="S26" s="1393"/>
      <c r="T26" s="1393"/>
      <c r="U26" s="1393"/>
      <c r="V26" s="1393"/>
      <c r="W26" s="1393"/>
      <c r="X26" s="1393"/>
      <c r="Y26" s="1393"/>
      <c r="Z26" s="1393"/>
      <c r="AA26" s="1393"/>
      <c r="AB26" s="1393"/>
      <c r="AC26" s="1393"/>
      <c r="AD26" s="1393"/>
      <c r="AE26" s="1393"/>
      <c r="AF26" s="1393"/>
    </row>
    <row r="27" spans="1:32">
      <c r="A27" s="1435" t="s">
        <v>1184</v>
      </c>
      <c r="B27" s="1402"/>
      <c r="C27" s="1402"/>
      <c r="D27" s="1402"/>
      <c r="E27" s="1402"/>
      <c r="F27" s="1402"/>
      <c r="G27" s="1402"/>
      <c r="H27" s="1400"/>
      <c r="I27" s="1400"/>
      <c r="J27" s="1400"/>
      <c r="K27" s="1400"/>
      <c r="L27" s="1400"/>
      <c r="M27" s="1400"/>
      <c r="N27" s="1400"/>
      <c r="O27" s="1400"/>
      <c r="P27" s="1400"/>
      <c r="Q27" s="1400"/>
      <c r="R27" s="1393"/>
      <c r="S27" s="1393"/>
      <c r="T27" s="1393"/>
      <c r="U27" s="1393"/>
      <c r="V27" s="1393"/>
      <c r="W27" s="1393"/>
      <c r="X27" s="1393"/>
      <c r="Y27" s="1393"/>
      <c r="Z27" s="1393"/>
      <c r="AA27" s="1393"/>
      <c r="AB27" s="1393"/>
      <c r="AC27" s="1393"/>
      <c r="AD27" s="1393"/>
      <c r="AE27" s="1393"/>
      <c r="AF27" s="1393"/>
    </row>
    <row r="28" spans="1:32">
      <c r="A28" s="1437" t="s">
        <v>1185</v>
      </c>
      <c r="B28" s="1402"/>
      <c r="C28" s="1402"/>
      <c r="D28" s="1402"/>
      <c r="E28" s="1402"/>
      <c r="F28" s="1402"/>
      <c r="G28" s="1402"/>
      <c r="H28" s="1400"/>
      <c r="I28" s="1400"/>
      <c r="J28" s="1400"/>
      <c r="K28" s="1400"/>
      <c r="L28" s="1400"/>
      <c r="M28" s="1400"/>
      <c r="N28" s="1400"/>
      <c r="O28" s="1400"/>
      <c r="P28" s="1400"/>
      <c r="Q28" s="1400"/>
      <c r="R28" s="1393"/>
      <c r="S28" s="1393"/>
      <c r="T28" s="1393"/>
      <c r="U28" s="1393"/>
      <c r="V28" s="1393"/>
      <c r="W28" s="1393"/>
      <c r="X28" s="1393"/>
      <c r="Y28" s="1393"/>
      <c r="Z28" s="1393"/>
      <c r="AA28" s="1393"/>
      <c r="AB28" s="1393"/>
      <c r="AC28" s="1393"/>
      <c r="AD28" s="1393"/>
      <c r="AE28" s="1393"/>
      <c r="AF28" s="1393"/>
    </row>
    <row r="29" spans="1:32" s="1393" customFormat="1">
      <c r="A29" s="1437" t="s">
        <v>1199</v>
      </c>
      <c r="B29" s="1402"/>
      <c r="C29" s="1402"/>
      <c r="D29" s="1402"/>
      <c r="E29" s="1402"/>
      <c r="F29" s="1402"/>
      <c r="G29" s="1402"/>
      <c r="H29" s="1400"/>
      <c r="I29" s="1400"/>
      <c r="J29" s="1400"/>
      <c r="K29" s="1400"/>
      <c r="L29" s="1400"/>
      <c r="M29" s="1400"/>
      <c r="N29" s="1400"/>
      <c r="O29" s="1400"/>
      <c r="P29" s="1400"/>
      <c r="Q29" s="1400"/>
    </row>
    <row r="31" spans="1:32">
      <c r="A31" s="1393" t="s">
        <v>1186</v>
      </c>
    </row>
    <row r="33" spans="1:28" ht="15.75">
      <c r="A33" s="1394" t="s">
        <v>1193</v>
      </c>
    </row>
    <row r="34" spans="1:28">
      <c r="A34" t="s">
        <v>1198</v>
      </c>
    </row>
    <row r="35" spans="1:28">
      <c r="A35" s="1452"/>
      <c r="G35" s="1447" t="s">
        <v>1167</v>
      </c>
      <c r="K35" s="1677" t="s">
        <v>1168</v>
      </c>
      <c r="L35" s="1678"/>
      <c r="M35" s="1678"/>
      <c r="N35" s="1678"/>
      <c r="O35" s="1678"/>
      <c r="P35" s="1678"/>
      <c r="Q35" s="1678"/>
    </row>
    <row r="36" spans="1:28">
      <c r="A36" s="1454"/>
      <c r="K36" s="1451"/>
      <c r="L36" s="1451"/>
      <c r="M36" s="1451"/>
      <c r="N36" s="1451"/>
      <c r="O36" s="1457"/>
      <c r="P36" s="1457"/>
      <c r="Q36" s="1451"/>
    </row>
    <row r="37" spans="1:28" ht="26.25" customHeight="1">
      <c r="A37" s="1455"/>
      <c r="K37" s="1455"/>
      <c r="L37" s="1679" t="s">
        <v>1170</v>
      </c>
      <c r="M37" s="1679"/>
      <c r="N37" s="1679"/>
      <c r="O37" s="1679" t="s">
        <v>1171</v>
      </c>
      <c r="P37" s="1679"/>
      <c r="Q37" s="1458"/>
    </row>
    <row r="38" spans="1:28" ht="63.75">
      <c r="A38" s="1459"/>
      <c r="G38" s="1460" t="s">
        <v>1169</v>
      </c>
      <c r="L38" s="1461" t="s">
        <v>1173</v>
      </c>
      <c r="M38" s="1461"/>
      <c r="N38" s="1461"/>
      <c r="O38" s="1461" t="s">
        <v>1174</v>
      </c>
      <c r="P38" s="1467" t="s">
        <v>1194</v>
      </c>
      <c r="Q38" s="1461"/>
      <c r="R38" s="1461"/>
      <c r="S38" s="1461" t="s">
        <v>1175</v>
      </c>
      <c r="T38" s="1460"/>
      <c r="U38" s="1460"/>
      <c r="V38" s="1460" t="s">
        <v>1176</v>
      </c>
      <c r="W38" s="1460"/>
      <c r="X38" s="1460"/>
      <c r="Y38" s="1460" t="s">
        <v>1177</v>
      </c>
      <c r="Z38" s="1460"/>
      <c r="AA38" s="1460"/>
      <c r="AB38" s="1460" t="s">
        <v>1172</v>
      </c>
    </row>
    <row r="39" spans="1:28">
      <c r="A39" s="1412">
        <v>2006</v>
      </c>
      <c r="G39" s="1462">
        <v>11484196</v>
      </c>
      <c r="L39" s="1462">
        <v>8232765.5</v>
      </c>
      <c r="M39" s="1462"/>
      <c r="N39" s="1462"/>
      <c r="O39" s="1462">
        <v>2858802.75</v>
      </c>
      <c r="P39" s="639">
        <v>9.8100244987222833</v>
      </c>
      <c r="Q39" s="1462"/>
      <c r="R39" s="1462"/>
      <c r="S39" s="1462">
        <v>392627.75</v>
      </c>
      <c r="T39" s="1462"/>
      <c r="U39" s="1462"/>
      <c r="V39" s="1462">
        <v>2707871.75</v>
      </c>
      <c r="W39" s="1462"/>
      <c r="X39" s="1462"/>
      <c r="Y39" s="1462">
        <v>150931</v>
      </c>
      <c r="Z39" s="1462"/>
      <c r="AA39" s="1462"/>
      <c r="AB39" s="1462">
        <v>15151037.25</v>
      </c>
    </row>
    <row r="40" spans="1:28">
      <c r="A40" s="1412">
        <v>2007</v>
      </c>
      <c r="G40" s="1462">
        <v>11547373</v>
      </c>
      <c r="L40" s="1462">
        <v>8188091.25</v>
      </c>
      <c r="M40" s="1462"/>
      <c r="N40" s="1462"/>
      <c r="O40" s="1462">
        <v>2961401.25</v>
      </c>
      <c r="P40" s="639">
        <v>10.078593963135413</v>
      </c>
      <c r="Q40" s="1462"/>
      <c r="R40" s="1462"/>
      <c r="S40" s="1462">
        <v>397880.5</v>
      </c>
      <c r="T40" s="1462"/>
      <c r="U40" s="1462"/>
      <c r="V40" s="1462">
        <v>2806508.5</v>
      </c>
      <c r="W40" s="1462"/>
      <c r="X40" s="1462"/>
      <c r="Y40" s="1462">
        <v>154892.75</v>
      </c>
      <c r="Z40" s="1462"/>
      <c r="AA40" s="1462"/>
      <c r="AB40" s="1462">
        <v>15219794</v>
      </c>
    </row>
    <row r="41" spans="1:28">
      <c r="A41" s="1412">
        <v>2008</v>
      </c>
      <c r="G41" s="1462">
        <v>11208579.5</v>
      </c>
      <c r="L41" s="1462">
        <v>8020331.75</v>
      </c>
      <c r="M41" s="1462"/>
      <c r="N41" s="1462"/>
      <c r="O41" s="1462">
        <v>2820666.5</v>
      </c>
      <c r="P41" s="639">
        <v>9.5204546287176939</v>
      </c>
      <c r="Q41" s="1462"/>
      <c r="R41" s="1462"/>
      <c r="S41" s="1462">
        <v>367581.25</v>
      </c>
      <c r="T41" s="1462"/>
      <c r="U41" s="1462"/>
      <c r="V41" s="1462">
        <v>2683358.75</v>
      </c>
      <c r="W41" s="1462"/>
      <c r="X41" s="1462"/>
      <c r="Y41" s="1462">
        <v>137307.75</v>
      </c>
      <c r="Z41" s="1462"/>
      <c r="AA41" s="1462"/>
      <c r="AB41" s="1462">
        <v>15616184.75</v>
      </c>
    </row>
    <row r="42" spans="1:28">
      <c r="A42" s="1412">
        <v>2009</v>
      </c>
      <c r="G42" s="1462">
        <v>10209556.75</v>
      </c>
      <c r="L42" s="1462">
        <v>7219821.25</v>
      </c>
      <c r="M42" s="1462"/>
      <c r="N42" s="1462"/>
      <c r="O42" s="1462">
        <v>2634643.5</v>
      </c>
      <c r="P42" s="639">
        <v>9.0369079433883197</v>
      </c>
      <c r="Q42" s="1462"/>
      <c r="R42" s="1462"/>
      <c r="S42" s="1462">
        <v>355092</v>
      </c>
      <c r="T42" s="1462"/>
      <c r="U42" s="1462"/>
      <c r="V42" s="1462">
        <v>2509091</v>
      </c>
      <c r="W42" s="1462"/>
      <c r="X42" s="1462"/>
      <c r="Y42" s="1462">
        <v>120562.25</v>
      </c>
      <c r="Z42" s="1462"/>
      <c r="AA42" s="1462"/>
      <c r="AB42" s="1462">
        <v>15593974</v>
      </c>
    </row>
    <row r="43" spans="1:28">
      <c r="A43" s="1412">
        <v>2010</v>
      </c>
      <c r="G43" s="1462">
        <v>9938223.5</v>
      </c>
      <c r="L43" s="1462">
        <v>6808777.75</v>
      </c>
      <c r="M43" s="1462"/>
      <c r="N43" s="1462"/>
      <c r="O43" s="1462">
        <v>2810996.5</v>
      </c>
      <c r="P43" s="639">
        <v>9.6183818362370541</v>
      </c>
      <c r="Q43" s="1462"/>
      <c r="R43" s="1462"/>
      <c r="S43" s="1462">
        <v>318449.25</v>
      </c>
      <c r="T43" s="1462"/>
      <c r="U43" s="1462"/>
      <c r="V43" s="1462">
        <v>2676065.5</v>
      </c>
      <c r="W43" s="1462"/>
      <c r="X43" s="1462"/>
      <c r="Y43" s="1462">
        <v>134931</v>
      </c>
      <c r="Z43" s="1462"/>
      <c r="AA43" s="1462"/>
      <c r="AB43" s="1462">
        <v>15696606.5</v>
      </c>
    </row>
    <row r="44" spans="1:28">
      <c r="A44" s="1412">
        <v>2011</v>
      </c>
      <c r="G44" s="1462">
        <v>9569748.5</v>
      </c>
      <c r="L44" s="1462">
        <v>6611843.75</v>
      </c>
      <c r="M44" s="1462"/>
      <c r="N44" s="1462"/>
      <c r="O44" s="1462">
        <v>2630875.75</v>
      </c>
      <c r="P44" s="639">
        <v>8.9563214804350171</v>
      </c>
      <c r="Q44" s="1462"/>
      <c r="R44" s="1462"/>
      <c r="S44" s="1462">
        <v>327029</v>
      </c>
      <c r="T44" s="1462"/>
      <c r="U44" s="1462"/>
      <c r="V44" s="1462">
        <v>2494964.5</v>
      </c>
      <c r="W44" s="1462"/>
      <c r="X44" s="1462"/>
      <c r="Y44" s="1462">
        <v>135911.25</v>
      </c>
      <c r="Z44" s="1462"/>
      <c r="AA44" s="1462"/>
      <c r="AB44" s="1462">
        <v>16160016.5</v>
      </c>
    </row>
    <row r="45" spans="1:28">
      <c r="A45" s="1412">
        <v>2012</v>
      </c>
      <c r="G45" s="1462">
        <v>9450734.75</v>
      </c>
      <c r="L45" s="1462">
        <v>6450705</v>
      </c>
      <c r="M45" s="1462"/>
      <c r="N45" s="1462"/>
      <c r="O45" s="1462">
        <v>2661034.75</v>
      </c>
      <c r="P45" s="639">
        <v>8.9600415791638035</v>
      </c>
      <c r="Q45" s="1462"/>
      <c r="R45" s="1462"/>
      <c r="S45" s="1462">
        <v>338995</v>
      </c>
      <c r="T45" s="1462"/>
      <c r="U45" s="1462"/>
      <c r="V45" s="1462">
        <v>2512108.75</v>
      </c>
      <c r="W45" s="1462"/>
      <c r="X45" s="1462"/>
      <c r="Y45" s="1462">
        <v>148926</v>
      </c>
      <c r="Z45" s="1462"/>
      <c r="AA45" s="1462"/>
      <c r="AB45" s="1462">
        <v>16414400.25</v>
      </c>
    </row>
    <row r="46" spans="1:28">
      <c r="A46" s="1412">
        <v>2013</v>
      </c>
      <c r="G46" s="1462">
        <v>9457049.25</v>
      </c>
      <c r="L46" s="1462">
        <v>6399532</v>
      </c>
      <c r="M46" s="1462"/>
      <c r="N46" s="1462"/>
      <c r="O46" s="1462">
        <v>2720225.75</v>
      </c>
      <c r="P46" s="639">
        <v>9.0525366448813376</v>
      </c>
      <c r="Q46" s="1462"/>
      <c r="R46" s="1462"/>
      <c r="S46" s="1462">
        <v>337291.5</v>
      </c>
      <c r="T46" s="1462"/>
      <c r="U46" s="1462"/>
      <c r="V46" s="1462">
        <v>2558926.5</v>
      </c>
      <c r="W46" s="1462"/>
      <c r="X46" s="1462"/>
      <c r="Y46" s="1462">
        <v>161299.25</v>
      </c>
      <c r="Z46" s="1462"/>
      <c r="AA46" s="1462"/>
      <c r="AB46" s="1462">
        <v>16721169.75</v>
      </c>
    </row>
    <row r="47" spans="1:28">
      <c r="A47" s="1412">
        <v>2014</v>
      </c>
      <c r="G47" s="1462">
        <v>9738731.25</v>
      </c>
      <c r="L47" s="1462">
        <v>6429794.25</v>
      </c>
      <c r="M47" s="1462"/>
      <c r="N47" s="1462"/>
      <c r="O47" s="1462">
        <v>2965654.75</v>
      </c>
      <c r="P47" s="639">
        <v>9.6433676441822183</v>
      </c>
      <c r="Q47" s="1462"/>
      <c r="R47" s="1462"/>
      <c r="S47" s="1462">
        <v>343282.25</v>
      </c>
      <c r="T47" s="1462"/>
      <c r="U47" s="1462"/>
      <c r="V47" s="1462">
        <v>2800715.75</v>
      </c>
      <c r="W47" s="1462"/>
      <c r="X47" s="1462"/>
      <c r="Y47" s="1462">
        <v>164939</v>
      </c>
      <c r="Z47" s="1462"/>
      <c r="AA47" s="1462"/>
      <c r="AB47" s="1462">
        <v>17258610.75</v>
      </c>
    </row>
    <row r="48" spans="1:28">
      <c r="A48" s="1412">
        <v>2015</v>
      </c>
      <c r="G48" s="1462">
        <v>9917663.25</v>
      </c>
      <c r="L48" s="1462">
        <v>6466883.5</v>
      </c>
      <c r="M48" s="1462"/>
      <c r="N48" s="1462"/>
      <c r="O48" s="1462">
        <v>3120718.75</v>
      </c>
      <c r="P48" s="639">
        <v>9.9754246893308363</v>
      </c>
      <c r="Q48" s="1462"/>
      <c r="R48" s="1462"/>
      <c r="S48" s="1462">
        <v>330061</v>
      </c>
      <c r="T48" s="1462"/>
      <c r="U48" s="1462"/>
      <c r="V48" s="1462">
        <v>2958187</v>
      </c>
      <c r="W48" s="1462"/>
      <c r="X48" s="1462"/>
      <c r="Y48" s="1462">
        <v>162531.75</v>
      </c>
      <c r="Z48" s="1462"/>
      <c r="AA48" s="1462"/>
      <c r="AB48" s="1462">
        <v>17742586.25</v>
      </c>
    </row>
    <row r="49" spans="1:28">
      <c r="A49" s="1412">
        <v>2016</v>
      </c>
      <c r="G49" s="1462">
        <v>9980502.75</v>
      </c>
      <c r="L49" s="1462">
        <v>6385246.75</v>
      </c>
      <c r="M49" s="1462"/>
      <c r="N49" s="1462"/>
      <c r="O49" s="1462">
        <v>3265910.25</v>
      </c>
      <c r="P49" s="639">
        <v>10.295088255127631</v>
      </c>
      <c r="Q49" s="1462"/>
      <c r="R49" s="1462"/>
      <c r="S49" s="1462">
        <v>329345.75</v>
      </c>
      <c r="T49" s="1462"/>
      <c r="U49" s="1462"/>
      <c r="V49" s="1462">
        <v>3096915</v>
      </c>
      <c r="W49" s="1462"/>
      <c r="X49" s="1462"/>
      <c r="Y49" s="1462">
        <v>168995.25</v>
      </c>
      <c r="Z49" s="1462"/>
      <c r="AA49" s="1462"/>
      <c r="AB49" s="1462">
        <v>18275230.5</v>
      </c>
    </row>
    <row r="50" spans="1:28">
      <c r="A50" s="1423">
        <v>2017</v>
      </c>
      <c r="G50" s="1462">
        <v>10368861.5</v>
      </c>
      <c r="L50" s="1462">
        <v>6728824.5</v>
      </c>
      <c r="M50" s="1462"/>
      <c r="N50" s="1462"/>
      <c r="O50" s="1462">
        <v>3283241</v>
      </c>
      <c r="P50" s="639">
        <v>10.242028294907531</v>
      </c>
      <c r="Q50" s="1462"/>
      <c r="R50" s="1462"/>
      <c r="S50" s="1462">
        <v>356796</v>
      </c>
      <c r="T50" s="1462"/>
      <c r="U50" s="1462"/>
      <c r="V50" s="1462">
        <v>3119033.75</v>
      </c>
      <c r="W50" s="1462"/>
      <c r="X50" s="1462"/>
      <c r="Y50" s="1462">
        <v>164207.25</v>
      </c>
      <c r="Z50" s="1462"/>
      <c r="AA50" s="1462"/>
      <c r="AB50" s="1462">
        <v>18344682.5</v>
      </c>
    </row>
    <row r="51" spans="1:28">
      <c r="A51" s="1429" t="s">
        <v>1196</v>
      </c>
    </row>
    <row r="53" spans="1:28">
      <c r="A53" s="1453" t="s">
        <v>1197</v>
      </c>
    </row>
    <row r="54" spans="1:28">
      <c r="A54" s="1456" t="s">
        <v>1192</v>
      </c>
    </row>
    <row r="55" spans="1:28">
      <c r="A55" s="1456"/>
    </row>
    <row r="56" spans="1:28">
      <c r="A56" s="1456"/>
    </row>
    <row r="57" spans="1:28">
      <c r="A57" s="1453"/>
    </row>
    <row r="58" spans="1:28">
      <c r="A58" s="1453"/>
    </row>
    <row r="63" spans="1:28">
      <c r="A63" s="1393" t="s">
        <v>1188</v>
      </c>
    </row>
  </sheetData>
  <mergeCells count="33">
    <mergeCell ref="O8:R8"/>
    <mergeCell ref="S8:U8"/>
    <mergeCell ref="G9:G10"/>
    <mergeCell ref="K35:Q35"/>
    <mergeCell ref="L37:N37"/>
    <mergeCell ref="O37:P37"/>
    <mergeCell ref="H9:K9"/>
    <mergeCell ref="Y9:Y10"/>
    <mergeCell ref="P9:P10"/>
    <mergeCell ref="L9:L10"/>
    <mergeCell ref="O9:O10"/>
    <mergeCell ref="S9:S10"/>
    <mergeCell ref="M9:N9"/>
    <mergeCell ref="Q9:R9"/>
    <mergeCell ref="T9:U9"/>
    <mergeCell ref="W9:X9"/>
    <mergeCell ref="V9:V10"/>
    <mergeCell ref="AC9:AF9"/>
    <mergeCell ref="L8:N8"/>
    <mergeCell ref="Z2:AC2"/>
    <mergeCell ref="V7:AA7"/>
    <mergeCell ref="A4:AF4"/>
    <mergeCell ref="L5:AA5"/>
    <mergeCell ref="Y8:AA8"/>
    <mergeCell ref="L7:U7"/>
    <mergeCell ref="V8:X8"/>
    <mergeCell ref="AB7:AF8"/>
    <mergeCell ref="B5:F5"/>
    <mergeCell ref="AB9:AB10"/>
    <mergeCell ref="Z9:AA9"/>
    <mergeCell ref="B9:B10"/>
    <mergeCell ref="C9:F9"/>
    <mergeCell ref="G7:K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15"/>
  <sheetViews>
    <sheetView workbookViewId="0">
      <selection activeCell="A2" sqref="A2"/>
    </sheetView>
  </sheetViews>
  <sheetFormatPr defaultRowHeight="11.25"/>
  <cols>
    <col min="1" max="1" width="12.140625" style="759" bestFit="1" customWidth="1"/>
    <col min="2" max="7" width="9.140625" style="759"/>
    <col min="8" max="8" width="12.7109375" style="759" customWidth="1"/>
    <col min="9" max="238" width="9.140625" style="759"/>
    <col min="239" max="239" width="36.7109375" style="759" customWidth="1"/>
    <col min="240" max="240" width="5.5703125" style="759" bestFit="1" customWidth="1"/>
    <col min="241" max="241" width="5" style="759" bestFit="1" customWidth="1"/>
    <col min="242" max="242" width="4" style="759" bestFit="1" customWidth="1"/>
    <col min="243" max="243" width="5.7109375" style="759" bestFit="1" customWidth="1"/>
    <col min="244" max="246" width="4.28515625" style="759" bestFit="1" customWidth="1"/>
    <col min="247" max="247" width="3.5703125" style="759" bestFit="1" customWidth="1"/>
    <col min="248" max="248" width="4.7109375" style="759" bestFit="1" customWidth="1"/>
    <col min="249" max="249" width="4.5703125" style="759" bestFit="1" customWidth="1"/>
    <col min="250" max="250" width="5.7109375" style="759" bestFit="1" customWidth="1"/>
    <col min="251" max="251" width="4.7109375" style="759" bestFit="1" customWidth="1"/>
    <col min="252" max="252" width="4.85546875" style="759" bestFit="1" customWidth="1"/>
    <col min="253" max="253" width="3.7109375" style="759" bestFit="1" customWidth="1"/>
    <col min="254" max="254" width="4.140625" style="759" bestFit="1" customWidth="1"/>
    <col min="255" max="256" width="7.28515625" style="759" customWidth="1"/>
    <col min="257" max="494" width="9.140625" style="759"/>
    <col min="495" max="495" width="36.7109375" style="759" customWidth="1"/>
    <col min="496" max="496" width="5.5703125" style="759" bestFit="1" customWidth="1"/>
    <col min="497" max="497" width="5" style="759" bestFit="1" customWidth="1"/>
    <col min="498" max="498" width="4" style="759" bestFit="1" customWidth="1"/>
    <col min="499" max="499" width="5.7109375" style="759" bestFit="1" customWidth="1"/>
    <col min="500" max="502" width="4.28515625" style="759" bestFit="1" customWidth="1"/>
    <col min="503" max="503" width="3.5703125" style="759" bestFit="1" customWidth="1"/>
    <col min="504" max="504" width="4.7109375" style="759" bestFit="1" customWidth="1"/>
    <col min="505" max="505" width="4.5703125" style="759" bestFit="1" customWidth="1"/>
    <col min="506" max="506" width="5.7109375" style="759" bestFit="1" customWidth="1"/>
    <col min="507" max="507" width="4.7109375" style="759" bestFit="1" customWidth="1"/>
    <col min="508" max="508" width="4.85546875" style="759" bestFit="1" customWidth="1"/>
    <col min="509" max="509" width="3.7109375" style="759" bestFit="1" customWidth="1"/>
    <col min="510" max="510" width="4.140625" style="759" bestFit="1" customWidth="1"/>
    <col min="511" max="512" width="7.28515625" style="759" customWidth="1"/>
    <col min="513" max="750" width="9.140625" style="759"/>
    <col min="751" max="751" width="36.7109375" style="759" customWidth="1"/>
    <col min="752" max="752" width="5.5703125" style="759" bestFit="1" customWidth="1"/>
    <col min="753" max="753" width="5" style="759" bestFit="1" customWidth="1"/>
    <col min="754" max="754" width="4" style="759" bestFit="1" customWidth="1"/>
    <col min="755" max="755" width="5.7109375" style="759" bestFit="1" customWidth="1"/>
    <col min="756" max="758" width="4.28515625" style="759" bestFit="1" customWidth="1"/>
    <col min="759" max="759" width="3.5703125" style="759" bestFit="1" customWidth="1"/>
    <col min="760" max="760" width="4.7109375" style="759" bestFit="1" customWidth="1"/>
    <col min="761" max="761" width="4.5703125" style="759" bestFit="1" customWidth="1"/>
    <col min="762" max="762" width="5.7109375" style="759" bestFit="1" customWidth="1"/>
    <col min="763" max="763" width="4.7109375" style="759" bestFit="1" customWidth="1"/>
    <col min="764" max="764" width="4.85546875" style="759" bestFit="1" customWidth="1"/>
    <col min="765" max="765" width="3.7109375" style="759" bestFit="1" customWidth="1"/>
    <col min="766" max="766" width="4.140625" style="759" bestFit="1" customWidth="1"/>
    <col min="767" max="768" width="7.28515625" style="759" customWidth="1"/>
    <col min="769" max="1006" width="9.140625" style="759"/>
    <col min="1007" max="1007" width="36.7109375" style="759" customWidth="1"/>
    <col min="1008" max="1008" width="5.5703125" style="759" bestFit="1" customWidth="1"/>
    <col min="1009" max="1009" width="5" style="759" bestFit="1" customWidth="1"/>
    <col min="1010" max="1010" width="4" style="759" bestFit="1" customWidth="1"/>
    <col min="1011" max="1011" width="5.7109375" style="759" bestFit="1" customWidth="1"/>
    <col min="1012" max="1014" width="4.28515625" style="759" bestFit="1" customWidth="1"/>
    <col min="1015" max="1015" width="3.5703125" style="759" bestFit="1" customWidth="1"/>
    <col min="1016" max="1016" width="4.7109375" style="759" bestFit="1" customWidth="1"/>
    <col min="1017" max="1017" width="4.5703125" style="759" bestFit="1" customWidth="1"/>
    <col min="1018" max="1018" width="5.7109375" style="759" bestFit="1" customWidth="1"/>
    <col min="1019" max="1019" width="4.7109375" style="759" bestFit="1" customWidth="1"/>
    <col min="1020" max="1020" width="4.85546875" style="759" bestFit="1" customWidth="1"/>
    <col min="1021" max="1021" width="3.7109375" style="759" bestFit="1" customWidth="1"/>
    <col min="1022" max="1022" width="4.140625" style="759" bestFit="1" customWidth="1"/>
    <col min="1023" max="1024" width="7.28515625" style="759" customWidth="1"/>
    <col min="1025" max="1262" width="9.140625" style="759"/>
    <col min="1263" max="1263" width="36.7109375" style="759" customWidth="1"/>
    <col min="1264" max="1264" width="5.5703125" style="759" bestFit="1" customWidth="1"/>
    <col min="1265" max="1265" width="5" style="759" bestFit="1" customWidth="1"/>
    <col min="1266" max="1266" width="4" style="759" bestFit="1" customWidth="1"/>
    <col min="1267" max="1267" width="5.7109375" style="759" bestFit="1" customWidth="1"/>
    <col min="1268" max="1270" width="4.28515625" style="759" bestFit="1" customWidth="1"/>
    <col min="1271" max="1271" width="3.5703125" style="759" bestFit="1" customWidth="1"/>
    <col min="1272" max="1272" width="4.7109375" style="759" bestFit="1" customWidth="1"/>
    <col min="1273" max="1273" width="4.5703125" style="759" bestFit="1" customWidth="1"/>
    <col min="1274" max="1274" width="5.7109375" style="759" bestFit="1" customWidth="1"/>
    <col min="1275" max="1275" width="4.7109375" style="759" bestFit="1" customWidth="1"/>
    <col min="1276" max="1276" width="4.85546875" style="759" bestFit="1" customWidth="1"/>
    <col min="1277" max="1277" width="3.7109375" style="759" bestFit="1" customWidth="1"/>
    <col min="1278" max="1278" width="4.140625" style="759" bestFit="1" customWidth="1"/>
    <col min="1279" max="1280" width="7.28515625" style="759" customWidth="1"/>
    <col min="1281" max="1518" width="9.140625" style="759"/>
    <col min="1519" max="1519" width="36.7109375" style="759" customWidth="1"/>
    <col min="1520" max="1520" width="5.5703125" style="759" bestFit="1" customWidth="1"/>
    <col min="1521" max="1521" width="5" style="759" bestFit="1" customWidth="1"/>
    <col min="1522" max="1522" width="4" style="759" bestFit="1" customWidth="1"/>
    <col min="1523" max="1523" width="5.7109375" style="759" bestFit="1" customWidth="1"/>
    <col min="1524" max="1526" width="4.28515625" style="759" bestFit="1" customWidth="1"/>
    <col min="1527" max="1527" width="3.5703125" style="759" bestFit="1" customWidth="1"/>
    <col min="1528" max="1528" width="4.7109375" style="759" bestFit="1" customWidth="1"/>
    <col min="1529" max="1529" width="4.5703125" style="759" bestFit="1" customWidth="1"/>
    <col min="1530" max="1530" width="5.7109375" style="759" bestFit="1" customWidth="1"/>
    <col min="1531" max="1531" width="4.7109375" style="759" bestFit="1" customWidth="1"/>
    <col min="1532" max="1532" width="4.85546875" style="759" bestFit="1" customWidth="1"/>
    <col min="1533" max="1533" width="3.7109375" style="759" bestFit="1" customWidth="1"/>
    <col min="1534" max="1534" width="4.140625" style="759" bestFit="1" customWidth="1"/>
    <col min="1535" max="1536" width="7.28515625" style="759" customWidth="1"/>
    <col min="1537" max="1774" width="9.140625" style="759"/>
    <col min="1775" max="1775" width="36.7109375" style="759" customWidth="1"/>
    <col min="1776" max="1776" width="5.5703125" style="759" bestFit="1" customWidth="1"/>
    <col min="1777" max="1777" width="5" style="759" bestFit="1" customWidth="1"/>
    <col min="1778" max="1778" width="4" style="759" bestFit="1" customWidth="1"/>
    <col min="1779" max="1779" width="5.7109375" style="759" bestFit="1" customWidth="1"/>
    <col min="1780" max="1782" width="4.28515625" style="759" bestFit="1" customWidth="1"/>
    <col min="1783" max="1783" width="3.5703125" style="759" bestFit="1" customWidth="1"/>
    <col min="1784" max="1784" width="4.7109375" style="759" bestFit="1" customWidth="1"/>
    <col min="1785" max="1785" width="4.5703125" style="759" bestFit="1" customWidth="1"/>
    <col min="1786" max="1786" width="5.7109375" style="759" bestFit="1" customWidth="1"/>
    <col min="1787" max="1787" width="4.7109375" style="759" bestFit="1" customWidth="1"/>
    <col min="1788" max="1788" width="4.85546875" style="759" bestFit="1" customWidth="1"/>
    <col min="1789" max="1789" width="3.7109375" style="759" bestFit="1" customWidth="1"/>
    <col min="1790" max="1790" width="4.140625" style="759" bestFit="1" customWidth="1"/>
    <col min="1791" max="1792" width="7.28515625" style="759" customWidth="1"/>
    <col min="1793" max="2030" width="9.140625" style="759"/>
    <col min="2031" max="2031" width="36.7109375" style="759" customWidth="1"/>
    <col min="2032" max="2032" width="5.5703125" style="759" bestFit="1" customWidth="1"/>
    <col min="2033" max="2033" width="5" style="759" bestFit="1" customWidth="1"/>
    <col min="2034" max="2034" width="4" style="759" bestFit="1" customWidth="1"/>
    <col min="2035" max="2035" width="5.7109375" style="759" bestFit="1" customWidth="1"/>
    <col min="2036" max="2038" width="4.28515625" style="759" bestFit="1" customWidth="1"/>
    <col min="2039" max="2039" width="3.5703125" style="759" bestFit="1" customWidth="1"/>
    <col min="2040" max="2040" width="4.7109375" style="759" bestFit="1" customWidth="1"/>
    <col min="2041" max="2041" width="4.5703125" style="759" bestFit="1" customWidth="1"/>
    <col min="2042" max="2042" width="5.7109375" style="759" bestFit="1" customWidth="1"/>
    <col min="2043" max="2043" width="4.7109375" style="759" bestFit="1" customWidth="1"/>
    <col min="2044" max="2044" width="4.85546875" style="759" bestFit="1" customWidth="1"/>
    <col min="2045" max="2045" width="3.7109375" style="759" bestFit="1" customWidth="1"/>
    <col min="2046" max="2046" width="4.140625" style="759" bestFit="1" customWidth="1"/>
    <col min="2047" max="2048" width="7.28515625" style="759" customWidth="1"/>
    <col min="2049" max="2286" width="9.140625" style="759"/>
    <col min="2287" max="2287" width="36.7109375" style="759" customWidth="1"/>
    <col min="2288" max="2288" width="5.5703125" style="759" bestFit="1" customWidth="1"/>
    <col min="2289" max="2289" width="5" style="759" bestFit="1" customWidth="1"/>
    <col min="2290" max="2290" width="4" style="759" bestFit="1" customWidth="1"/>
    <col min="2291" max="2291" width="5.7109375" style="759" bestFit="1" customWidth="1"/>
    <col min="2292" max="2294" width="4.28515625" style="759" bestFit="1" customWidth="1"/>
    <col min="2295" max="2295" width="3.5703125" style="759" bestFit="1" customWidth="1"/>
    <col min="2296" max="2296" width="4.7109375" style="759" bestFit="1" customWidth="1"/>
    <col min="2297" max="2297" width="4.5703125" style="759" bestFit="1" customWidth="1"/>
    <col min="2298" max="2298" width="5.7109375" style="759" bestFit="1" customWidth="1"/>
    <col min="2299" max="2299" width="4.7109375" style="759" bestFit="1" customWidth="1"/>
    <col min="2300" max="2300" width="4.85546875" style="759" bestFit="1" customWidth="1"/>
    <col min="2301" max="2301" width="3.7109375" style="759" bestFit="1" customWidth="1"/>
    <col min="2302" max="2302" width="4.140625" style="759" bestFit="1" customWidth="1"/>
    <col min="2303" max="2304" width="7.28515625" style="759" customWidth="1"/>
    <col min="2305" max="2542" width="9.140625" style="759"/>
    <col min="2543" max="2543" width="36.7109375" style="759" customWidth="1"/>
    <col min="2544" max="2544" width="5.5703125" style="759" bestFit="1" customWidth="1"/>
    <col min="2545" max="2545" width="5" style="759" bestFit="1" customWidth="1"/>
    <col min="2546" max="2546" width="4" style="759" bestFit="1" customWidth="1"/>
    <col min="2547" max="2547" width="5.7109375" style="759" bestFit="1" customWidth="1"/>
    <col min="2548" max="2550" width="4.28515625" style="759" bestFit="1" customWidth="1"/>
    <col min="2551" max="2551" width="3.5703125" style="759" bestFit="1" customWidth="1"/>
    <col min="2552" max="2552" width="4.7109375" style="759" bestFit="1" customWidth="1"/>
    <col min="2553" max="2553" width="4.5703125" style="759" bestFit="1" customWidth="1"/>
    <col min="2554" max="2554" width="5.7109375" style="759" bestFit="1" customWidth="1"/>
    <col min="2555" max="2555" width="4.7109375" style="759" bestFit="1" customWidth="1"/>
    <col min="2556" max="2556" width="4.85546875" style="759" bestFit="1" customWidth="1"/>
    <col min="2557" max="2557" width="3.7109375" style="759" bestFit="1" customWidth="1"/>
    <col min="2558" max="2558" width="4.140625" style="759" bestFit="1" customWidth="1"/>
    <col min="2559" max="2560" width="7.28515625" style="759" customWidth="1"/>
    <col min="2561" max="2798" width="9.140625" style="759"/>
    <col min="2799" max="2799" width="36.7109375" style="759" customWidth="1"/>
    <col min="2800" max="2800" width="5.5703125" style="759" bestFit="1" customWidth="1"/>
    <col min="2801" max="2801" width="5" style="759" bestFit="1" customWidth="1"/>
    <col min="2802" max="2802" width="4" style="759" bestFit="1" customWidth="1"/>
    <col min="2803" max="2803" width="5.7109375" style="759" bestFit="1" customWidth="1"/>
    <col min="2804" max="2806" width="4.28515625" style="759" bestFit="1" customWidth="1"/>
    <col min="2807" max="2807" width="3.5703125" style="759" bestFit="1" customWidth="1"/>
    <col min="2808" max="2808" width="4.7109375" style="759" bestFit="1" customWidth="1"/>
    <col min="2809" max="2809" width="4.5703125" style="759" bestFit="1" customWidth="1"/>
    <col min="2810" max="2810" width="5.7109375" style="759" bestFit="1" customWidth="1"/>
    <col min="2811" max="2811" width="4.7109375" style="759" bestFit="1" customWidth="1"/>
    <col min="2812" max="2812" width="4.85546875" style="759" bestFit="1" customWidth="1"/>
    <col min="2813" max="2813" width="3.7109375" style="759" bestFit="1" customWidth="1"/>
    <col min="2814" max="2814" width="4.140625" style="759" bestFit="1" customWidth="1"/>
    <col min="2815" max="2816" width="7.28515625" style="759" customWidth="1"/>
    <col min="2817" max="3054" width="9.140625" style="759"/>
    <col min="3055" max="3055" width="36.7109375" style="759" customWidth="1"/>
    <col min="3056" max="3056" width="5.5703125" style="759" bestFit="1" customWidth="1"/>
    <col min="3057" max="3057" width="5" style="759" bestFit="1" customWidth="1"/>
    <col min="3058" max="3058" width="4" style="759" bestFit="1" customWidth="1"/>
    <col min="3059" max="3059" width="5.7109375" style="759" bestFit="1" customWidth="1"/>
    <col min="3060" max="3062" width="4.28515625" style="759" bestFit="1" customWidth="1"/>
    <col min="3063" max="3063" width="3.5703125" style="759" bestFit="1" customWidth="1"/>
    <col min="3064" max="3064" width="4.7109375" style="759" bestFit="1" customWidth="1"/>
    <col min="3065" max="3065" width="4.5703125" style="759" bestFit="1" customWidth="1"/>
    <col min="3066" max="3066" width="5.7109375" style="759" bestFit="1" customWidth="1"/>
    <col min="3067" max="3067" width="4.7109375" style="759" bestFit="1" customWidth="1"/>
    <col min="3068" max="3068" width="4.85546875" style="759" bestFit="1" customWidth="1"/>
    <col min="3069" max="3069" width="3.7109375" style="759" bestFit="1" customWidth="1"/>
    <col min="3070" max="3070" width="4.140625" style="759" bestFit="1" customWidth="1"/>
    <col min="3071" max="3072" width="7.28515625" style="759" customWidth="1"/>
    <col min="3073" max="3310" width="9.140625" style="759"/>
    <col min="3311" max="3311" width="36.7109375" style="759" customWidth="1"/>
    <col min="3312" max="3312" width="5.5703125" style="759" bestFit="1" customWidth="1"/>
    <col min="3313" max="3313" width="5" style="759" bestFit="1" customWidth="1"/>
    <col min="3314" max="3314" width="4" style="759" bestFit="1" customWidth="1"/>
    <col min="3315" max="3315" width="5.7109375" style="759" bestFit="1" customWidth="1"/>
    <col min="3316" max="3318" width="4.28515625" style="759" bestFit="1" customWidth="1"/>
    <col min="3319" max="3319" width="3.5703125" style="759" bestFit="1" customWidth="1"/>
    <col min="3320" max="3320" width="4.7109375" style="759" bestFit="1" customWidth="1"/>
    <col min="3321" max="3321" width="4.5703125" style="759" bestFit="1" customWidth="1"/>
    <col min="3322" max="3322" width="5.7109375" style="759" bestFit="1" customWidth="1"/>
    <col min="3323" max="3323" width="4.7109375" style="759" bestFit="1" customWidth="1"/>
    <col min="3324" max="3324" width="4.85546875" style="759" bestFit="1" customWidth="1"/>
    <col min="3325" max="3325" width="3.7109375" style="759" bestFit="1" customWidth="1"/>
    <col min="3326" max="3326" width="4.140625" style="759" bestFit="1" customWidth="1"/>
    <col min="3327" max="3328" width="7.28515625" style="759" customWidth="1"/>
    <col min="3329" max="3566" width="9.140625" style="759"/>
    <col min="3567" max="3567" width="36.7109375" style="759" customWidth="1"/>
    <col min="3568" max="3568" width="5.5703125" style="759" bestFit="1" customWidth="1"/>
    <col min="3569" max="3569" width="5" style="759" bestFit="1" customWidth="1"/>
    <col min="3570" max="3570" width="4" style="759" bestFit="1" customWidth="1"/>
    <col min="3571" max="3571" width="5.7109375" style="759" bestFit="1" customWidth="1"/>
    <col min="3572" max="3574" width="4.28515625" style="759" bestFit="1" customWidth="1"/>
    <col min="3575" max="3575" width="3.5703125" style="759" bestFit="1" customWidth="1"/>
    <col min="3576" max="3576" width="4.7109375" style="759" bestFit="1" customWidth="1"/>
    <col min="3577" max="3577" width="4.5703125" style="759" bestFit="1" customWidth="1"/>
    <col min="3578" max="3578" width="5.7109375" style="759" bestFit="1" customWidth="1"/>
    <col min="3579" max="3579" width="4.7109375" style="759" bestFit="1" customWidth="1"/>
    <col min="3580" max="3580" width="4.85546875" style="759" bestFit="1" customWidth="1"/>
    <col min="3581" max="3581" width="3.7109375" style="759" bestFit="1" customWidth="1"/>
    <col min="3582" max="3582" width="4.140625" style="759" bestFit="1" customWidth="1"/>
    <col min="3583" max="3584" width="7.28515625" style="759" customWidth="1"/>
    <col min="3585" max="3822" width="9.140625" style="759"/>
    <col min="3823" max="3823" width="36.7109375" style="759" customWidth="1"/>
    <col min="3824" max="3824" width="5.5703125" style="759" bestFit="1" customWidth="1"/>
    <col min="3825" max="3825" width="5" style="759" bestFit="1" customWidth="1"/>
    <col min="3826" max="3826" width="4" style="759" bestFit="1" customWidth="1"/>
    <col min="3827" max="3827" width="5.7109375" style="759" bestFit="1" customWidth="1"/>
    <col min="3828" max="3830" width="4.28515625" style="759" bestFit="1" customWidth="1"/>
    <col min="3831" max="3831" width="3.5703125" style="759" bestFit="1" customWidth="1"/>
    <col min="3832" max="3832" width="4.7109375" style="759" bestFit="1" customWidth="1"/>
    <col min="3833" max="3833" width="4.5703125" style="759" bestFit="1" customWidth="1"/>
    <col min="3834" max="3834" width="5.7109375" style="759" bestFit="1" customWidth="1"/>
    <col min="3835" max="3835" width="4.7109375" style="759" bestFit="1" customWidth="1"/>
    <col min="3836" max="3836" width="4.85546875" style="759" bestFit="1" customWidth="1"/>
    <col min="3837" max="3837" width="3.7109375" style="759" bestFit="1" customWidth="1"/>
    <col min="3838" max="3838" width="4.140625" style="759" bestFit="1" customWidth="1"/>
    <col min="3839" max="3840" width="7.28515625" style="759" customWidth="1"/>
    <col min="3841" max="4078" width="9.140625" style="759"/>
    <col min="4079" max="4079" width="36.7109375" style="759" customWidth="1"/>
    <col min="4080" max="4080" width="5.5703125" style="759" bestFit="1" customWidth="1"/>
    <col min="4081" max="4081" width="5" style="759" bestFit="1" customWidth="1"/>
    <col min="4082" max="4082" width="4" style="759" bestFit="1" customWidth="1"/>
    <col min="4083" max="4083" width="5.7109375" style="759" bestFit="1" customWidth="1"/>
    <col min="4084" max="4086" width="4.28515625" style="759" bestFit="1" customWidth="1"/>
    <col min="4087" max="4087" width="3.5703125" style="759" bestFit="1" customWidth="1"/>
    <col min="4088" max="4088" width="4.7109375" style="759" bestFit="1" customWidth="1"/>
    <col min="4089" max="4089" width="4.5703125" style="759" bestFit="1" customWidth="1"/>
    <col min="4090" max="4090" width="5.7109375" style="759" bestFit="1" customWidth="1"/>
    <col min="4091" max="4091" width="4.7109375" style="759" bestFit="1" customWidth="1"/>
    <col min="4092" max="4092" width="4.85546875" style="759" bestFit="1" customWidth="1"/>
    <col min="4093" max="4093" width="3.7109375" style="759" bestFit="1" customWidth="1"/>
    <col min="4094" max="4094" width="4.140625" style="759" bestFit="1" customWidth="1"/>
    <col min="4095" max="4096" width="7.28515625" style="759" customWidth="1"/>
    <col min="4097" max="4334" width="9.140625" style="759"/>
    <col min="4335" max="4335" width="36.7109375" style="759" customWidth="1"/>
    <col min="4336" max="4336" width="5.5703125" style="759" bestFit="1" customWidth="1"/>
    <col min="4337" max="4337" width="5" style="759" bestFit="1" customWidth="1"/>
    <col min="4338" max="4338" width="4" style="759" bestFit="1" customWidth="1"/>
    <col min="4339" max="4339" width="5.7109375" style="759" bestFit="1" customWidth="1"/>
    <col min="4340" max="4342" width="4.28515625" style="759" bestFit="1" customWidth="1"/>
    <col min="4343" max="4343" width="3.5703125" style="759" bestFit="1" customWidth="1"/>
    <col min="4344" max="4344" width="4.7109375" style="759" bestFit="1" customWidth="1"/>
    <col min="4345" max="4345" width="4.5703125" style="759" bestFit="1" customWidth="1"/>
    <col min="4346" max="4346" width="5.7109375" style="759" bestFit="1" customWidth="1"/>
    <col min="4347" max="4347" width="4.7109375" style="759" bestFit="1" customWidth="1"/>
    <col min="4348" max="4348" width="4.85546875" style="759" bestFit="1" customWidth="1"/>
    <col min="4349" max="4349" width="3.7109375" style="759" bestFit="1" customWidth="1"/>
    <col min="4350" max="4350" width="4.140625" style="759" bestFit="1" customWidth="1"/>
    <col min="4351" max="4352" width="7.28515625" style="759" customWidth="1"/>
    <col min="4353" max="4590" width="9.140625" style="759"/>
    <col min="4591" max="4591" width="36.7109375" style="759" customWidth="1"/>
    <col min="4592" max="4592" width="5.5703125" style="759" bestFit="1" customWidth="1"/>
    <col min="4593" max="4593" width="5" style="759" bestFit="1" customWidth="1"/>
    <col min="4594" max="4594" width="4" style="759" bestFit="1" customWidth="1"/>
    <col min="4595" max="4595" width="5.7109375" style="759" bestFit="1" customWidth="1"/>
    <col min="4596" max="4598" width="4.28515625" style="759" bestFit="1" customWidth="1"/>
    <col min="4599" max="4599" width="3.5703125" style="759" bestFit="1" customWidth="1"/>
    <col min="4600" max="4600" width="4.7109375" style="759" bestFit="1" customWidth="1"/>
    <col min="4601" max="4601" width="4.5703125" style="759" bestFit="1" customWidth="1"/>
    <col min="4602" max="4602" width="5.7109375" style="759" bestFit="1" customWidth="1"/>
    <col min="4603" max="4603" width="4.7109375" style="759" bestFit="1" customWidth="1"/>
    <col min="4604" max="4604" width="4.85546875" style="759" bestFit="1" customWidth="1"/>
    <col min="4605" max="4605" width="3.7109375" style="759" bestFit="1" customWidth="1"/>
    <col min="4606" max="4606" width="4.140625" style="759" bestFit="1" customWidth="1"/>
    <col min="4607" max="4608" width="7.28515625" style="759" customWidth="1"/>
    <col min="4609" max="4846" width="9.140625" style="759"/>
    <col min="4847" max="4847" width="36.7109375" style="759" customWidth="1"/>
    <col min="4848" max="4848" width="5.5703125" style="759" bestFit="1" customWidth="1"/>
    <col min="4849" max="4849" width="5" style="759" bestFit="1" customWidth="1"/>
    <col min="4850" max="4850" width="4" style="759" bestFit="1" customWidth="1"/>
    <col min="4851" max="4851" width="5.7109375" style="759" bestFit="1" customWidth="1"/>
    <col min="4852" max="4854" width="4.28515625" style="759" bestFit="1" customWidth="1"/>
    <col min="4855" max="4855" width="3.5703125" style="759" bestFit="1" customWidth="1"/>
    <col min="4856" max="4856" width="4.7109375" style="759" bestFit="1" customWidth="1"/>
    <col min="4857" max="4857" width="4.5703125" style="759" bestFit="1" customWidth="1"/>
    <col min="4858" max="4858" width="5.7109375" style="759" bestFit="1" customWidth="1"/>
    <col min="4859" max="4859" width="4.7109375" style="759" bestFit="1" customWidth="1"/>
    <col min="4860" max="4860" width="4.85546875" style="759" bestFit="1" customWidth="1"/>
    <col min="4861" max="4861" width="3.7109375" style="759" bestFit="1" customWidth="1"/>
    <col min="4862" max="4862" width="4.140625" style="759" bestFit="1" customWidth="1"/>
    <col min="4863" max="4864" width="7.28515625" style="759" customWidth="1"/>
    <col min="4865" max="5102" width="9.140625" style="759"/>
    <col min="5103" max="5103" width="36.7109375" style="759" customWidth="1"/>
    <col min="5104" max="5104" width="5.5703125" style="759" bestFit="1" customWidth="1"/>
    <col min="5105" max="5105" width="5" style="759" bestFit="1" customWidth="1"/>
    <col min="5106" max="5106" width="4" style="759" bestFit="1" customWidth="1"/>
    <col min="5107" max="5107" width="5.7109375" style="759" bestFit="1" customWidth="1"/>
    <col min="5108" max="5110" width="4.28515625" style="759" bestFit="1" customWidth="1"/>
    <col min="5111" max="5111" width="3.5703125" style="759" bestFit="1" customWidth="1"/>
    <col min="5112" max="5112" width="4.7109375" style="759" bestFit="1" customWidth="1"/>
    <col min="5113" max="5113" width="4.5703125" style="759" bestFit="1" customWidth="1"/>
    <col min="5114" max="5114" width="5.7109375" style="759" bestFit="1" customWidth="1"/>
    <col min="5115" max="5115" width="4.7109375" style="759" bestFit="1" customWidth="1"/>
    <col min="5116" max="5116" width="4.85546875" style="759" bestFit="1" customWidth="1"/>
    <col min="5117" max="5117" width="3.7109375" style="759" bestFit="1" customWidth="1"/>
    <col min="5118" max="5118" width="4.140625" style="759" bestFit="1" customWidth="1"/>
    <col min="5119" max="5120" width="7.28515625" style="759" customWidth="1"/>
    <col min="5121" max="5358" width="9.140625" style="759"/>
    <col min="5359" max="5359" width="36.7109375" style="759" customWidth="1"/>
    <col min="5360" max="5360" width="5.5703125" style="759" bestFit="1" customWidth="1"/>
    <col min="5361" max="5361" width="5" style="759" bestFit="1" customWidth="1"/>
    <col min="5362" max="5362" width="4" style="759" bestFit="1" customWidth="1"/>
    <col min="5363" max="5363" width="5.7109375" style="759" bestFit="1" customWidth="1"/>
    <col min="5364" max="5366" width="4.28515625" style="759" bestFit="1" customWidth="1"/>
    <col min="5367" max="5367" width="3.5703125" style="759" bestFit="1" customWidth="1"/>
    <col min="5368" max="5368" width="4.7109375" style="759" bestFit="1" customWidth="1"/>
    <col min="5369" max="5369" width="4.5703125" style="759" bestFit="1" customWidth="1"/>
    <col min="5370" max="5370" width="5.7109375" style="759" bestFit="1" customWidth="1"/>
    <col min="5371" max="5371" width="4.7109375" style="759" bestFit="1" customWidth="1"/>
    <col min="5372" max="5372" width="4.85546875" style="759" bestFit="1" customWidth="1"/>
    <col min="5373" max="5373" width="3.7109375" style="759" bestFit="1" customWidth="1"/>
    <col min="5374" max="5374" width="4.140625" style="759" bestFit="1" customWidth="1"/>
    <col min="5375" max="5376" width="7.28515625" style="759" customWidth="1"/>
    <col min="5377" max="5614" width="9.140625" style="759"/>
    <col min="5615" max="5615" width="36.7109375" style="759" customWidth="1"/>
    <col min="5616" max="5616" width="5.5703125" style="759" bestFit="1" customWidth="1"/>
    <col min="5617" max="5617" width="5" style="759" bestFit="1" customWidth="1"/>
    <col min="5618" max="5618" width="4" style="759" bestFit="1" customWidth="1"/>
    <col min="5619" max="5619" width="5.7109375" style="759" bestFit="1" customWidth="1"/>
    <col min="5620" max="5622" width="4.28515625" style="759" bestFit="1" customWidth="1"/>
    <col min="5623" max="5623" width="3.5703125" style="759" bestFit="1" customWidth="1"/>
    <col min="5624" max="5624" width="4.7109375" style="759" bestFit="1" customWidth="1"/>
    <col min="5625" max="5625" width="4.5703125" style="759" bestFit="1" customWidth="1"/>
    <col min="5626" max="5626" width="5.7109375" style="759" bestFit="1" customWidth="1"/>
    <col min="5627" max="5627" width="4.7109375" style="759" bestFit="1" customWidth="1"/>
    <col min="5628" max="5628" width="4.85546875" style="759" bestFit="1" customWidth="1"/>
    <col min="5629" max="5629" width="3.7109375" style="759" bestFit="1" customWidth="1"/>
    <col min="5630" max="5630" width="4.140625" style="759" bestFit="1" customWidth="1"/>
    <col min="5631" max="5632" width="7.28515625" style="759" customWidth="1"/>
    <col min="5633" max="5870" width="9.140625" style="759"/>
    <col min="5871" max="5871" width="36.7109375" style="759" customWidth="1"/>
    <col min="5872" max="5872" width="5.5703125" style="759" bestFit="1" customWidth="1"/>
    <col min="5873" max="5873" width="5" style="759" bestFit="1" customWidth="1"/>
    <col min="5874" max="5874" width="4" style="759" bestFit="1" customWidth="1"/>
    <col min="5875" max="5875" width="5.7109375" style="759" bestFit="1" customWidth="1"/>
    <col min="5876" max="5878" width="4.28515625" style="759" bestFit="1" customWidth="1"/>
    <col min="5879" max="5879" width="3.5703125" style="759" bestFit="1" customWidth="1"/>
    <col min="5880" max="5880" width="4.7109375" style="759" bestFit="1" customWidth="1"/>
    <col min="5881" max="5881" width="4.5703125" style="759" bestFit="1" customWidth="1"/>
    <col min="5882" max="5882" width="5.7109375" style="759" bestFit="1" customWidth="1"/>
    <col min="5883" max="5883" width="4.7109375" style="759" bestFit="1" customWidth="1"/>
    <col min="5884" max="5884" width="4.85546875" style="759" bestFit="1" customWidth="1"/>
    <col min="5885" max="5885" width="3.7109375" style="759" bestFit="1" customWidth="1"/>
    <col min="5886" max="5886" width="4.140625" style="759" bestFit="1" customWidth="1"/>
    <col min="5887" max="5888" width="7.28515625" style="759" customWidth="1"/>
    <col min="5889" max="6126" width="9.140625" style="759"/>
    <col min="6127" max="6127" width="36.7109375" style="759" customWidth="1"/>
    <col min="6128" max="6128" width="5.5703125" style="759" bestFit="1" customWidth="1"/>
    <col min="6129" max="6129" width="5" style="759" bestFit="1" customWidth="1"/>
    <col min="6130" max="6130" width="4" style="759" bestFit="1" customWidth="1"/>
    <col min="6131" max="6131" width="5.7109375" style="759" bestFit="1" customWidth="1"/>
    <col min="6132" max="6134" width="4.28515625" style="759" bestFit="1" customWidth="1"/>
    <col min="6135" max="6135" width="3.5703125" style="759" bestFit="1" customWidth="1"/>
    <col min="6136" max="6136" width="4.7109375" style="759" bestFit="1" customWidth="1"/>
    <col min="6137" max="6137" width="4.5703125" style="759" bestFit="1" customWidth="1"/>
    <col min="6138" max="6138" width="5.7109375" style="759" bestFit="1" customWidth="1"/>
    <col min="6139" max="6139" width="4.7109375" style="759" bestFit="1" customWidth="1"/>
    <col min="6140" max="6140" width="4.85546875" style="759" bestFit="1" customWidth="1"/>
    <col min="6141" max="6141" width="3.7109375" style="759" bestFit="1" customWidth="1"/>
    <col min="6142" max="6142" width="4.140625" style="759" bestFit="1" customWidth="1"/>
    <col min="6143" max="6144" width="7.28515625" style="759" customWidth="1"/>
    <col min="6145" max="6382" width="9.140625" style="759"/>
    <col min="6383" max="6383" width="36.7109375" style="759" customWidth="1"/>
    <col min="6384" max="6384" width="5.5703125" style="759" bestFit="1" customWidth="1"/>
    <col min="6385" max="6385" width="5" style="759" bestFit="1" customWidth="1"/>
    <col min="6386" max="6386" width="4" style="759" bestFit="1" customWidth="1"/>
    <col min="6387" max="6387" width="5.7109375" style="759" bestFit="1" customWidth="1"/>
    <col min="6388" max="6390" width="4.28515625" style="759" bestFit="1" customWidth="1"/>
    <col min="6391" max="6391" width="3.5703125" style="759" bestFit="1" customWidth="1"/>
    <col min="6392" max="6392" width="4.7109375" style="759" bestFit="1" customWidth="1"/>
    <col min="6393" max="6393" width="4.5703125" style="759" bestFit="1" customWidth="1"/>
    <col min="6394" max="6394" width="5.7109375" style="759" bestFit="1" customWidth="1"/>
    <col min="6395" max="6395" width="4.7109375" style="759" bestFit="1" customWidth="1"/>
    <col min="6396" max="6396" width="4.85546875" style="759" bestFit="1" customWidth="1"/>
    <col min="6397" max="6397" width="3.7109375" style="759" bestFit="1" customWidth="1"/>
    <col min="6398" max="6398" width="4.140625" style="759" bestFit="1" customWidth="1"/>
    <col min="6399" max="6400" width="7.28515625" style="759" customWidth="1"/>
    <col min="6401" max="6638" width="9.140625" style="759"/>
    <col min="6639" max="6639" width="36.7109375" style="759" customWidth="1"/>
    <col min="6640" max="6640" width="5.5703125" style="759" bestFit="1" customWidth="1"/>
    <col min="6641" max="6641" width="5" style="759" bestFit="1" customWidth="1"/>
    <col min="6642" max="6642" width="4" style="759" bestFit="1" customWidth="1"/>
    <col min="6643" max="6643" width="5.7109375" style="759" bestFit="1" customWidth="1"/>
    <col min="6644" max="6646" width="4.28515625" style="759" bestFit="1" customWidth="1"/>
    <col min="6647" max="6647" width="3.5703125" style="759" bestFit="1" customWidth="1"/>
    <col min="6648" max="6648" width="4.7109375" style="759" bestFit="1" customWidth="1"/>
    <col min="6649" max="6649" width="4.5703125" style="759" bestFit="1" customWidth="1"/>
    <col min="6650" max="6650" width="5.7109375" style="759" bestFit="1" customWidth="1"/>
    <col min="6651" max="6651" width="4.7109375" style="759" bestFit="1" customWidth="1"/>
    <col min="6652" max="6652" width="4.85546875" style="759" bestFit="1" customWidth="1"/>
    <col min="6653" max="6653" width="3.7109375" style="759" bestFit="1" customWidth="1"/>
    <col min="6654" max="6654" width="4.140625" style="759" bestFit="1" customWidth="1"/>
    <col min="6655" max="6656" width="7.28515625" style="759" customWidth="1"/>
    <col min="6657" max="6894" width="9.140625" style="759"/>
    <col min="6895" max="6895" width="36.7109375" style="759" customWidth="1"/>
    <col min="6896" max="6896" width="5.5703125" style="759" bestFit="1" customWidth="1"/>
    <col min="6897" max="6897" width="5" style="759" bestFit="1" customWidth="1"/>
    <col min="6898" max="6898" width="4" style="759" bestFit="1" customWidth="1"/>
    <col min="6899" max="6899" width="5.7109375" style="759" bestFit="1" customWidth="1"/>
    <col min="6900" max="6902" width="4.28515625" style="759" bestFit="1" customWidth="1"/>
    <col min="6903" max="6903" width="3.5703125" style="759" bestFit="1" customWidth="1"/>
    <col min="6904" max="6904" width="4.7109375" style="759" bestFit="1" customWidth="1"/>
    <col min="6905" max="6905" width="4.5703125" style="759" bestFit="1" customWidth="1"/>
    <col min="6906" max="6906" width="5.7109375" style="759" bestFit="1" customWidth="1"/>
    <col min="6907" max="6907" width="4.7109375" style="759" bestFit="1" customWidth="1"/>
    <col min="6908" max="6908" width="4.85546875" style="759" bestFit="1" customWidth="1"/>
    <col min="6909" max="6909" width="3.7109375" style="759" bestFit="1" customWidth="1"/>
    <col min="6910" max="6910" width="4.140625" style="759" bestFit="1" customWidth="1"/>
    <col min="6911" max="6912" width="7.28515625" style="759" customWidth="1"/>
    <col min="6913" max="7150" width="9.140625" style="759"/>
    <col min="7151" max="7151" width="36.7109375" style="759" customWidth="1"/>
    <col min="7152" max="7152" width="5.5703125" style="759" bestFit="1" customWidth="1"/>
    <col min="7153" max="7153" width="5" style="759" bestFit="1" customWidth="1"/>
    <col min="7154" max="7154" width="4" style="759" bestFit="1" customWidth="1"/>
    <col min="7155" max="7155" width="5.7109375" style="759" bestFit="1" customWidth="1"/>
    <col min="7156" max="7158" width="4.28515625" style="759" bestFit="1" customWidth="1"/>
    <col min="7159" max="7159" width="3.5703125" style="759" bestFit="1" customWidth="1"/>
    <col min="7160" max="7160" width="4.7109375" style="759" bestFit="1" customWidth="1"/>
    <col min="7161" max="7161" width="4.5703125" style="759" bestFit="1" customWidth="1"/>
    <col min="7162" max="7162" width="5.7109375" style="759" bestFit="1" customWidth="1"/>
    <col min="7163" max="7163" width="4.7109375" style="759" bestFit="1" customWidth="1"/>
    <col min="7164" max="7164" width="4.85546875" style="759" bestFit="1" customWidth="1"/>
    <col min="7165" max="7165" width="3.7109375" style="759" bestFit="1" customWidth="1"/>
    <col min="7166" max="7166" width="4.140625" style="759" bestFit="1" customWidth="1"/>
    <col min="7167" max="7168" width="7.28515625" style="759" customWidth="1"/>
    <col min="7169" max="7406" width="9.140625" style="759"/>
    <col min="7407" max="7407" width="36.7109375" style="759" customWidth="1"/>
    <col min="7408" max="7408" width="5.5703125" style="759" bestFit="1" customWidth="1"/>
    <col min="7409" max="7409" width="5" style="759" bestFit="1" customWidth="1"/>
    <col min="7410" max="7410" width="4" style="759" bestFit="1" customWidth="1"/>
    <col min="7411" max="7411" width="5.7109375" style="759" bestFit="1" customWidth="1"/>
    <col min="7412" max="7414" width="4.28515625" style="759" bestFit="1" customWidth="1"/>
    <col min="7415" max="7415" width="3.5703125" style="759" bestFit="1" customWidth="1"/>
    <col min="7416" max="7416" width="4.7109375" style="759" bestFit="1" customWidth="1"/>
    <col min="7417" max="7417" width="4.5703125" style="759" bestFit="1" customWidth="1"/>
    <col min="7418" max="7418" width="5.7109375" style="759" bestFit="1" customWidth="1"/>
    <col min="7419" max="7419" width="4.7109375" style="759" bestFit="1" customWidth="1"/>
    <col min="7420" max="7420" width="4.85546875" style="759" bestFit="1" customWidth="1"/>
    <col min="7421" max="7421" width="3.7109375" style="759" bestFit="1" customWidth="1"/>
    <col min="7422" max="7422" width="4.140625" style="759" bestFit="1" customWidth="1"/>
    <col min="7423" max="7424" width="7.28515625" style="759" customWidth="1"/>
    <col min="7425" max="7662" width="9.140625" style="759"/>
    <col min="7663" max="7663" width="36.7109375" style="759" customWidth="1"/>
    <col min="7664" max="7664" width="5.5703125" style="759" bestFit="1" customWidth="1"/>
    <col min="7665" max="7665" width="5" style="759" bestFit="1" customWidth="1"/>
    <col min="7666" max="7666" width="4" style="759" bestFit="1" customWidth="1"/>
    <col min="7667" max="7667" width="5.7109375" style="759" bestFit="1" customWidth="1"/>
    <col min="7668" max="7670" width="4.28515625" style="759" bestFit="1" customWidth="1"/>
    <col min="7671" max="7671" width="3.5703125" style="759" bestFit="1" customWidth="1"/>
    <col min="7672" max="7672" width="4.7109375" style="759" bestFit="1" customWidth="1"/>
    <col min="7673" max="7673" width="4.5703125" style="759" bestFit="1" customWidth="1"/>
    <col min="7674" max="7674" width="5.7109375" style="759" bestFit="1" customWidth="1"/>
    <col min="7675" max="7675" width="4.7109375" style="759" bestFit="1" customWidth="1"/>
    <col min="7676" max="7676" width="4.85546875" style="759" bestFit="1" customWidth="1"/>
    <col min="7677" max="7677" width="3.7109375" style="759" bestFit="1" customWidth="1"/>
    <col min="7678" max="7678" width="4.140625" style="759" bestFit="1" customWidth="1"/>
    <col min="7679" max="7680" width="7.28515625" style="759" customWidth="1"/>
    <col min="7681" max="7918" width="9.140625" style="759"/>
    <col min="7919" max="7919" width="36.7109375" style="759" customWidth="1"/>
    <col min="7920" max="7920" width="5.5703125" style="759" bestFit="1" customWidth="1"/>
    <col min="7921" max="7921" width="5" style="759" bestFit="1" customWidth="1"/>
    <col min="7922" max="7922" width="4" style="759" bestFit="1" customWidth="1"/>
    <col min="7923" max="7923" width="5.7109375" style="759" bestFit="1" customWidth="1"/>
    <col min="7924" max="7926" width="4.28515625" style="759" bestFit="1" customWidth="1"/>
    <col min="7927" max="7927" width="3.5703125" style="759" bestFit="1" customWidth="1"/>
    <col min="7928" max="7928" width="4.7109375" style="759" bestFit="1" customWidth="1"/>
    <col min="7929" max="7929" width="4.5703125" style="759" bestFit="1" customWidth="1"/>
    <col min="7930" max="7930" width="5.7109375" style="759" bestFit="1" customWidth="1"/>
    <col min="7931" max="7931" width="4.7109375" style="759" bestFit="1" customWidth="1"/>
    <col min="7932" max="7932" width="4.85546875" style="759" bestFit="1" customWidth="1"/>
    <col min="7933" max="7933" width="3.7109375" style="759" bestFit="1" customWidth="1"/>
    <col min="7934" max="7934" width="4.140625" style="759" bestFit="1" customWidth="1"/>
    <col min="7935" max="7936" width="7.28515625" style="759" customWidth="1"/>
    <col min="7937" max="8174" width="9.140625" style="759"/>
    <col min="8175" max="8175" width="36.7109375" style="759" customWidth="1"/>
    <col min="8176" max="8176" width="5.5703125" style="759" bestFit="1" customWidth="1"/>
    <col min="8177" max="8177" width="5" style="759" bestFit="1" customWidth="1"/>
    <col min="8178" max="8178" width="4" style="759" bestFit="1" customWidth="1"/>
    <col min="8179" max="8179" width="5.7109375" style="759" bestFit="1" customWidth="1"/>
    <col min="8180" max="8182" width="4.28515625" style="759" bestFit="1" customWidth="1"/>
    <col min="8183" max="8183" width="3.5703125" style="759" bestFit="1" customWidth="1"/>
    <col min="8184" max="8184" width="4.7109375" style="759" bestFit="1" customWidth="1"/>
    <col min="8185" max="8185" width="4.5703125" style="759" bestFit="1" customWidth="1"/>
    <col min="8186" max="8186" width="5.7109375" style="759" bestFit="1" customWidth="1"/>
    <col min="8187" max="8187" width="4.7109375" style="759" bestFit="1" customWidth="1"/>
    <col min="8188" max="8188" width="4.85546875" style="759" bestFit="1" customWidth="1"/>
    <col min="8189" max="8189" width="3.7109375" style="759" bestFit="1" customWidth="1"/>
    <col min="8190" max="8190" width="4.140625" style="759" bestFit="1" customWidth="1"/>
    <col min="8191" max="8192" width="7.28515625" style="759" customWidth="1"/>
    <col min="8193" max="8430" width="9.140625" style="759"/>
    <col min="8431" max="8431" width="36.7109375" style="759" customWidth="1"/>
    <col min="8432" max="8432" width="5.5703125" style="759" bestFit="1" customWidth="1"/>
    <col min="8433" max="8433" width="5" style="759" bestFit="1" customWidth="1"/>
    <col min="8434" max="8434" width="4" style="759" bestFit="1" customWidth="1"/>
    <col min="8435" max="8435" width="5.7109375" style="759" bestFit="1" customWidth="1"/>
    <col min="8436" max="8438" width="4.28515625" style="759" bestFit="1" customWidth="1"/>
    <col min="8439" max="8439" width="3.5703125" style="759" bestFit="1" customWidth="1"/>
    <col min="8440" max="8440" width="4.7109375" style="759" bestFit="1" customWidth="1"/>
    <col min="8441" max="8441" width="4.5703125" style="759" bestFit="1" customWidth="1"/>
    <col min="8442" max="8442" width="5.7109375" style="759" bestFit="1" customWidth="1"/>
    <col min="8443" max="8443" width="4.7109375" style="759" bestFit="1" customWidth="1"/>
    <col min="8444" max="8444" width="4.85546875" style="759" bestFit="1" customWidth="1"/>
    <col min="8445" max="8445" width="3.7109375" style="759" bestFit="1" customWidth="1"/>
    <col min="8446" max="8446" width="4.140625" style="759" bestFit="1" customWidth="1"/>
    <col min="8447" max="8448" width="7.28515625" style="759" customWidth="1"/>
    <col min="8449" max="8686" width="9.140625" style="759"/>
    <col min="8687" max="8687" width="36.7109375" style="759" customWidth="1"/>
    <col min="8688" max="8688" width="5.5703125" style="759" bestFit="1" customWidth="1"/>
    <col min="8689" max="8689" width="5" style="759" bestFit="1" customWidth="1"/>
    <col min="8690" max="8690" width="4" style="759" bestFit="1" customWidth="1"/>
    <col min="8691" max="8691" width="5.7109375" style="759" bestFit="1" customWidth="1"/>
    <col min="8692" max="8694" width="4.28515625" style="759" bestFit="1" customWidth="1"/>
    <col min="8695" max="8695" width="3.5703125" style="759" bestFit="1" customWidth="1"/>
    <col min="8696" max="8696" width="4.7109375" style="759" bestFit="1" customWidth="1"/>
    <col min="8697" max="8697" width="4.5703125" style="759" bestFit="1" customWidth="1"/>
    <col min="8698" max="8698" width="5.7109375" style="759" bestFit="1" customWidth="1"/>
    <col min="8699" max="8699" width="4.7109375" style="759" bestFit="1" customWidth="1"/>
    <col min="8700" max="8700" width="4.85546875" style="759" bestFit="1" customWidth="1"/>
    <col min="8701" max="8701" width="3.7109375" style="759" bestFit="1" customWidth="1"/>
    <col min="8702" max="8702" width="4.140625" style="759" bestFit="1" customWidth="1"/>
    <col min="8703" max="8704" width="7.28515625" style="759" customWidth="1"/>
    <col min="8705" max="8942" width="9.140625" style="759"/>
    <col min="8943" max="8943" width="36.7109375" style="759" customWidth="1"/>
    <col min="8944" max="8944" width="5.5703125" style="759" bestFit="1" customWidth="1"/>
    <col min="8945" max="8945" width="5" style="759" bestFit="1" customWidth="1"/>
    <col min="8946" max="8946" width="4" style="759" bestFit="1" customWidth="1"/>
    <col min="8947" max="8947" width="5.7109375" style="759" bestFit="1" customWidth="1"/>
    <col min="8948" max="8950" width="4.28515625" style="759" bestFit="1" customWidth="1"/>
    <col min="8951" max="8951" width="3.5703125" style="759" bestFit="1" customWidth="1"/>
    <col min="8952" max="8952" width="4.7109375" style="759" bestFit="1" customWidth="1"/>
    <col min="8953" max="8953" width="4.5703125" style="759" bestFit="1" customWidth="1"/>
    <col min="8954" max="8954" width="5.7109375" style="759" bestFit="1" customWidth="1"/>
    <col min="8955" max="8955" width="4.7109375" style="759" bestFit="1" customWidth="1"/>
    <col min="8956" max="8956" width="4.85546875" style="759" bestFit="1" customWidth="1"/>
    <col min="8957" max="8957" width="3.7109375" style="759" bestFit="1" customWidth="1"/>
    <col min="8958" max="8958" width="4.140625" style="759" bestFit="1" customWidth="1"/>
    <col min="8959" max="8960" width="7.28515625" style="759" customWidth="1"/>
    <col min="8961" max="9198" width="9.140625" style="759"/>
    <col min="9199" max="9199" width="36.7109375" style="759" customWidth="1"/>
    <col min="9200" max="9200" width="5.5703125" style="759" bestFit="1" customWidth="1"/>
    <col min="9201" max="9201" width="5" style="759" bestFit="1" customWidth="1"/>
    <col min="9202" max="9202" width="4" style="759" bestFit="1" customWidth="1"/>
    <col min="9203" max="9203" width="5.7109375" style="759" bestFit="1" customWidth="1"/>
    <col min="9204" max="9206" width="4.28515625" style="759" bestFit="1" customWidth="1"/>
    <col min="9207" max="9207" width="3.5703125" style="759" bestFit="1" customWidth="1"/>
    <col min="9208" max="9208" width="4.7109375" style="759" bestFit="1" customWidth="1"/>
    <col min="9209" max="9209" width="4.5703125" style="759" bestFit="1" customWidth="1"/>
    <col min="9210" max="9210" width="5.7109375" style="759" bestFit="1" customWidth="1"/>
    <col min="9211" max="9211" width="4.7109375" style="759" bestFit="1" customWidth="1"/>
    <col min="9212" max="9212" width="4.85546875" style="759" bestFit="1" customWidth="1"/>
    <col min="9213" max="9213" width="3.7109375" style="759" bestFit="1" customWidth="1"/>
    <col min="9214" max="9214" width="4.140625" style="759" bestFit="1" customWidth="1"/>
    <col min="9215" max="9216" width="7.28515625" style="759" customWidth="1"/>
    <col min="9217" max="9454" width="9.140625" style="759"/>
    <col min="9455" max="9455" width="36.7109375" style="759" customWidth="1"/>
    <col min="9456" max="9456" width="5.5703125" style="759" bestFit="1" customWidth="1"/>
    <col min="9457" max="9457" width="5" style="759" bestFit="1" customWidth="1"/>
    <col min="9458" max="9458" width="4" style="759" bestFit="1" customWidth="1"/>
    <col min="9459" max="9459" width="5.7109375" style="759" bestFit="1" customWidth="1"/>
    <col min="9460" max="9462" width="4.28515625" style="759" bestFit="1" customWidth="1"/>
    <col min="9463" max="9463" width="3.5703125" style="759" bestFit="1" customWidth="1"/>
    <col min="9464" max="9464" width="4.7109375" style="759" bestFit="1" customWidth="1"/>
    <col min="9465" max="9465" width="4.5703125" style="759" bestFit="1" customWidth="1"/>
    <col min="9466" max="9466" width="5.7109375" style="759" bestFit="1" customWidth="1"/>
    <col min="9467" max="9467" width="4.7109375" style="759" bestFit="1" customWidth="1"/>
    <col min="9468" max="9468" width="4.85546875" style="759" bestFit="1" customWidth="1"/>
    <col min="9469" max="9469" width="3.7109375" style="759" bestFit="1" customWidth="1"/>
    <col min="9470" max="9470" width="4.140625" style="759" bestFit="1" customWidth="1"/>
    <col min="9471" max="9472" width="7.28515625" style="759" customWidth="1"/>
    <col min="9473" max="9710" width="9.140625" style="759"/>
    <col min="9711" max="9711" width="36.7109375" style="759" customWidth="1"/>
    <col min="9712" max="9712" width="5.5703125" style="759" bestFit="1" customWidth="1"/>
    <col min="9713" max="9713" width="5" style="759" bestFit="1" customWidth="1"/>
    <col min="9714" max="9714" width="4" style="759" bestFit="1" customWidth="1"/>
    <col min="9715" max="9715" width="5.7109375" style="759" bestFit="1" customWidth="1"/>
    <col min="9716" max="9718" width="4.28515625" style="759" bestFit="1" customWidth="1"/>
    <col min="9719" max="9719" width="3.5703125" style="759" bestFit="1" customWidth="1"/>
    <col min="9720" max="9720" width="4.7109375" style="759" bestFit="1" customWidth="1"/>
    <col min="9721" max="9721" width="4.5703125" style="759" bestFit="1" customWidth="1"/>
    <col min="9722" max="9722" width="5.7109375" style="759" bestFit="1" customWidth="1"/>
    <col min="9723" max="9723" width="4.7109375" style="759" bestFit="1" customWidth="1"/>
    <col min="9724" max="9724" width="4.85546875" style="759" bestFit="1" customWidth="1"/>
    <col min="9725" max="9725" width="3.7109375" style="759" bestFit="1" customWidth="1"/>
    <col min="9726" max="9726" width="4.140625" style="759" bestFit="1" customWidth="1"/>
    <col min="9727" max="9728" width="7.28515625" style="759" customWidth="1"/>
    <col min="9729" max="9966" width="9.140625" style="759"/>
    <col min="9967" max="9967" width="36.7109375" style="759" customWidth="1"/>
    <col min="9968" max="9968" width="5.5703125" style="759" bestFit="1" customWidth="1"/>
    <col min="9969" max="9969" width="5" style="759" bestFit="1" customWidth="1"/>
    <col min="9970" max="9970" width="4" style="759" bestFit="1" customWidth="1"/>
    <col min="9971" max="9971" width="5.7109375" style="759" bestFit="1" customWidth="1"/>
    <col min="9972" max="9974" width="4.28515625" style="759" bestFit="1" customWidth="1"/>
    <col min="9975" max="9975" width="3.5703125" style="759" bestFit="1" customWidth="1"/>
    <col min="9976" max="9976" width="4.7109375" style="759" bestFit="1" customWidth="1"/>
    <col min="9977" max="9977" width="4.5703125" style="759" bestFit="1" customWidth="1"/>
    <col min="9978" max="9978" width="5.7109375" style="759" bestFit="1" customWidth="1"/>
    <col min="9979" max="9979" width="4.7109375" style="759" bestFit="1" customWidth="1"/>
    <col min="9980" max="9980" width="4.85546875" style="759" bestFit="1" customWidth="1"/>
    <col min="9981" max="9981" width="3.7109375" style="759" bestFit="1" customWidth="1"/>
    <col min="9982" max="9982" width="4.140625" style="759" bestFit="1" customWidth="1"/>
    <col min="9983" max="9984" width="7.28515625" style="759" customWidth="1"/>
    <col min="9985" max="10222" width="9.140625" style="759"/>
    <col min="10223" max="10223" width="36.7109375" style="759" customWidth="1"/>
    <col min="10224" max="10224" width="5.5703125" style="759" bestFit="1" customWidth="1"/>
    <col min="10225" max="10225" width="5" style="759" bestFit="1" customWidth="1"/>
    <col min="10226" max="10226" width="4" style="759" bestFit="1" customWidth="1"/>
    <col min="10227" max="10227" width="5.7109375" style="759" bestFit="1" customWidth="1"/>
    <col min="10228" max="10230" width="4.28515625" style="759" bestFit="1" customWidth="1"/>
    <col min="10231" max="10231" width="3.5703125" style="759" bestFit="1" customWidth="1"/>
    <col min="10232" max="10232" width="4.7109375" style="759" bestFit="1" customWidth="1"/>
    <col min="10233" max="10233" width="4.5703125" style="759" bestFit="1" customWidth="1"/>
    <col min="10234" max="10234" width="5.7109375" style="759" bestFit="1" customWidth="1"/>
    <col min="10235" max="10235" width="4.7109375" style="759" bestFit="1" customWidth="1"/>
    <col min="10236" max="10236" width="4.85546875" style="759" bestFit="1" customWidth="1"/>
    <col min="10237" max="10237" width="3.7109375" style="759" bestFit="1" customWidth="1"/>
    <col min="10238" max="10238" width="4.140625" style="759" bestFit="1" customWidth="1"/>
    <col min="10239" max="10240" width="7.28515625" style="759" customWidth="1"/>
    <col min="10241" max="10478" width="9.140625" style="759"/>
    <col min="10479" max="10479" width="36.7109375" style="759" customWidth="1"/>
    <col min="10480" max="10480" width="5.5703125" style="759" bestFit="1" customWidth="1"/>
    <col min="10481" max="10481" width="5" style="759" bestFit="1" customWidth="1"/>
    <col min="10482" max="10482" width="4" style="759" bestFit="1" customWidth="1"/>
    <col min="10483" max="10483" width="5.7109375" style="759" bestFit="1" customWidth="1"/>
    <col min="10484" max="10486" width="4.28515625" style="759" bestFit="1" customWidth="1"/>
    <col min="10487" max="10487" width="3.5703125" style="759" bestFit="1" customWidth="1"/>
    <col min="10488" max="10488" width="4.7109375" style="759" bestFit="1" customWidth="1"/>
    <col min="10489" max="10489" width="4.5703125" style="759" bestFit="1" customWidth="1"/>
    <col min="10490" max="10490" width="5.7109375" style="759" bestFit="1" customWidth="1"/>
    <col min="10491" max="10491" width="4.7109375" style="759" bestFit="1" customWidth="1"/>
    <col min="10492" max="10492" width="4.85546875" style="759" bestFit="1" customWidth="1"/>
    <col min="10493" max="10493" width="3.7109375" style="759" bestFit="1" customWidth="1"/>
    <col min="10494" max="10494" width="4.140625" style="759" bestFit="1" customWidth="1"/>
    <col min="10495" max="10496" width="7.28515625" style="759" customWidth="1"/>
    <col min="10497" max="10734" width="9.140625" style="759"/>
    <col min="10735" max="10735" width="36.7109375" style="759" customWidth="1"/>
    <col min="10736" max="10736" width="5.5703125" style="759" bestFit="1" customWidth="1"/>
    <col min="10737" max="10737" width="5" style="759" bestFit="1" customWidth="1"/>
    <col min="10738" max="10738" width="4" style="759" bestFit="1" customWidth="1"/>
    <col min="10739" max="10739" width="5.7109375" style="759" bestFit="1" customWidth="1"/>
    <col min="10740" max="10742" width="4.28515625" style="759" bestFit="1" customWidth="1"/>
    <col min="10743" max="10743" width="3.5703125" style="759" bestFit="1" customWidth="1"/>
    <col min="10744" max="10744" width="4.7109375" style="759" bestFit="1" customWidth="1"/>
    <col min="10745" max="10745" width="4.5703125" style="759" bestFit="1" customWidth="1"/>
    <col min="10746" max="10746" width="5.7109375" style="759" bestFit="1" customWidth="1"/>
    <col min="10747" max="10747" width="4.7109375" style="759" bestFit="1" customWidth="1"/>
    <col min="10748" max="10748" width="4.85546875" style="759" bestFit="1" customWidth="1"/>
    <col min="10749" max="10749" width="3.7109375" style="759" bestFit="1" customWidth="1"/>
    <col min="10750" max="10750" width="4.140625" style="759" bestFit="1" customWidth="1"/>
    <col min="10751" max="10752" width="7.28515625" style="759" customWidth="1"/>
    <col min="10753" max="10990" width="9.140625" style="759"/>
    <col min="10991" max="10991" width="36.7109375" style="759" customWidth="1"/>
    <col min="10992" max="10992" width="5.5703125" style="759" bestFit="1" customWidth="1"/>
    <col min="10993" max="10993" width="5" style="759" bestFit="1" customWidth="1"/>
    <col min="10994" max="10994" width="4" style="759" bestFit="1" customWidth="1"/>
    <col min="10995" max="10995" width="5.7109375" style="759" bestFit="1" customWidth="1"/>
    <col min="10996" max="10998" width="4.28515625" style="759" bestFit="1" customWidth="1"/>
    <col min="10999" max="10999" width="3.5703125" style="759" bestFit="1" customWidth="1"/>
    <col min="11000" max="11000" width="4.7109375" style="759" bestFit="1" customWidth="1"/>
    <col min="11001" max="11001" width="4.5703125" style="759" bestFit="1" customWidth="1"/>
    <col min="11002" max="11002" width="5.7109375" style="759" bestFit="1" customWidth="1"/>
    <col min="11003" max="11003" width="4.7109375" style="759" bestFit="1" customWidth="1"/>
    <col min="11004" max="11004" width="4.85546875" style="759" bestFit="1" customWidth="1"/>
    <col min="11005" max="11005" width="3.7109375" style="759" bestFit="1" customWidth="1"/>
    <col min="11006" max="11006" width="4.140625" style="759" bestFit="1" customWidth="1"/>
    <col min="11007" max="11008" width="7.28515625" style="759" customWidth="1"/>
    <col min="11009" max="11246" width="9.140625" style="759"/>
    <col min="11247" max="11247" width="36.7109375" style="759" customWidth="1"/>
    <col min="11248" max="11248" width="5.5703125" style="759" bestFit="1" customWidth="1"/>
    <col min="11249" max="11249" width="5" style="759" bestFit="1" customWidth="1"/>
    <col min="11250" max="11250" width="4" style="759" bestFit="1" customWidth="1"/>
    <col min="11251" max="11251" width="5.7109375" style="759" bestFit="1" customWidth="1"/>
    <col min="11252" max="11254" width="4.28515625" style="759" bestFit="1" customWidth="1"/>
    <col min="11255" max="11255" width="3.5703125" style="759" bestFit="1" customWidth="1"/>
    <col min="11256" max="11256" width="4.7109375" style="759" bestFit="1" customWidth="1"/>
    <col min="11257" max="11257" width="4.5703125" style="759" bestFit="1" customWidth="1"/>
    <col min="11258" max="11258" width="5.7109375" style="759" bestFit="1" customWidth="1"/>
    <col min="11259" max="11259" width="4.7109375" style="759" bestFit="1" customWidth="1"/>
    <col min="11260" max="11260" width="4.85546875" style="759" bestFit="1" customWidth="1"/>
    <col min="11261" max="11261" width="3.7109375" style="759" bestFit="1" customWidth="1"/>
    <col min="11262" max="11262" width="4.140625" style="759" bestFit="1" customWidth="1"/>
    <col min="11263" max="11264" width="7.28515625" style="759" customWidth="1"/>
    <col min="11265" max="11502" width="9.140625" style="759"/>
    <col min="11503" max="11503" width="36.7109375" style="759" customWidth="1"/>
    <col min="11504" max="11504" width="5.5703125" style="759" bestFit="1" customWidth="1"/>
    <col min="11505" max="11505" width="5" style="759" bestFit="1" customWidth="1"/>
    <col min="11506" max="11506" width="4" style="759" bestFit="1" customWidth="1"/>
    <col min="11507" max="11507" width="5.7109375" style="759" bestFit="1" customWidth="1"/>
    <col min="11508" max="11510" width="4.28515625" style="759" bestFit="1" customWidth="1"/>
    <col min="11511" max="11511" width="3.5703125" style="759" bestFit="1" customWidth="1"/>
    <col min="11512" max="11512" width="4.7109375" style="759" bestFit="1" customWidth="1"/>
    <col min="11513" max="11513" width="4.5703125" style="759" bestFit="1" customWidth="1"/>
    <col min="11514" max="11514" width="5.7109375" style="759" bestFit="1" customWidth="1"/>
    <col min="11515" max="11515" width="4.7109375" style="759" bestFit="1" customWidth="1"/>
    <col min="11516" max="11516" width="4.85546875" style="759" bestFit="1" customWidth="1"/>
    <col min="11517" max="11517" width="3.7109375" style="759" bestFit="1" customWidth="1"/>
    <col min="11518" max="11518" width="4.140625" style="759" bestFit="1" customWidth="1"/>
    <col min="11519" max="11520" width="7.28515625" style="759" customWidth="1"/>
    <col min="11521" max="11758" width="9.140625" style="759"/>
    <col min="11759" max="11759" width="36.7109375" style="759" customWidth="1"/>
    <col min="11760" max="11760" width="5.5703125" style="759" bestFit="1" customWidth="1"/>
    <col min="11761" max="11761" width="5" style="759" bestFit="1" customWidth="1"/>
    <col min="11762" max="11762" width="4" style="759" bestFit="1" customWidth="1"/>
    <col min="11763" max="11763" width="5.7109375" style="759" bestFit="1" customWidth="1"/>
    <col min="11764" max="11766" width="4.28515625" style="759" bestFit="1" customWidth="1"/>
    <col min="11767" max="11767" width="3.5703125" style="759" bestFit="1" customWidth="1"/>
    <col min="11768" max="11768" width="4.7109375" style="759" bestFit="1" customWidth="1"/>
    <col min="11769" max="11769" width="4.5703125" style="759" bestFit="1" customWidth="1"/>
    <col min="11770" max="11770" width="5.7109375" style="759" bestFit="1" customWidth="1"/>
    <col min="11771" max="11771" width="4.7109375" style="759" bestFit="1" customWidth="1"/>
    <col min="11772" max="11772" width="4.85546875" style="759" bestFit="1" customWidth="1"/>
    <col min="11773" max="11773" width="3.7109375" style="759" bestFit="1" customWidth="1"/>
    <col min="11774" max="11774" width="4.140625" style="759" bestFit="1" customWidth="1"/>
    <col min="11775" max="11776" width="7.28515625" style="759" customWidth="1"/>
    <col min="11777" max="12014" width="9.140625" style="759"/>
    <col min="12015" max="12015" width="36.7109375" style="759" customWidth="1"/>
    <col min="12016" max="12016" width="5.5703125" style="759" bestFit="1" customWidth="1"/>
    <col min="12017" max="12017" width="5" style="759" bestFit="1" customWidth="1"/>
    <col min="12018" max="12018" width="4" style="759" bestFit="1" customWidth="1"/>
    <col min="12019" max="12019" width="5.7109375" style="759" bestFit="1" customWidth="1"/>
    <col min="12020" max="12022" width="4.28515625" style="759" bestFit="1" customWidth="1"/>
    <col min="12023" max="12023" width="3.5703125" style="759" bestFit="1" customWidth="1"/>
    <col min="12024" max="12024" width="4.7109375" style="759" bestFit="1" customWidth="1"/>
    <col min="12025" max="12025" width="4.5703125" style="759" bestFit="1" customWidth="1"/>
    <col min="12026" max="12026" width="5.7109375" style="759" bestFit="1" customWidth="1"/>
    <col min="12027" max="12027" width="4.7109375" style="759" bestFit="1" customWidth="1"/>
    <col min="12028" max="12028" width="4.85546875" style="759" bestFit="1" customWidth="1"/>
    <col min="12029" max="12029" width="3.7109375" style="759" bestFit="1" customWidth="1"/>
    <col min="12030" max="12030" width="4.140625" style="759" bestFit="1" customWidth="1"/>
    <col min="12031" max="12032" width="7.28515625" style="759" customWidth="1"/>
    <col min="12033" max="12270" width="9.140625" style="759"/>
    <col min="12271" max="12271" width="36.7109375" style="759" customWidth="1"/>
    <col min="12272" max="12272" width="5.5703125" style="759" bestFit="1" customWidth="1"/>
    <col min="12273" max="12273" width="5" style="759" bestFit="1" customWidth="1"/>
    <col min="12274" max="12274" width="4" style="759" bestFit="1" customWidth="1"/>
    <col min="12275" max="12275" width="5.7109375" style="759" bestFit="1" customWidth="1"/>
    <col min="12276" max="12278" width="4.28515625" style="759" bestFit="1" customWidth="1"/>
    <col min="12279" max="12279" width="3.5703125" style="759" bestFit="1" customWidth="1"/>
    <col min="12280" max="12280" width="4.7109375" style="759" bestFit="1" customWidth="1"/>
    <col min="12281" max="12281" width="4.5703125" style="759" bestFit="1" customWidth="1"/>
    <col min="12282" max="12282" width="5.7109375" style="759" bestFit="1" customWidth="1"/>
    <col min="12283" max="12283" width="4.7109375" style="759" bestFit="1" customWidth="1"/>
    <col min="12284" max="12284" width="4.85546875" style="759" bestFit="1" customWidth="1"/>
    <col min="12285" max="12285" width="3.7109375" style="759" bestFit="1" customWidth="1"/>
    <col min="12286" max="12286" width="4.140625" style="759" bestFit="1" customWidth="1"/>
    <col min="12287" max="12288" width="7.28515625" style="759" customWidth="1"/>
    <col min="12289" max="12526" width="9.140625" style="759"/>
    <col min="12527" max="12527" width="36.7109375" style="759" customWidth="1"/>
    <col min="12528" max="12528" width="5.5703125" style="759" bestFit="1" customWidth="1"/>
    <col min="12529" max="12529" width="5" style="759" bestFit="1" customWidth="1"/>
    <col min="12530" max="12530" width="4" style="759" bestFit="1" customWidth="1"/>
    <col min="12531" max="12531" width="5.7109375" style="759" bestFit="1" customWidth="1"/>
    <col min="12532" max="12534" width="4.28515625" style="759" bestFit="1" customWidth="1"/>
    <col min="12535" max="12535" width="3.5703125" style="759" bestFit="1" customWidth="1"/>
    <col min="12536" max="12536" width="4.7109375" style="759" bestFit="1" customWidth="1"/>
    <col min="12537" max="12537" width="4.5703125" style="759" bestFit="1" customWidth="1"/>
    <col min="12538" max="12538" width="5.7109375" style="759" bestFit="1" customWidth="1"/>
    <col min="12539" max="12539" width="4.7109375" style="759" bestFit="1" customWidth="1"/>
    <col min="12540" max="12540" width="4.85546875" style="759" bestFit="1" customWidth="1"/>
    <col min="12541" max="12541" width="3.7109375" style="759" bestFit="1" customWidth="1"/>
    <col min="12542" max="12542" width="4.140625" style="759" bestFit="1" customWidth="1"/>
    <col min="12543" max="12544" width="7.28515625" style="759" customWidth="1"/>
    <col min="12545" max="12782" width="9.140625" style="759"/>
    <col min="12783" max="12783" width="36.7109375" style="759" customWidth="1"/>
    <col min="12784" max="12784" width="5.5703125" style="759" bestFit="1" customWidth="1"/>
    <col min="12785" max="12785" width="5" style="759" bestFit="1" customWidth="1"/>
    <col min="12786" max="12786" width="4" style="759" bestFit="1" customWidth="1"/>
    <col min="12787" max="12787" width="5.7109375" style="759" bestFit="1" customWidth="1"/>
    <col min="12788" max="12790" width="4.28515625" style="759" bestFit="1" customWidth="1"/>
    <col min="12791" max="12791" width="3.5703125" style="759" bestFit="1" customWidth="1"/>
    <col min="12792" max="12792" width="4.7109375" style="759" bestFit="1" customWidth="1"/>
    <col min="12793" max="12793" width="4.5703125" style="759" bestFit="1" customWidth="1"/>
    <col min="12794" max="12794" width="5.7109375" style="759" bestFit="1" customWidth="1"/>
    <col min="12795" max="12795" width="4.7109375" style="759" bestFit="1" customWidth="1"/>
    <col min="12796" max="12796" width="4.85546875" style="759" bestFit="1" customWidth="1"/>
    <col min="12797" max="12797" width="3.7109375" style="759" bestFit="1" customWidth="1"/>
    <col min="12798" max="12798" width="4.140625" style="759" bestFit="1" customWidth="1"/>
    <col min="12799" max="12800" width="7.28515625" style="759" customWidth="1"/>
    <col min="12801" max="13038" width="9.140625" style="759"/>
    <col min="13039" max="13039" width="36.7109375" style="759" customWidth="1"/>
    <col min="13040" max="13040" width="5.5703125" style="759" bestFit="1" customWidth="1"/>
    <col min="13041" max="13041" width="5" style="759" bestFit="1" customWidth="1"/>
    <col min="13042" max="13042" width="4" style="759" bestFit="1" customWidth="1"/>
    <col min="13043" max="13043" width="5.7109375" style="759" bestFit="1" customWidth="1"/>
    <col min="13044" max="13046" width="4.28515625" style="759" bestFit="1" customWidth="1"/>
    <col min="13047" max="13047" width="3.5703125" style="759" bestFit="1" customWidth="1"/>
    <col min="13048" max="13048" width="4.7109375" style="759" bestFit="1" customWidth="1"/>
    <col min="13049" max="13049" width="4.5703125" style="759" bestFit="1" customWidth="1"/>
    <col min="13050" max="13050" width="5.7109375" style="759" bestFit="1" customWidth="1"/>
    <col min="13051" max="13051" width="4.7109375" style="759" bestFit="1" customWidth="1"/>
    <col min="13052" max="13052" width="4.85546875" style="759" bestFit="1" customWidth="1"/>
    <col min="13053" max="13053" width="3.7109375" style="759" bestFit="1" customWidth="1"/>
    <col min="13054" max="13054" width="4.140625" style="759" bestFit="1" customWidth="1"/>
    <col min="13055" max="13056" width="7.28515625" style="759" customWidth="1"/>
    <col min="13057" max="13294" width="9.140625" style="759"/>
    <col min="13295" max="13295" width="36.7109375" style="759" customWidth="1"/>
    <col min="13296" max="13296" width="5.5703125" style="759" bestFit="1" customWidth="1"/>
    <col min="13297" max="13297" width="5" style="759" bestFit="1" customWidth="1"/>
    <col min="13298" max="13298" width="4" style="759" bestFit="1" customWidth="1"/>
    <col min="13299" max="13299" width="5.7109375" style="759" bestFit="1" customWidth="1"/>
    <col min="13300" max="13302" width="4.28515625" style="759" bestFit="1" customWidth="1"/>
    <col min="13303" max="13303" width="3.5703125" style="759" bestFit="1" customWidth="1"/>
    <col min="13304" max="13304" width="4.7109375" style="759" bestFit="1" customWidth="1"/>
    <col min="13305" max="13305" width="4.5703125" style="759" bestFit="1" customWidth="1"/>
    <col min="13306" max="13306" width="5.7109375" style="759" bestFit="1" customWidth="1"/>
    <col min="13307" max="13307" width="4.7109375" style="759" bestFit="1" customWidth="1"/>
    <col min="13308" max="13308" width="4.85546875" style="759" bestFit="1" customWidth="1"/>
    <col min="13309" max="13309" width="3.7109375" style="759" bestFit="1" customWidth="1"/>
    <col min="13310" max="13310" width="4.140625" style="759" bestFit="1" customWidth="1"/>
    <col min="13311" max="13312" width="7.28515625" style="759" customWidth="1"/>
    <col min="13313" max="13550" width="9.140625" style="759"/>
    <col min="13551" max="13551" width="36.7109375" style="759" customWidth="1"/>
    <col min="13552" max="13552" width="5.5703125" style="759" bestFit="1" customWidth="1"/>
    <col min="13553" max="13553" width="5" style="759" bestFit="1" customWidth="1"/>
    <col min="13554" max="13554" width="4" style="759" bestFit="1" customWidth="1"/>
    <col min="13555" max="13555" width="5.7109375" style="759" bestFit="1" customWidth="1"/>
    <col min="13556" max="13558" width="4.28515625" style="759" bestFit="1" customWidth="1"/>
    <col min="13559" max="13559" width="3.5703125" style="759" bestFit="1" customWidth="1"/>
    <col min="13560" max="13560" width="4.7109375" style="759" bestFit="1" customWidth="1"/>
    <col min="13561" max="13561" width="4.5703125" style="759" bestFit="1" customWidth="1"/>
    <col min="13562" max="13562" width="5.7109375" style="759" bestFit="1" customWidth="1"/>
    <col min="13563" max="13563" width="4.7109375" style="759" bestFit="1" customWidth="1"/>
    <col min="13564" max="13564" width="4.85546875" style="759" bestFit="1" customWidth="1"/>
    <col min="13565" max="13565" width="3.7109375" style="759" bestFit="1" customWidth="1"/>
    <col min="13566" max="13566" width="4.140625" style="759" bestFit="1" customWidth="1"/>
    <col min="13567" max="13568" width="7.28515625" style="759" customWidth="1"/>
    <col min="13569" max="13806" width="9.140625" style="759"/>
    <col min="13807" max="13807" width="36.7109375" style="759" customWidth="1"/>
    <col min="13808" max="13808" width="5.5703125" style="759" bestFit="1" customWidth="1"/>
    <col min="13809" max="13809" width="5" style="759" bestFit="1" customWidth="1"/>
    <col min="13810" max="13810" width="4" style="759" bestFit="1" customWidth="1"/>
    <col min="13811" max="13811" width="5.7109375" style="759" bestFit="1" customWidth="1"/>
    <col min="13812" max="13814" width="4.28515625" style="759" bestFit="1" customWidth="1"/>
    <col min="13815" max="13815" width="3.5703125" style="759" bestFit="1" customWidth="1"/>
    <col min="13816" max="13816" width="4.7109375" style="759" bestFit="1" customWidth="1"/>
    <col min="13817" max="13817" width="4.5703125" style="759" bestFit="1" customWidth="1"/>
    <col min="13818" max="13818" width="5.7109375" style="759" bestFit="1" customWidth="1"/>
    <col min="13819" max="13819" width="4.7109375" style="759" bestFit="1" customWidth="1"/>
    <col min="13820" max="13820" width="4.85546875" style="759" bestFit="1" customWidth="1"/>
    <col min="13821" max="13821" width="3.7109375" style="759" bestFit="1" customWidth="1"/>
    <col min="13822" max="13822" width="4.140625" style="759" bestFit="1" customWidth="1"/>
    <col min="13823" max="13824" width="7.28515625" style="759" customWidth="1"/>
    <col min="13825" max="14062" width="9.140625" style="759"/>
    <col min="14063" max="14063" width="36.7109375" style="759" customWidth="1"/>
    <col min="14064" max="14064" width="5.5703125" style="759" bestFit="1" customWidth="1"/>
    <col min="14065" max="14065" width="5" style="759" bestFit="1" customWidth="1"/>
    <col min="14066" max="14066" width="4" style="759" bestFit="1" customWidth="1"/>
    <col min="14067" max="14067" width="5.7109375" style="759" bestFit="1" customWidth="1"/>
    <col min="14068" max="14070" width="4.28515625" style="759" bestFit="1" customWidth="1"/>
    <col min="14071" max="14071" width="3.5703125" style="759" bestFit="1" customWidth="1"/>
    <col min="14072" max="14072" width="4.7109375" style="759" bestFit="1" customWidth="1"/>
    <col min="14073" max="14073" width="4.5703125" style="759" bestFit="1" customWidth="1"/>
    <col min="14074" max="14074" width="5.7109375" style="759" bestFit="1" customWidth="1"/>
    <col min="14075" max="14075" width="4.7109375" style="759" bestFit="1" customWidth="1"/>
    <col min="14076" max="14076" width="4.85546875" style="759" bestFit="1" customWidth="1"/>
    <col min="14077" max="14077" width="3.7109375" style="759" bestFit="1" customWidth="1"/>
    <col min="14078" max="14078" width="4.140625" style="759" bestFit="1" customWidth="1"/>
    <col min="14079" max="14080" width="7.28515625" style="759" customWidth="1"/>
    <col min="14081" max="14318" width="9.140625" style="759"/>
    <col min="14319" max="14319" width="36.7109375" style="759" customWidth="1"/>
    <col min="14320" max="14320" width="5.5703125" style="759" bestFit="1" customWidth="1"/>
    <col min="14321" max="14321" width="5" style="759" bestFit="1" customWidth="1"/>
    <col min="14322" max="14322" width="4" style="759" bestFit="1" customWidth="1"/>
    <col min="14323" max="14323" width="5.7109375" style="759" bestFit="1" customWidth="1"/>
    <col min="14324" max="14326" width="4.28515625" style="759" bestFit="1" customWidth="1"/>
    <col min="14327" max="14327" width="3.5703125" style="759" bestFit="1" customWidth="1"/>
    <col min="14328" max="14328" width="4.7109375" style="759" bestFit="1" customWidth="1"/>
    <col min="14329" max="14329" width="4.5703125" style="759" bestFit="1" customWidth="1"/>
    <col min="14330" max="14330" width="5.7109375" style="759" bestFit="1" customWidth="1"/>
    <col min="14331" max="14331" width="4.7109375" style="759" bestFit="1" customWidth="1"/>
    <col min="14332" max="14332" width="4.85546875" style="759" bestFit="1" customWidth="1"/>
    <col min="14333" max="14333" width="3.7109375" style="759" bestFit="1" customWidth="1"/>
    <col min="14334" max="14334" width="4.140625" style="759" bestFit="1" customWidth="1"/>
    <col min="14335" max="14336" width="7.28515625" style="759" customWidth="1"/>
    <col min="14337" max="14574" width="9.140625" style="759"/>
    <col min="14575" max="14575" width="36.7109375" style="759" customWidth="1"/>
    <col min="14576" max="14576" width="5.5703125" style="759" bestFit="1" customWidth="1"/>
    <col min="14577" max="14577" width="5" style="759" bestFit="1" customWidth="1"/>
    <col min="14578" max="14578" width="4" style="759" bestFit="1" customWidth="1"/>
    <col min="14579" max="14579" width="5.7109375" style="759" bestFit="1" customWidth="1"/>
    <col min="14580" max="14582" width="4.28515625" style="759" bestFit="1" customWidth="1"/>
    <col min="14583" max="14583" width="3.5703125" style="759" bestFit="1" customWidth="1"/>
    <col min="14584" max="14584" width="4.7109375" style="759" bestFit="1" customWidth="1"/>
    <col min="14585" max="14585" width="4.5703125" style="759" bestFit="1" customWidth="1"/>
    <col min="14586" max="14586" width="5.7109375" style="759" bestFit="1" customWidth="1"/>
    <col min="14587" max="14587" width="4.7109375" style="759" bestFit="1" customWidth="1"/>
    <col min="14588" max="14588" width="4.85546875" style="759" bestFit="1" customWidth="1"/>
    <col min="14589" max="14589" width="3.7109375" style="759" bestFit="1" customWidth="1"/>
    <col min="14590" max="14590" width="4.140625" style="759" bestFit="1" customWidth="1"/>
    <col min="14591" max="14592" width="7.28515625" style="759" customWidth="1"/>
    <col min="14593" max="14830" width="9.140625" style="759"/>
    <col min="14831" max="14831" width="36.7109375" style="759" customWidth="1"/>
    <col min="14832" max="14832" width="5.5703125" style="759" bestFit="1" customWidth="1"/>
    <col min="14833" max="14833" width="5" style="759" bestFit="1" customWidth="1"/>
    <col min="14834" max="14834" width="4" style="759" bestFit="1" customWidth="1"/>
    <col min="14835" max="14835" width="5.7109375" style="759" bestFit="1" customWidth="1"/>
    <col min="14836" max="14838" width="4.28515625" style="759" bestFit="1" customWidth="1"/>
    <col min="14839" max="14839" width="3.5703125" style="759" bestFit="1" customWidth="1"/>
    <col min="14840" max="14840" width="4.7109375" style="759" bestFit="1" customWidth="1"/>
    <col min="14841" max="14841" width="4.5703125" style="759" bestFit="1" customWidth="1"/>
    <col min="14842" max="14842" width="5.7109375" style="759" bestFit="1" customWidth="1"/>
    <col min="14843" max="14843" width="4.7109375" style="759" bestFit="1" customWidth="1"/>
    <col min="14844" max="14844" width="4.85546875" style="759" bestFit="1" customWidth="1"/>
    <col min="14845" max="14845" width="3.7109375" style="759" bestFit="1" customWidth="1"/>
    <col min="14846" max="14846" width="4.140625" style="759" bestFit="1" customWidth="1"/>
    <col min="14847" max="14848" width="7.28515625" style="759" customWidth="1"/>
    <col min="14849" max="15086" width="9.140625" style="759"/>
    <col min="15087" max="15087" width="36.7109375" style="759" customWidth="1"/>
    <col min="15088" max="15088" width="5.5703125" style="759" bestFit="1" customWidth="1"/>
    <col min="15089" max="15089" width="5" style="759" bestFit="1" customWidth="1"/>
    <col min="15090" max="15090" width="4" style="759" bestFit="1" customWidth="1"/>
    <col min="15091" max="15091" width="5.7109375" style="759" bestFit="1" customWidth="1"/>
    <col min="15092" max="15094" width="4.28515625" style="759" bestFit="1" customWidth="1"/>
    <col min="15095" max="15095" width="3.5703125" style="759" bestFit="1" customWidth="1"/>
    <col min="15096" max="15096" width="4.7109375" style="759" bestFit="1" customWidth="1"/>
    <col min="15097" max="15097" width="4.5703125" style="759" bestFit="1" customWidth="1"/>
    <col min="15098" max="15098" width="5.7109375" style="759" bestFit="1" customWidth="1"/>
    <col min="15099" max="15099" width="4.7109375" style="759" bestFit="1" customWidth="1"/>
    <col min="15100" max="15100" width="4.85546875" style="759" bestFit="1" customWidth="1"/>
    <col min="15101" max="15101" width="3.7109375" style="759" bestFit="1" customWidth="1"/>
    <col min="15102" max="15102" width="4.140625" style="759" bestFit="1" customWidth="1"/>
    <col min="15103" max="15104" width="7.28515625" style="759" customWidth="1"/>
    <col min="15105" max="15342" width="9.140625" style="759"/>
    <col min="15343" max="15343" width="36.7109375" style="759" customWidth="1"/>
    <col min="15344" max="15344" width="5.5703125" style="759" bestFit="1" customWidth="1"/>
    <col min="15345" max="15345" width="5" style="759" bestFit="1" customWidth="1"/>
    <col min="15346" max="15346" width="4" style="759" bestFit="1" customWidth="1"/>
    <col min="15347" max="15347" width="5.7109375" style="759" bestFit="1" customWidth="1"/>
    <col min="15348" max="15350" width="4.28515625" style="759" bestFit="1" customWidth="1"/>
    <col min="15351" max="15351" width="3.5703125" style="759" bestFit="1" customWidth="1"/>
    <col min="15352" max="15352" width="4.7109375" style="759" bestFit="1" customWidth="1"/>
    <col min="15353" max="15353" width="4.5703125" style="759" bestFit="1" customWidth="1"/>
    <col min="15354" max="15354" width="5.7109375" style="759" bestFit="1" customWidth="1"/>
    <col min="15355" max="15355" width="4.7109375" style="759" bestFit="1" customWidth="1"/>
    <col min="15356" max="15356" width="4.85546875" style="759" bestFit="1" customWidth="1"/>
    <col min="15357" max="15357" width="3.7109375" style="759" bestFit="1" customWidth="1"/>
    <col min="15358" max="15358" width="4.140625" style="759" bestFit="1" customWidth="1"/>
    <col min="15359" max="15360" width="7.28515625" style="759" customWidth="1"/>
    <col min="15361" max="15598" width="9.140625" style="759"/>
    <col min="15599" max="15599" width="36.7109375" style="759" customWidth="1"/>
    <col min="15600" max="15600" width="5.5703125" style="759" bestFit="1" customWidth="1"/>
    <col min="15601" max="15601" width="5" style="759" bestFit="1" customWidth="1"/>
    <col min="15602" max="15602" width="4" style="759" bestFit="1" customWidth="1"/>
    <col min="15603" max="15603" width="5.7109375" style="759" bestFit="1" customWidth="1"/>
    <col min="15604" max="15606" width="4.28515625" style="759" bestFit="1" customWidth="1"/>
    <col min="15607" max="15607" width="3.5703125" style="759" bestFit="1" customWidth="1"/>
    <col min="15608" max="15608" width="4.7109375" style="759" bestFit="1" customWidth="1"/>
    <col min="15609" max="15609" width="4.5703125" style="759" bestFit="1" customWidth="1"/>
    <col min="15610" max="15610" width="5.7109375" style="759" bestFit="1" customWidth="1"/>
    <col min="15611" max="15611" width="4.7109375" style="759" bestFit="1" customWidth="1"/>
    <col min="15612" max="15612" width="4.85546875" style="759" bestFit="1" customWidth="1"/>
    <col min="15613" max="15613" width="3.7109375" style="759" bestFit="1" customWidth="1"/>
    <col min="15614" max="15614" width="4.140625" style="759" bestFit="1" customWidth="1"/>
    <col min="15615" max="15616" width="7.28515625" style="759" customWidth="1"/>
    <col min="15617" max="15854" width="9.140625" style="759"/>
    <col min="15855" max="15855" width="36.7109375" style="759" customWidth="1"/>
    <col min="15856" max="15856" width="5.5703125" style="759" bestFit="1" customWidth="1"/>
    <col min="15857" max="15857" width="5" style="759" bestFit="1" customWidth="1"/>
    <col min="15858" max="15858" width="4" style="759" bestFit="1" customWidth="1"/>
    <col min="15859" max="15859" width="5.7109375" style="759" bestFit="1" customWidth="1"/>
    <col min="15860" max="15862" width="4.28515625" style="759" bestFit="1" customWidth="1"/>
    <col min="15863" max="15863" width="3.5703125" style="759" bestFit="1" customWidth="1"/>
    <col min="15864" max="15864" width="4.7109375" style="759" bestFit="1" customWidth="1"/>
    <col min="15865" max="15865" width="4.5703125" style="759" bestFit="1" customWidth="1"/>
    <col min="15866" max="15866" width="5.7109375" style="759" bestFit="1" customWidth="1"/>
    <col min="15867" max="15867" width="4.7109375" style="759" bestFit="1" customWidth="1"/>
    <col min="15868" max="15868" width="4.85546875" style="759" bestFit="1" customWidth="1"/>
    <col min="15869" max="15869" width="3.7109375" style="759" bestFit="1" customWidth="1"/>
    <col min="15870" max="15870" width="4.140625" style="759" bestFit="1" customWidth="1"/>
    <col min="15871" max="15872" width="7.28515625" style="759" customWidth="1"/>
    <col min="15873" max="16110" width="9.140625" style="759"/>
    <col min="16111" max="16111" width="36.7109375" style="759" customWidth="1"/>
    <col min="16112" max="16112" width="5.5703125" style="759" bestFit="1" customWidth="1"/>
    <col min="16113" max="16113" width="5" style="759" bestFit="1" customWidth="1"/>
    <col min="16114" max="16114" width="4" style="759" bestFit="1" customWidth="1"/>
    <col min="16115" max="16115" width="5.7109375" style="759" bestFit="1" customWidth="1"/>
    <col min="16116" max="16118" width="4.28515625" style="759" bestFit="1" customWidth="1"/>
    <col min="16119" max="16119" width="3.5703125" style="759" bestFit="1" customWidth="1"/>
    <col min="16120" max="16120" width="4.7109375" style="759" bestFit="1" customWidth="1"/>
    <col min="16121" max="16121" width="4.5703125" style="759" bestFit="1" customWidth="1"/>
    <col min="16122" max="16122" width="5.7109375" style="759" bestFit="1" customWidth="1"/>
    <col min="16123" max="16123" width="4.7109375" style="759" bestFit="1" customWidth="1"/>
    <col min="16124" max="16124" width="4.85546875" style="759" bestFit="1" customWidth="1"/>
    <col min="16125" max="16125" width="3.7109375" style="759" bestFit="1" customWidth="1"/>
    <col min="16126" max="16126" width="4.140625" style="759" bestFit="1" customWidth="1"/>
    <col min="16127" max="16128" width="7.28515625" style="759" customWidth="1"/>
    <col min="16129" max="16384" width="9.140625" style="759"/>
  </cols>
  <sheetData>
    <row r="1" spans="1:13" ht="18">
      <c r="A1" s="1564" t="s">
        <v>1231</v>
      </c>
    </row>
    <row r="2" spans="1:13">
      <c r="A2" s="760"/>
    </row>
    <row r="3" spans="1:13" ht="15">
      <c r="A3" s="1543"/>
      <c r="B3" s="1544"/>
      <c r="C3" s="1590"/>
      <c r="D3" s="1590"/>
      <c r="E3" s="1680"/>
      <c r="F3" s="1680"/>
    </row>
    <row r="4" spans="1:13" ht="15">
      <c r="A4" s="1681" t="s">
        <v>44</v>
      </c>
      <c r="B4" s="1590" t="s">
        <v>2</v>
      </c>
      <c r="C4" s="1590"/>
      <c r="D4" s="1590"/>
      <c r="E4" s="1590"/>
      <c r="F4" s="1590"/>
      <c r="G4" s="1590"/>
      <c r="H4" s="1590" t="s">
        <v>176</v>
      </c>
      <c r="I4" s="1590"/>
      <c r="J4" s="1590"/>
      <c r="K4" s="1590"/>
      <c r="L4" s="1590"/>
      <c r="M4" s="1590"/>
    </row>
    <row r="5" spans="1:13" s="762" customFormat="1" ht="15">
      <c r="A5" s="1681"/>
      <c r="B5" s="1590" t="s">
        <v>1264</v>
      </c>
      <c r="C5" s="1590"/>
      <c r="D5" s="1590" t="s">
        <v>1231</v>
      </c>
      <c r="E5" s="1590"/>
      <c r="F5" s="1590" t="s">
        <v>1265</v>
      </c>
      <c r="G5" s="1590"/>
      <c r="H5" s="1590" t="s">
        <v>1264</v>
      </c>
      <c r="I5" s="1590"/>
      <c r="J5" s="1590" t="s">
        <v>1231</v>
      </c>
      <c r="K5" s="1590"/>
      <c r="L5" s="1590" t="s">
        <v>1265</v>
      </c>
      <c r="M5" s="1590"/>
    </row>
    <row r="6" spans="1:13" s="762" customFormat="1" ht="15">
      <c r="A6" s="1681"/>
      <c r="B6" s="1547" t="s">
        <v>576</v>
      </c>
      <c r="C6" s="1547" t="s">
        <v>577</v>
      </c>
      <c r="D6" s="1547" t="s">
        <v>576</v>
      </c>
      <c r="E6" s="1547" t="s">
        <v>577</v>
      </c>
      <c r="F6" s="1547" t="s">
        <v>576</v>
      </c>
      <c r="G6" s="1547" t="s">
        <v>577</v>
      </c>
      <c r="H6" s="1569" t="s">
        <v>576</v>
      </c>
      <c r="I6" s="1569" t="s">
        <v>577</v>
      </c>
      <c r="J6" s="1569" t="s">
        <v>576</v>
      </c>
      <c r="K6" s="1569" t="s">
        <v>577</v>
      </c>
      <c r="L6" s="1569" t="s">
        <v>576</v>
      </c>
      <c r="M6" s="1569" t="s">
        <v>577</v>
      </c>
    </row>
    <row r="7" spans="1:13" ht="15">
      <c r="A7" s="1546">
        <v>2010</v>
      </c>
      <c r="B7" s="1548">
        <v>4334000</v>
      </c>
      <c r="C7" s="1548">
        <v>114000</v>
      </c>
      <c r="D7" s="1548">
        <v>757000</v>
      </c>
      <c r="E7" s="1548">
        <v>47000</v>
      </c>
      <c r="F7" s="1549">
        <v>17.5</v>
      </c>
      <c r="G7" s="1547">
        <v>2.4</v>
      </c>
      <c r="H7" s="1548">
        <v>29390000</v>
      </c>
      <c r="I7" s="1548">
        <v>263000</v>
      </c>
      <c r="J7" s="1548">
        <v>5411000</v>
      </c>
      <c r="K7" s="1548">
        <v>111000</v>
      </c>
      <c r="L7" s="1549">
        <v>18.399999999999999</v>
      </c>
      <c r="M7" s="1569">
        <v>0.8</v>
      </c>
    </row>
    <row r="8" spans="1:13" ht="15">
      <c r="A8" s="1546">
        <v>2011</v>
      </c>
      <c r="B8" s="1548">
        <v>4340000</v>
      </c>
      <c r="C8" s="1548">
        <v>113000</v>
      </c>
      <c r="D8" s="1548">
        <v>629000</v>
      </c>
      <c r="E8" s="1548">
        <v>42000</v>
      </c>
      <c r="F8" s="1549">
        <v>14.5</v>
      </c>
      <c r="G8" s="1547">
        <v>2.4</v>
      </c>
      <c r="H8" s="1548">
        <v>29405000</v>
      </c>
      <c r="I8" s="1548">
        <v>265000</v>
      </c>
      <c r="J8" s="1548">
        <v>4853000</v>
      </c>
      <c r="K8" s="1548">
        <v>106000</v>
      </c>
      <c r="L8" s="1549">
        <v>16.5</v>
      </c>
      <c r="M8" s="1569">
        <v>0.8</v>
      </c>
    </row>
    <row r="9" spans="1:13" ht="15">
      <c r="A9" s="1546">
        <v>2012</v>
      </c>
      <c r="B9" s="1548">
        <v>4577000</v>
      </c>
      <c r="C9" s="1548">
        <v>119000</v>
      </c>
      <c r="D9" s="1548">
        <v>626000</v>
      </c>
      <c r="E9" s="1548">
        <v>43000</v>
      </c>
      <c r="F9" s="1549">
        <v>13.7</v>
      </c>
      <c r="G9" s="1547">
        <v>2.2999999999999998</v>
      </c>
      <c r="H9" s="1548">
        <v>29975000</v>
      </c>
      <c r="I9" s="1548">
        <v>273000</v>
      </c>
      <c r="J9" s="1548">
        <v>4687000</v>
      </c>
      <c r="K9" s="1548">
        <v>106000</v>
      </c>
      <c r="L9" s="1549">
        <v>15.6</v>
      </c>
      <c r="M9" s="1569">
        <v>0.8</v>
      </c>
    </row>
    <row r="10" spans="1:13" ht="15">
      <c r="A10" s="1546">
        <v>2013</v>
      </c>
      <c r="B10" s="1548">
        <v>4689000</v>
      </c>
      <c r="C10" s="1548">
        <v>120000</v>
      </c>
      <c r="D10" s="1548">
        <v>745000</v>
      </c>
      <c r="E10" s="1548">
        <v>47000</v>
      </c>
      <c r="F10" s="1549">
        <v>15.9</v>
      </c>
      <c r="G10" s="1547">
        <v>2.2999999999999998</v>
      </c>
      <c r="H10" s="1548">
        <v>30363000</v>
      </c>
      <c r="I10" s="1548">
        <v>274000</v>
      </c>
      <c r="J10" s="1548">
        <v>5104000</v>
      </c>
      <c r="K10" s="1548">
        <v>111000</v>
      </c>
      <c r="L10" s="1549">
        <v>16.8</v>
      </c>
      <c r="M10" s="1569">
        <v>0.8</v>
      </c>
    </row>
    <row r="11" spans="1:13" ht="15">
      <c r="A11" s="1546">
        <v>2014</v>
      </c>
      <c r="B11" s="1548">
        <v>4862000</v>
      </c>
      <c r="C11" s="1548">
        <v>124000</v>
      </c>
      <c r="D11" s="1548">
        <v>656000</v>
      </c>
      <c r="E11" s="1548">
        <v>45000</v>
      </c>
      <c r="F11" s="1549">
        <v>13.5</v>
      </c>
      <c r="G11" s="1547">
        <v>2.2999999999999998</v>
      </c>
      <c r="H11" s="1548">
        <v>31017000</v>
      </c>
      <c r="I11" s="1548">
        <v>283000</v>
      </c>
      <c r="J11" s="1548">
        <v>5072000</v>
      </c>
      <c r="K11" s="1548">
        <v>113000</v>
      </c>
      <c r="L11" s="1549">
        <v>16.399999999999999</v>
      </c>
      <c r="M11" s="1569">
        <v>0.8</v>
      </c>
    </row>
    <row r="12" spans="1:13" ht="15">
      <c r="A12" s="1546">
        <v>2015</v>
      </c>
      <c r="B12" s="1548">
        <v>4983000</v>
      </c>
      <c r="C12" s="1548">
        <v>129000</v>
      </c>
      <c r="D12" s="1548">
        <v>765000</v>
      </c>
      <c r="E12" s="1548">
        <v>50000</v>
      </c>
      <c r="F12" s="1549">
        <v>15.3</v>
      </c>
      <c r="G12" s="1547">
        <v>2.4</v>
      </c>
      <c r="H12" s="1548">
        <v>31604000</v>
      </c>
      <c r="I12" s="1548">
        <v>294000</v>
      </c>
      <c r="J12" s="1548">
        <v>5339000</v>
      </c>
      <c r="K12" s="1548">
        <v>119000</v>
      </c>
      <c r="L12" s="1549">
        <v>16.899999999999999</v>
      </c>
      <c r="M12" s="1569">
        <v>0.8</v>
      </c>
    </row>
    <row r="13" spans="1:13" ht="15">
      <c r="A13" s="1546">
        <v>2016</v>
      </c>
      <c r="B13" s="1548">
        <v>5171000</v>
      </c>
      <c r="C13" s="1548">
        <v>136000</v>
      </c>
      <c r="D13" s="1548">
        <v>737000</v>
      </c>
      <c r="E13" s="1548">
        <v>50000</v>
      </c>
      <c r="F13" s="1549">
        <v>14.2</v>
      </c>
      <c r="G13" s="1547">
        <v>2.4</v>
      </c>
      <c r="H13" s="1548">
        <v>31902000</v>
      </c>
      <c r="I13" s="1548">
        <v>302000</v>
      </c>
      <c r="J13" s="1548">
        <v>5182000</v>
      </c>
      <c r="K13" s="1548">
        <v>120000</v>
      </c>
      <c r="L13" s="1549">
        <v>16.2</v>
      </c>
      <c r="M13" s="1569">
        <v>0.9</v>
      </c>
    </row>
    <row r="14" spans="1:13" ht="15">
      <c r="A14" s="1546">
        <v>2017</v>
      </c>
      <c r="B14" s="1548">
        <v>5252000</v>
      </c>
      <c r="C14" s="1548">
        <v>137000</v>
      </c>
      <c r="D14" s="1548">
        <v>896000</v>
      </c>
      <c r="E14" s="1548">
        <v>57000</v>
      </c>
      <c r="F14" s="1549">
        <v>17.100000000000001</v>
      </c>
      <c r="G14" s="1547">
        <v>2.4</v>
      </c>
      <c r="H14" s="1548">
        <v>32231000</v>
      </c>
      <c r="I14" s="1548">
        <v>303000</v>
      </c>
      <c r="J14" s="1548">
        <v>5697000</v>
      </c>
      <c r="K14" s="1548">
        <v>127000</v>
      </c>
      <c r="L14" s="1549">
        <v>17.7</v>
      </c>
      <c r="M14" s="1569">
        <v>0.8</v>
      </c>
    </row>
    <row r="15" spans="1:13" ht="15">
      <c r="A15" s="1543"/>
      <c r="B15" s="1543"/>
      <c r="C15" s="1543"/>
      <c r="D15" s="1543"/>
      <c r="E15" s="1543"/>
      <c r="F15" s="1543"/>
    </row>
    <row r="16" spans="1:13" ht="15">
      <c r="A16" s="1546" t="s">
        <v>1273</v>
      </c>
      <c r="B16" s="1546"/>
      <c r="C16" s="1546"/>
      <c r="D16" s="1546"/>
      <c r="E16" s="1546"/>
      <c r="F16" s="1546"/>
    </row>
    <row r="17" spans="1:1">
      <c r="A17" s="760"/>
    </row>
    <row r="18" spans="1:1" ht="15">
      <c r="A18" s="1545" t="s">
        <v>1266</v>
      </c>
    </row>
    <row r="19" spans="1:1" ht="15">
      <c r="A19" s="1545" t="s">
        <v>1267</v>
      </c>
    </row>
    <row r="20" spans="1:1" ht="15">
      <c r="A20" s="1545" t="s">
        <v>1268</v>
      </c>
    </row>
    <row r="21" spans="1:1" ht="15">
      <c r="A21" s="1545" t="s">
        <v>1269</v>
      </c>
    </row>
    <row r="22" spans="1:1" ht="15">
      <c r="A22" s="1545" t="s">
        <v>1270</v>
      </c>
    </row>
    <row r="23" spans="1:1" ht="15">
      <c r="A23" s="1545" t="s">
        <v>1271</v>
      </c>
    </row>
    <row r="24" spans="1:1" ht="15">
      <c r="A24" t="s">
        <v>1272</v>
      </c>
    </row>
    <row r="25" spans="1:1">
      <c r="A25" s="760"/>
    </row>
    <row r="26" spans="1:1">
      <c r="A26" s="760"/>
    </row>
    <row r="27" spans="1:1">
      <c r="A27" s="760"/>
    </row>
    <row r="39" spans="1:1">
      <c r="A39" s="760"/>
    </row>
    <row r="40" spans="1:1">
      <c r="A40" s="760"/>
    </row>
    <row r="41" spans="1:1">
      <c r="A41" s="760"/>
    </row>
    <row r="42" spans="1:1">
      <c r="A42" s="761"/>
    </row>
    <row r="43" spans="1:1">
      <c r="A43" s="760"/>
    </row>
    <row r="44" spans="1:1">
      <c r="A44" s="760"/>
    </row>
    <row r="45" spans="1:1">
      <c r="A45" s="760"/>
    </row>
    <row r="46" spans="1:1">
      <c r="A46" s="760"/>
    </row>
    <row r="47" spans="1:1">
      <c r="A47" s="760"/>
    </row>
    <row r="48" spans="1:1">
      <c r="A48" s="760"/>
    </row>
    <row r="49" spans="1:1">
      <c r="A49" s="761"/>
    </row>
    <row r="50" spans="1:1">
      <c r="A50" s="760"/>
    </row>
    <row r="51" spans="1:1">
      <c r="A51" s="760"/>
    </row>
    <row r="52" spans="1:1">
      <c r="A52" s="760"/>
    </row>
    <row r="53" spans="1:1">
      <c r="A53" s="760"/>
    </row>
    <row r="54" spans="1:1">
      <c r="A54" s="760"/>
    </row>
    <row r="55" spans="1:1">
      <c r="A55" s="760"/>
    </row>
    <row r="56" spans="1:1">
      <c r="A56" s="761"/>
    </row>
    <row r="57" spans="1:1">
      <c r="A57" s="760"/>
    </row>
    <row r="58" spans="1:1">
      <c r="A58" s="760"/>
    </row>
    <row r="59" spans="1:1">
      <c r="A59" s="760"/>
    </row>
    <row r="60" spans="1:1">
      <c r="A60" s="760"/>
    </row>
    <row r="61" spans="1:1">
      <c r="A61" s="760"/>
    </row>
    <row r="62" spans="1:1">
      <c r="A62" s="760"/>
    </row>
    <row r="63" spans="1:1">
      <c r="A63" s="761"/>
    </row>
    <row r="64" spans="1:1">
      <c r="A64" s="760"/>
    </row>
    <row r="65" spans="1:1">
      <c r="A65" s="760"/>
    </row>
    <row r="66" spans="1:1">
      <c r="A66" s="760"/>
    </row>
    <row r="67" spans="1:1">
      <c r="A67" s="760"/>
    </row>
    <row r="68" spans="1:1">
      <c r="A68" s="760"/>
    </row>
    <row r="69" spans="1:1">
      <c r="A69" s="760"/>
    </row>
    <row r="71" spans="1:1">
      <c r="A71" s="761"/>
    </row>
    <row r="72" spans="1:1">
      <c r="A72" s="763"/>
    </row>
    <row r="73" spans="1:1">
      <c r="A73" s="761"/>
    </row>
    <row r="74" spans="1:1">
      <c r="A74" s="760"/>
    </row>
    <row r="75" spans="1:1">
      <c r="A75" s="760"/>
    </row>
    <row r="76" spans="1:1">
      <c r="A76" s="760"/>
    </row>
    <row r="77" spans="1:1">
      <c r="A77" s="760"/>
    </row>
    <row r="78" spans="1:1">
      <c r="A78" s="760"/>
    </row>
    <row r="79" spans="1:1">
      <c r="A79" s="760"/>
    </row>
    <row r="80" spans="1:1">
      <c r="A80" s="760"/>
    </row>
    <row r="81" spans="1:1">
      <c r="A81" s="760"/>
    </row>
    <row r="82" spans="1:1">
      <c r="A82" s="760"/>
    </row>
    <row r="83" spans="1:1">
      <c r="A83" s="761"/>
    </row>
    <row r="84" spans="1:1">
      <c r="A84" s="760"/>
    </row>
    <row r="85" spans="1:1">
      <c r="A85" s="760"/>
    </row>
    <row r="86" spans="1:1">
      <c r="A86" s="760"/>
    </row>
    <row r="87" spans="1:1">
      <c r="A87" s="760"/>
    </row>
    <row r="88" spans="1:1">
      <c r="A88" s="760"/>
    </row>
    <row r="89" spans="1:1">
      <c r="A89" s="760"/>
    </row>
    <row r="90" spans="1:1">
      <c r="A90" s="760"/>
    </row>
    <row r="91" spans="1:1">
      <c r="A91" s="760"/>
    </row>
    <row r="92" spans="1:1">
      <c r="A92" s="760"/>
    </row>
    <row r="93" spans="1:1">
      <c r="A93" s="761"/>
    </row>
    <row r="94" spans="1:1">
      <c r="A94" s="760"/>
    </row>
    <row r="95" spans="1:1">
      <c r="A95" s="760"/>
    </row>
    <row r="96" spans="1:1">
      <c r="A96" s="760"/>
    </row>
    <row r="97" spans="1:1">
      <c r="A97" s="760"/>
    </row>
    <row r="98" spans="1:1">
      <c r="A98" s="760"/>
    </row>
    <row r="99" spans="1:1">
      <c r="A99" s="760"/>
    </row>
    <row r="100" spans="1:1">
      <c r="A100" s="760"/>
    </row>
    <row r="101" spans="1:1">
      <c r="A101" s="760"/>
    </row>
    <row r="102" spans="1:1">
      <c r="A102" s="760"/>
    </row>
    <row r="104" spans="1:1" s="762" customFormat="1">
      <c r="A104" s="761"/>
    </row>
    <row r="105" spans="1:1" s="762" customFormat="1">
      <c r="A105" s="763"/>
    </row>
    <row r="106" spans="1:1">
      <c r="A106" s="760"/>
    </row>
    <row r="107" spans="1:1">
      <c r="A107" s="760"/>
    </row>
    <row r="108" spans="1:1">
      <c r="A108" s="760"/>
    </row>
    <row r="109" spans="1:1">
      <c r="A109" s="760"/>
    </row>
    <row r="110" spans="1:1">
      <c r="A110" s="760"/>
    </row>
    <row r="111" spans="1:1">
      <c r="A111" s="760"/>
    </row>
    <row r="112" spans="1:1">
      <c r="A112" s="760"/>
    </row>
    <row r="113" spans="1:1">
      <c r="A113" s="760"/>
    </row>
    <row r="114" spans="1:1">
      <c r="A114" s="760"/>
    </row>
    <row r="115" spans="1:1">
      <c r="A115" s="760"/>
    </row>
  </sheetData>
  <mergeCells count="11">
    <mergeCell ref="C3:D3"/>
    <mergeCell ref="E3:F3"/>
    <mergeCell ref="A4:A6"/>
    <mergeCell ref="D5:E5"/>
    <mergeCell ref="F5:G5"/>
    <mergeCell ref="B4:G4"/>
    <mergeCell ref="H4:M4"/>
    <mergeCell ref="H5:I5"/>
    <mergeCell ref="J5:K5"/>
    <mergeCell ref="L5:M5"/>
    <mergeCell ref="B5:C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8"/>
  <sheetViews>
    <sheetView workbookViewId="0"/>
  </sheetViews>
  <sheetFormatPr defaultRowHeight="15"/>
  <sheetData>
    <row r="1" spans="1:9" s="1278" customFormat="1" ht="18.75">
      <c r="A1" s="640" t="s">
        <v>1098</v>
      </c>
    </row>
    <row r="2" spans="1:9" s="1546" customFormat="1"/>
    <row r="3" spans="1:9">
      <c r="A3" s="1682" t="s">
        <v>44</v>
      </c>
      <c r="B3" s="1590" t="s">
        <v>2</v>
      </c>
      <c r="C3" s="1590"/>
      <c r="D3" s="1590"/>
      <c r="E3" s="1590"/>
      <c r="F3" s="1590" t="s">
        <v>176</v>
      </c>
      <c r="G3" s="1590"/>
      <c r="H3" s="1590"/>
      <c r="I3" s="1590"/>
    </row>
    <row r="4" spans="1:9">
      <c r="A4" s="1682"/>
      <c r="B4" s="1683" t="s">
        <v>1096</v>
      </c>
      <c r="C4" s="1683"/>
      <c r="D4" s="1683" t="s">
        <v>1097</v>
      </c>
      <c r="E4" s="1683"/>
      <c r="F4" s="1683" t="s">
        <v>1096</v>
      </c>
      <c r="G4" s="1683"/>
      <c r="H4" s="1683" t="s">
        <v>1097</v>
      </c>
      <c r="I4" s="1683"/>
    </row>
    <row r="5" spans="1:9">
      <c r="A5" s="1682"/>
      <c r="B5" s="1279" t="s">
        <v>576</v>
      </c>
      <c r="C5" s="1279" t="s">
        <v>577</v>
      </c>
      <c r="D5" s="1279" t="s">
        <v>213</v>
      </c>
      <c r="E5" s="1279" t="s">
        <v>577</v>
      </c>
      <c r="F5" s="1279" t="s">
        <v>576</v>
      </c>
      <c r="G5" s="1279" t="s">
        <v>577</v>
      </c>
      <c r="H5" s="1279" t="s">
        <v>213</v>
      </c>
      <c r="I5" s="1279" t="s">
        <v>577</v>
      </c>
    </row>
    <row r="6" spans="1:9">
      <c r="A6" s="1278">
        <v>2006</v>
      </c>
      <c r="B6" s="1281">
        <v>323400</v>
      </c>
      <c r="C6" s="1281">
        <v>18800</v>
      </c>
      <c r="D6" s="1282">
        <v>8.1</v>
      </c>
      <c r="E6" s="1282">
        <v>1.6</v>
      </c>
      <c r="F6" s="1281">
        <v>2237800</v>
      </c>
      <c r="G6" s="1281">
        <v>39500</v>
      </c>
      <c r="H6" s="1282">
        <v>7.7</v>
      </c>
      <c r="I6" s="1282">
        <v>0.5</v>
      </c>
    </row>
    <row r="7" spans="1:9">
      <c r="A7" s="1278">
        <v>2007</v>
      </c>
      <c r="B7" s="1281">
        <v>335900</v>
      </c>
      <c r="C7" s="1281">
        <v>19200</v>
      </c>
      <c r="D7" s="1282">
        <v>8.3000000000000007</v>
      </c>
      <c r="E7" s="1282">
        <v>1.6</v>
      </c>
      <c r="F7" s="1281">
        <v>2277100</v>
      </c>
      <c r="G7" s="1281">
        <v>40400</v>
      </c>
      <c r="H7" s="1282">
        <v>7.8</v>
      </c>
      <c r="I7" s="1282">
        <v>0.5</v>
      </c>
    </row>
    <row r="8" spans="1:9">
      <c r="A8" s="1278">
        <v>2008</v>
      </c>
      <c r="B8" s="1281">
        <v>330400</v>
      </c>
      <c r="C8" s="1281">
        <v>19000</v>
      </c>
      <c r="D8" s="1282">
        <v>7.9</v>
      </c>
      <c r="E8" s="1282">
        <v>1.6</v>
      </c>
      <c r="F8" s="1281">
        <v>2191300</v>
      </c>
      <c r="G8" s="1281">
        <v>40100</v>
      </c>
      <c r="H8" s="1282">
        <v>7.4</v>
      </c>
      <c r="I8" s="1282">
        <v>0.5</v>
      </c>
    </row>
    <row r="9" spans="1:9">
      <c r="A9" s="1278">
        <v>2009</v>
      </c>
      <c r="B9" s="1281">
        <v>363100</v>
      </c>
      <c r="C9" s="1281">
        <v>21000</v>
      </c>
      <c r="D9" s="1282">
        <v>8.6</v>
      </c>
      <c r="E9" s="1282">
        <v>1.6</v>
      </c>
      <c r="F9" s="1281">
        <v>2277500</v>
      </c>
      <c r="G9" s="1281">
        <v>42000</v>
      </c>
      <c r="H9" s="1282">
        <v>7.9</v>
      </c>
      <c r="I9" s="1282">
        <v>0.5</v>
      </c>
    </row>
    <row r="10" spans="1:9">
      <c r="A10" s="1278">
        <v>2010</v>
      </c>
      <c r="B10" s="1281">
        <v>378500</v>
      </c>
      <c r="C10" s="1281">
        <v>21500</v>
      </c>
      <c r="D10" s="1282">
        <v>8.9</v>
      </c>
      <c r="E10" s="1282">
        <v>1.6</v>
      </c>
      <c r="F10" s="1281">
        <v>2436400</v>
      </c>
      <c r="G10" s="1281">
        <v>43700</v>
      </c>
      <c r="H10" s="1282">
        <v>8.4</v>
      </c>
      <c r="I10" s="1282">
        <v>0.5</v>
      </c>
    </row>
    <row r="11" spans="1:9">
      <c r="A11" s="1278">
        <v>2011</v>
      </c>
      <c r="B11" s="1281">
        <v>380400</v>
      </c>
      <c r="C11" s="1281">
        <v>21400</v>
      </c>
      <c r="D11" s="1282">
        <v>8.8000000000000007</v>
      </c>
      <c r="E11" s="1282">
        <v>1.6</v>
      </c>
      <c r="F11" s="1281">
        <v>2481700</v>
      </c>
      <c r="G11" s="1281">
        <v>45200</v>
      </c>
      <c r="H11" s="1282">
        <v>8.5</v>
      </c>
      <c r="I11" s="1282">
        <v>0.5</v>
      </c>
    </row>
    <row r="12" spans="1:9">
      <c r="A12" s="1278">
        <v>2012</v>
      </c>
      <c r="B12" s="1281">
        <v>410300</v>
      </c>
      <c r="C12" s="1281">
        <v>22300</v>
      </c>
      <c r="D12" s="1282">
        <v>9.1999999999999993</v>
      </c>
      <c r="E12" s="1282">
        <v>1.6</v>
      </c>
      <c r="F12" s="1281">
        <v>2579200</v>
      </c>
      <c r="G12" s="1281">
        <v>46100</v>
      </c>
      <c r="H12" s="1282">
        <v>8.8000000000000007</v>
      </c>
      <c r="I12" s="1282">
        <v>0.5</v>
      </c>
    </row>
    <row r="13" spans="1:9">
      <c r="A13" s="1278">
        <v>2013</v>
      </c>
      <c r="B13" s="1281">
        <v>420400</v>
      </c>
      <c r="C13" s="1281">
        <v>22800</v>
      </c>
      <c r="D13" s="1282">
        <v>9.1999999999999993</v>
      </c>
      <c r="E13" s="1282">
        <v>1.6</v>
      </c>
      <c r="F13" s="1281">
        <v>2620600</v>
      </c>
      <c r="G13" s="1281">
        <v>46400</v>
      </c>
      <c r="H13" s="1282">
        <v>8.8000000000000007</v>
      </c>
      <c r="I13" s="1282">
        <v>0.5</v>
      </c>
    </row>
    <row r="14" spans="1:9">
      <c r="A14" s="1278">
        <v>2014</v>
      </c>
      <c r="B14" s="1281">
        <v>435800</v>
      </c>
      <c r="C14" s="1281">
        <v>23300</v>
      </c>
      <c r="D14" s="1282">
        <v>9.1999999999999993</v>
      </c>
      <c r="E14" s="1282">
        <v>1.5</v>
      </c>
      <c r="F14" s="1281">
        <v>2710600</v>
      </c>
      <c r="G14" s="1281">
        <v>47600</v>
      </c>
      <c r="H14" s="1282">
        <v>8.9</v>
      </c>
      <c r="I14" s="1282">
        <v>0.5</v>
      </c>
    </row>
    <row r="15" spans="1:9">
      <c r="A15" s="1278">
        <v>2015</v>
      </c>
      <c r="B15" s="1281">
        <v>452400</v>
      </c>
      <c r="C15" s="1281">
        <v>24300</v>
      </c>
      <c r="D15" s="1282">
        <v>9.3000000000000007</v>
      </c>
      <c r="E15" s="1282">
        <v>1.6</v>
      </c>
      <c r="F15" s="1281">
        <v>2715500</v>
      </c>
      <c r="G15" s="1281">
        <v>48400</v>
      </c>
      <c r="H15" s="1282">
        <v>8.6999999999999993</v>
      </c>
      <c r="I15" s="1282">
        <v>0.5</v>
      </c>
    </row>
    <row r="16" spans="1:9">
      <c r="A16" s="1278">
        <v>2016</v>
      </c>
      <c r="B16" s="1281">
        <v>476800</v>
      </c>
      <c r="C16" s="1281">
        <v>25900</v>
      </c>
      <c r="D16" s="1282">
        <v>9.4</v>
      </c>
      <c r="E16" s="1282">
        <v>1.6</v>
      </c>
      <c r="F16" s="1281">
        <v>2786000</v>
      </c>
      <c r="G16" s="1281">
        <v>51000</v>
      </c>
      <c r="H16" s="1282">
        <v>8.8000000000000007</v>
      </c>
      <c r="I16" s="1282">
        <v>0.5</v>
      </c>
    </row>
    <row r="17" spans="1:9">
      <c r="A17" s="1278">
        <v>2017</v>
      </c>
      <c r="B17" s="1281">
        <v>516400</v>
      </c>
      <c r="C17" s="1281">
        <v>27500</v>
      </c>
      <c r="D17" s="1282">
        <v>9.9</v>
      </c>
      <c r="E17" s="1282">
        <v>1.6</v>
      </c>
      <c r="F17" s="1281">
        <v>2823400</v>
      </c>
      <c r="G17" s="1281">
        <v>51800</v>
      </c>
      <c r="H17" s="1282">
        <v>8.8000000000000007</v>
      </c>
      <c r="I17" s="1282">
        <v>0.5</v>
      </c>
    </row>
    <row r="19" spans="1:9">
      <c r="A19" t="s">
        <v>1161</v>
      </c>
    </row>
    <row r="20" spans="1:9">
      <c r="A20" s="1283" t="s">
        <v>1099</v>
      </c>
    </row>
    <row r="21" spans="1:9">
      <c r="A21" s="1284" t="s">
        <v>1100</v>
      </c>
    </row>
    <row r="22" spans="1:9">
      <c r="A22" s="1284" t="s">
        <v>1101</v>
      </c>
    </row>
    <row r="23" spans="1:9">
      <c r="A23" s="1284" t="s">
        <v>1102</v>
      </c>
    </row>
    <row r="24" spans="1:9">
      <c r="A24" s="1284"/>
    </row>
    <row r="25" spans="1:9">
      <c r="A25" s="1283" t="s">
        <v>1103</v>
      </c>
    </row>
    <row r="26" spans="1:9">
      <c r="A26" s="1284" t="s">
        <v>1104</v>
      </c>
    </row>
    <row r="27" spans="1:9">
      <c r="A27" s="1284" t="s">
        <v>1105</v>
      </c>
    </row>
    <row r="28" spans="1:9">
      <c r="A28" s="1284" t="s">
        <v>1106</v>
      </c>
    </row>
  </sheetData>
  <mergeCells count="7">
    <mergeCell ref="A3:A5"/>
    <mergeCell ref="B3:E3"/>
    <mergeCell ref="F3:I3"/>
    <mergeCell ref="B4:C4"/>
    <mergeCell ref="D4:E4"/>
    <mergeCell ref="F4:G4"/>
    <mergeCell ref="H4:I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3"/>
  <sheetViews>
    <sheetView workbookViewId="0">
      <selection activeCell="A2" sqref="A2"/>
    </sheetView>
  </sheetViews>
  <sheetFormatPr defaultRowHeight="12.75"/>
  <cols>
    <col min="1" max="1" width="5.7109375" style="33" customWidth="1"/>
    <col min="2" max="3" width="22.7109375" style="33" customWidth="1"/>
    <col min="4" max="4" width="32.7109375" style="33" customWidth="1"/>
    <col min="5" max="5" width="7.5703125" style="33" customWidth="1"/>
    <col min="6" max="6" width="22.7109375" style="33" customWidth="1"/>
    <col min="7" max="7" width="26.5703125" style="33" customWidth="1"/>
    <col min="8" max="256" width="9.140625" style="33"/>
    <col min="257" max="257" width="5.7109375" style="33" customWidth="1"/>
    <col min="258" max="259" width="22.7109375" style="33" customWidth="1"/>
    <col min="260" max="260" width="60.7109375" style="33" customWidth="1"/>
    <col min="261" max="512" width="9.140625" style="33"/>
    <col min="513" max="513" width="5.7109375" style="33" customWidth="1"/>
    <col min="514" max="515" width="22.7109375" style="33" customWidth="1"/>
    <col min="516" max="516" width="60.7109375" style="33" customWidth="1"/>
    <col min="517" max="768" width="9.140625" style="33"/>
    <col min="769" max="769" width="5.7109375" style="33" customWidth="1"/>
    <col min="770" max="771" width="22.7109375" style="33" customWidth="1"/>
    <col min="772" max="772" width="60.7109375" style="33" customWidth="1"/>
    <col min="773" max="1024" width="9.140625" style="33"/>
    <col min="1025" max="1025" width="5.7109375" style="33" customWidth="1"/>
    <col min="1026" max="1027" width="22.7109375" style="33" customWidth="1"/>
    <col min="1028" max="1028" width="60.7109375" style="33" customWidth="1"/>
    <col min="1029" max="1280" width="9.140625" style="33"/>
    <col min="1281" max="1281" width="5.7109375" style="33" customWidth="1"/>
    <col min="1282" max="1283" width="22.7109375" style="33" customWidth="1"/>
    <col min="1284" max="1284" width="60.7109375" style="33" customWidth="1"/>
    <col min="1285" max="1536" width="9.140625" style="33"/>
    <col min="1537" max="1537" width="5.7109375" style="33" customWidth="1"/>
    <col min="1538" max="1539" width="22.7109375" style="33" customWidth="1"/>
    <col min="1540" max="1540" width="60.7109375" style="33" customWidth="1"/>
    <col min="1541" max="1792" width="9.140625" style="33"/>
    <col min="1793" max="1793" width="5.7109375" style="33" customWidth="1"/>
    <col min="1794" max="1795" width="22.7109375" style="33" customWidth="1"/>
    <col min="1796" max="1796" width="60.7109375" style="33" customWidth="1"/>
    <col min="1797" max="2048" width="9.140625" style="33"/>
    <col min="2049" max="2049" width="5.7109375" style="33" customWidth="1"/>
    <col min="2050" max="2051" width="22.7109375" style="33" customWidth="1"/>
    <col min="2052" max="2052" width="60.7109375" style="33" customWidth="1"/>
    <col min="2053" max="2304" width="9.140625" style="33"/>
    <col min="2305" max="2305" width="5.7109375" style="33" customWidth="1"/>
    <col min="2306" max="2307" width="22.7109375" style="33" customWidth="1"/>
    <col min="2308" max="2308" width="60.7109375" style="33" customWidth="1"/>
    <col min="2309" max="2560" width="9.140625" style="33"/>
    <col min="2561" max="2561" width="5.7109375" style="33" customWidth="1"/>
    <col min="2562" max="2563" width="22.7109375" style="33" customWidth="1"/>
    <col min="2564" max="2564" width="60.7109375" style="33" customWidth="1"/>
    <col min="2565" max="2816" width="9.140625" style="33"/>
    <col min="2817" max="2817" width="5.7109375" style="33" customWidth="1"/>
    <col min="2818" max="2819" width="22.7109375" style="33" customWidth="1"/>
    <col min="2820" max="2820" width="60.7109375" style="33" customWidth="1"/>
    <col min="2821" max="3072" width="9.140625" style="33"/>
    <col min="3073" max="3073" width="5.7109375" style="33" customWidth="1"/>
    <col min="3074" max="3075" width="22.7109375" style="33" customWidth="1"/>
    <col min="3076" max="3076" width="60.7109375" style="33" customWidth="1"/>
    <col min="3077" max="3328" width="9.140625" style="33"/>
    <col min="3329" max="3329" width="5.7109375" style="33" customWidth="1"/>
    <col min="3330" max="3331" width="22.7109375" style="33" customWidth="1"/>
    <col min="3332" max="3332" width="60.7109375" style="33" customWidth="1"/>
    <col min="3333" max="3584" width="9.140625" style="33"/>
    <col min="3585" max="3585" width="5.7109375" style="33" customWidth="1"/>
    <col min="3586" max="3587" width="22.7109375" style="33" customWidth="1"/>
    <col min="3588" max="3588" width="60.7109375" style="33" customWidth="1"/>
    <col min="3589" max="3840" width="9.140625" style="33"/>
    <col min="3841" max="3841" width="5.7109375" style="33" customWidth="1"/>
    <col min="3842" max="3843" width="22.7109375" style="33" customWidth="1"/>
    <col min="3844" max="3844" width="60.7109375" style="33" customWidth="1"/>
    <col min="3845" max="4096" width="9.140625" style="33"/>
    <col min="4097" max="4097" width="5.7109375" style="33" customWidth="1"/>
    <col min="4098" max="4099" width="22.7109375" style="33" customWidth="1"/>
    <col min="4100" max="4100" width="60.7109375" style="33" customWidth="1"/>
    <col min="4101" max="4352" width="9.140625" style="33"/>
    <col min="4353" max="4353" width="5.7109375" style="33" customWidth="1"/>
    <col min="4354" max="4355" width="22.7109375" style="33" customWidth="1"/>
    <col min="4356" max="4356" width="60.7109375" style="33" customWidth="1"/>
    <col min="4357" max="4608" width="9.140625" style="33"/>
    <col min="4609" max="4609" width="5.7109375" style="33" customWidth="1"/>
    <col min="4610" max="4611" width="22.7109375" style="33" customWidth="1"/>
    <col min="4612" max="4612" width="60.7109375" style="33" customWidth="1"/>
    <col min="4613" max="4864" width="9.140625" style="33"/>
    <col min="4865" max="4865" width="5.7109375" style="33" customWidth="1"/>
    <col min="4866" max="4867" width="22.7109375" style="33" customWidth="1"/>
    <col min="4868" max="4868" width="60.7109375" style="33" customWidth="1"/>
    <col min="4869" max="5120" width="9.140625" style="33"/>
    <col min="5121" max="5121" width="5.7109375" style="33" customWidth="1"/>
    <col min="5122" max="5123" width="22.7109375" style="33" customWidth="1"/>
    <col min="5124" max="5124" width="60.7109375" style="33" customWidth="1"/>
    <col min="5125" max="5376" width="9.140625" style="33"/>
    <col min="5377" max="5377" width="5.7109375" style="33" customWidth="1"/>
    <col min="5378" max="5379" width="22.7109375" style="33" customWidth="1"/>
    <col min="5380" max="5380" width="60.7109375" style="33" customWidth="1"/>
    <col min="5381" max="5632" width="9.140625" style="33"/>
    <col min="5633" max="5633" width="5.7109375" style="33" customWidth="1"/>
    <col min="5634" max="5635" width="22.7109375" style="33" customWidth="1"/>
    <col min="5636" max="5636" width="60.7109375" style="33" customWidth="1"/>
    <col min="5637" max="5888" width="9.140625" style="33"/>
    <col min="5889" max="5889" width="5.7109375" style="33" customWidth="1"/>
    <col min="5890" max="5891" width="22.7109375" style="33" customWidth="1"/>
    <col min="5892" max="5892" width="60.7109375" style="33" customWidth="1"/>
    <col min="5893" max="6144" width="9.140625" style="33"/>
    <col min="6145" max="6145" width="5.7109375" style="33" customWidth="1"/>
    <col min="6146" max="6147" width="22.7109375" style="33" customWidth="1"/>
    <col min="6148" max="6148" width="60.7109375" style="33" customWidth="1"/>
    <col min="6149" max="6400" width="9.140625" style="33"/>
    <col min="6401" max="6401" width="5.7109375" style="33" customWidth="1"/>
    <col min="6402" max="6403" width="22.7109375" style="33" customWidth="1"/>
    <col min="6404" max="6404" width="60.7109375" style="33" customWidth="1"/>
    <col min="6405" max="6656" width="9.140625" style="33"/>
    <col min="6657" max="6657" width="5.7109375" style="33" customWidth="1"/>
    <col min="6658" max="6659" width="22.7109375" style="33" customWidth="1"/>
    <col min="6660" max="6660" width="60.7109375" style="33" customWidth="1"/>
    <col min="6661" max="6912" width="9.140625" style="33"/>
    <col min="6913" max="6913" width="5.7109375" style="33" customWidth="1"/>
    <col min="6914" max="6915" width="22.7109375" style="33" customWidth="1"/>
    <col min="6916" max="6916" width="60.7109375" style="33" customWidth="1"/>
    <col min="6917" max="7168" width="9.140625" style="33"/>
    <col min="7169" max="7169" width="5.7109375" style="33" customWidth="1"/>
    <col min="7170" max="7171" width="22.7109375" style="33" customWidth="1"/>
    <col min="7172" max="7172" width="60.7109375" style="33" customWidth="1"/>
    <col min="7173" max="7424" width="9.140625" style="33"/>
    <col min="7425" max="7425" width="5.7109375" style="33" customWidth="1"/>
    <col min="7426" max="7427" width="22.7109375" style="33" customWidth="1"/>
    <col min="7428" max="7428" width="60.7109375" style="33" customWidth="1"/>
    <col min="7429" max="7680" width="9.140625" style="33"/>
    <col min="7681" max="7681" width="5.7109375" style="33" customWidth="1"/>
    <col min="7682" max="7683" width="22.7109375" style="33" customWidth="1"/>
    <col min="7684" max="7684" width="60.7109375" style="33" customWidth="1"/>
    <col min="7685" max="7936" width="9.140625" style="33"/>
    <col min="7937" max="7937" width="5.7109375" style="33" customWidth="1"/>
    <col min="7938" max="7939" width="22.7109375" style="33" customWidth="1"/>
    <col min="7940" max="7940" width="60.7109375" style="33" customWidth="1"/>
    <col min="7941" max="8192" width="9.140625" style="33"/>
    <col min="8193" max="8193" width="5.7109375" style="33" customWidth="1"/>
    <col min="8194" max="8195" width="22.7109375" style="33" customWidth="1"/>
    <col min="8196" max="8196" width="60.7109375" style="33" customWidth="1"/>
    <col min="8197" max="8448" width="9.140625" style="33"/>
    <col min="8449" max="8449" width="5.7109375" style="33" customWidth="1"/>
    <col min="8450" max="8451" width="22.7109375" style="33" customWidth="1"/>
    <col min="8452" max="8452" width="60.7109375" style="33" customWidth="1"/>
    <col min="8453" max="8704" width="9.140625" style="33"/>
    <col min="8705" max="8705" width="5.7109375" style="33" customWidth="1"/>
    <col min="8706" max="8707" width="22.7109375" style="33" customWidth="1"/>
    <col min="8708" max="8708" width="60.7109375" style="33" customWidth="1"/>
    <col min="8709" max="8960" width="9.140625" style="33"/>
    <col min="8961" max="8961" width="5.7109375" style="33" customWidth="1"/>
    <col min="8962" max="8963" width="22.7109375" style="33" customWidth="1"/>
    <col min="8964" max="8964" width="60.7109375" style="33" customWidth="1"/>
    <col min="8965" max="9216" width="9.140625" style="33"/>
    <col min="9217" max="9217" width="5.7109375" style="33" customWidth="1"/>
    <col min="9218" max="9219" width="22.7109375" style="33" customWidth="1"/>
    <col min="9220" max="9220" width="60.7109375" style="33" customWidth="1"/>
    <col min="9221" max="9472" width="9.140625" style="33"/>
    <col min="9473" max="9473" width="5.7109375" style="33" customWidth="1"/>
    <col min="9474" max="9475" width="22.7109375" style="33" customWidth="1"/>
    <col min="9476" max="9476" width="60.7109375" style="33" customWidth="1"/>
    <col min="9477" max="9728" width="9.140625" style="33"/>
    <col min="9729" max="9729" width="5.7109375" style="33" customWidth="1"/>
    <col min="9730" max="9731" width="22.7109375" style="33" customWidth="1"/>
    <col min="9732" max="9732" width="60.7109375" style="33" customWidth="1"/>
    <col min="9733" max="9984" width="9.140625" style="33"/>
    <col min="9985" max="9985" width="5.7109375" style="33" customWidth="1"/>
    <col min="9986" max="9987" width="22.7109375" style="33" customWidth="1"/>
    <col min="9988" max="9988" width="60.7109375" style="33" customWidth="1"/>
    <col min="9989" max="10240" width="9.140625" style="33"/>
    <col min="10241" max="10241" width="5.7109375" style="33" customWidth="1"/>
    <col min="10242" max="10243" width="22.7109375" style="33" customWidth="1"/>
    <col min="10244" max="10244" width="60.7109375" style="33" customWidth="1"/>
    <col min="10245" max="10496" width="9.140625" style="33"/>
    <col min="10497" max="10497" width="5.7109375" style="33" customWidth="1"/>
    <col min="10498" max="10499" width="22.7109375" style="33" customWidth="1"/>
    <col min="10500" max="10500" width="60.7109375" style="33" customWidth="1"/>
    <col min="10501" max="10752" width="9.140625" style="33"/>
    <col min="10753" max="10753" width="5.7109375" style="33" customWidth="1"/>
    <col min="10754" max="10755" width="22.7109375" style="33" customWidth="1"/>
    <col min="10756" max="10756" width="60.7109375" style="33" customWidth="1"/>
    <col min="10757" max="11008" width="9.140625" style="33"/>
    <col min="11009" max="11009" width="5.7109375" style="33" customWidth="1"/>
    <col min="11010" max="11011" width="22.7109375" style="33" customWidth="1"/>
    <col min="11012" max="11012" width="60.7109375" style="33" customWidth="1"/>
    <col min="11013" max="11264" width="9.140625" style="33"/>
    <col min="11265" max="11265" width="5.7109375" style="33" customWidth="1"/>
    <col min="11266" max="11267" width="22.7109375" style="33" customWidth="1"/>
    <col min="11268" max="11268" width="60.7109375" style="33" customWidth="1"/>
    <col min="11269" max="11520" width="9.140625" style="33"/>
    <col min="11521" max="11521" width="5.7109375" style="33" customWidth="1"/>
    <col min="11522" max="11523" width="22.7109375" style="33" customWidth="1"/>
    <col min="11524" max="11524" width="60.7109375" style="33" customWidth="1"/>
    <col min="11525" max="11776" width="9.140625" style="33"/>
    <col min="11777" max="11777" width="5.7109375" style="33" customWidth="1"/>
    <col min="11778" max="11779" width="22.7109375" style="33" customWidth="1"/>
    <col min="11780" max="11780" width="60.7109375" style="33" customWidth="1"/>
    <col min="11781" max="12032" width="9.140625" style="33"/>
    <col min="12033" max="12033" width="5.7109375" style="33" customWidth="1"/>
    <col min="12034" max="12035" width="22.7109375" style="33" customWidth="1"/>
    <col min="12036" max="12036" width="60.7109375" style="33" customWidth="1"/>
    <col min="12037" max="12288" width="9.140625" style="33"/>
    <col min="12289" max="12289" width="5.7109375" style="33" customWidth="1"/>
    <col min="12290" max="12291" width="22.7109375" style="33" customWidth="1"/>
    <col min="12292" max="12292" width="60.7109375" style="33" customWidth="1"/>
    <col min="12293" max="12544" width="9.140625" style="33"/>
    <col min="12545" max="12545" width="5.7109375" style="33" customWidth="1"/>
    <col min="12546" max="12547" width="22.7109375" style="33" customWidth="1"/>
    <col min="12548" max="12548" width="60.7109375" style="33" customWidth="1"/>
    <col min="12549" max="12800" width="9.140625" style="33"/>
    <col min="12801" max="12801" width="5.7109375" style="33" customWidth="1"/>
    <col min="12802" max="12803" width="22.7109375" style="33" customWidth="1"/>
    <col min="12804" max="12804" width="60.7109375" style="33" customWidth="1"/>
    <col min="12805" max="13056" width="9.140625" style="33"/>
    <col min="13057" max="13057" width="5.7109375" style="33" customWidth="1"/>
    <col min="13058" max="13059" width="22.7109375" style="33" customWidth="1"/>
    <col min="13060" max="13060" width="60.7109375" style="33" customWidth="1"/>
    <col min="13061" max="13312" width="9.140625" style="33"/>
    <col min="13313" max="13313" width="5.7109375" style="33" customWidth="1"/>
    <col min="13314" max="13315" width="22.7109375" style="33" customWidth="1"/>
    <col min="13316" max="13316" width="60.7109375" style="33" customWidth="1"/>
    <col min="13317" max="13568" width="9.140625" style="33"/>
    <col min="13569" max="13569" width="5.7109375" style="33" customWidth="1"/>
    <col min="13570" max="13571" width="22.7109375" style="33" customWidth="1"/>
    <col min="13572" max="13572" width="60.7109375" style="33" customWidth="1"/>
    <col min="13573" max="13824" width="9.140625" style="33"/>
    <col min="13825" max="13825" width="5.7109375" style="33" customWidth="1"/>
    <col min="13826" max="13827" width="22.7109375" style="33" customWidth="1"/>
    <col min="13828" max="13828" width="60.7109375" style="33" customWidth="1"/>
    <col min="13829" max="14080" width="9.140625" style="33"/>
    <col min="14081" max="14081" width="5.7109375" style="33" customWidth="1"/>
    <col min="14082" max="14083" width="22.7109375" style="33" customWidth="1"/>
    <col min="14084" max="14084" width="60.7109375" style="33" customWidth="1"/>
    <col min="14085" max="14336" width="9.140625" style="33"/>
    <col min="14337" max="14337" width="5.7109375" style="33" customWidth="1"/>
    <col min="14338" max="14339" width="22.7109375" style="33" customWidth="1"/>
    <col min="14340" max="14340" width="60.7109375" style="33" customWidth="1"/>
    <col min="14341" max="14592" width="9.140625" style="33"/>
    <col min="14593" max="14593" width="5.7109375" style="33" customWidth="1"/>
    <col min="14594" max="14595" width="22.7109375" style="33" customWidth="1"/>
    <col min="14596" max="14596" width="60.7109375" style="33" customWidth="1"/>
    <col min="14597" max="14848" width="9.140625" style="33"/>
    <col min="14849" max="14849" width="5.7109375" style="33" customWidth="1"/>
    <col min="14850" max="14851" width="22.7109375" style="33" customWidth="1"/>
    <col min="14852" max="14852" width="60.7109375" style="33" customWidth="1"/>
    <col min="14853" max="15104" width="9.140625" style="33"/>
    <col min="15105" max="15105" width="5.7109375" style="33" customWidth="1"/>
    <col min="15106" max="15107" width="22.7109375" style="33" customWidth="1"/>
    <col min="15108" max="15108" width="60.7109375" style="33" customWidth="1"/>
    <col min="15109" max="15360" width="9.140625" style="33"/>
    <col min="15361" max="15361" width="5.7109375" style="33" customWidth="1"/>
    <col min="15362" max="15363" width="22.7109375" style="33" customWidth="1"/>
    <col min="15364" max="15364" width="60.7109375" style="33" customWidth="1"/>
    <col min="15365" max="15616" width="9.140625" style="33"/>
    <col min="15617" max="15617" width="5.7109375" style="33" customWidth="1"/>
    <col min="15618" max="15619" width="22.7109375" style="33" customWidth="1"/>
    <col min="15620" max="15620" width="60.7109375" style="33" customWidth="1"/>
    <col min="15621" max="15872" width="9.140625" style="33"/>
    <col min="15873" max="15873" width="5.7109375" style="33" customWidth="1"/>
    <col min="15874" max="15875" width="22.7109375" style="33" customWidth="1"/>
    <col min="15876" max="15876" width="60.7109375" style="33" customWidth="1"/>
    <col min="15877" max="16128" width="9.140625" style="33"/>
    <col min="16129" max="16129" width="5.7109375" style="33" customWidth="1"/>
    <col min="16130" max="16131" width="22.7109375" style="33" customWidth="1"/>
    <col min="16132" max="16132" width="60.7109375" style="33" customWidth="1"/>
    <col min="16133" max="16384" width="9.140625" style="33"/>
  </cols>
  <sheetData>
    <row r="1" spans="1:7" s="784" customFormat="1" ht="18">
      <c r="A1" s="32" t="s">
        <v>1277</v>
      </c>
    </row>
    <row r="2" spans="1:7" s="784" customFormat="1"/>
    <row r="3" spans="1:7" ht="18">
      <c r="A3" s="32"/>
    </row>
    <row r="4" spans="1:7">
      <c r="A4" s="1684" t="s">
        <v>39</v>
      </c>
      <c r="B4" s="1684"/>
      <c r="C4" s="1684"/>
      <c r="D4" s="1684"/>
    </row>
    <row r="5" spans="1:7">
      <c r="A5" s="34" t="s">
        <v>40</v>
      </c>
      <c r="B5" s="35"/>
      <c r="C5" s="35"/>
      <c r="D5" s="35"/>
    </row>
    <row r="6" spans="1:7" ht="15">
      <c r="A6" s="1050" t="s">
        <v>1189</v>
      </c>
      <c r="B6" s="35"/>
      <c r="C6" s="35"/>
      <c r="D6" s="35"/>
    </row>
    <row r="7" spans="1:7">
      <c r="A7" s="1685" t="s">
        <v>42</v>
      </c>
      <c r="B7" s="1685"/>
      <c r="C7" s="1685"/>
      <c r="D7" s="1685"/>
    </row>
    <row r="8" spans="1:7">
      <c r="A8" s="36"/>
      <c r="B8" s="36"/>
      <c r="C8" s="36"/>
      <c r="D8" s="36"/>
    </row>
    <row r="9" spans="1:7">
      <c r="A9" s="37" t="s">
        <v>1190</v>
      </c>
      <c r="E9" s="37" t="s">
        <v>1191</v>
      </c>
    </row>
    <row r="10" spans="1:7">
      <c r="A10" s="33" t="s">
        <v>43</v>
      </c>
      <c r="E10" s="33" t="s">
        <v>43</v>
      </c>
    </row>
    <row r="12" spans="1:7" s="40" customFormat="1" ht="66" customHeight="1" thickBot="1">
      <c r="A12" s="38" t="s">
        <v>44</v>
      </c>
      <c r="B12" s="39" t="s">
        <v>45</v>
      </c>
      <c r="C12" s="38" t="s">
        <v>46</v>
      </c>
      <c r="E12" s="38" t="s">
        <v>44</v>
      </c>
      <c r="F12" s="39" t="s">
        <v>45</v>
      </c>
      <c r="G12" s="38" t="s">
        <v>46</v>
      </c>
    </row>
    <row r="13" spans="1:7" s="41" customFormat="1">
      <c r="A13" s="41">
        <v>2010</v>
      </c>
      <c r="B13" s="42">
        <v>13797.798765732436</v>
      </c>
      <c r="C13" s="43">
        <v>0.35600313863561023</v>
      </c>
      <c r="E13" s="41">
        <v>2010</v>
      </c>
      <c r="F13" s="42">
        <v>167781.65921471087</v>
      </c>
      <c r="G13" s="43">
        <v>0.57087201220530837</v>
      </c>
    </row>
    <row r="14" spans="1:7" s="41" customFormat="1">
      <c r="A14" s="41">
        <v>2011</v>
      </c>
      <c r="B14" s="42">
        <v>19050.504297598549</v>
      </c>
      <c r="C14" s="43">
        <v>0.49306081977405081</v>
      </c>
      <c r="E14" s="41">
        <v>2011</v>
      </c>
      <c r="F14" s="42">
        <v>190282.61344138562</v>
      </c>
      <c r="G14" s="43">
        <v>0.64710014812358885</v>
      </c>
    </row>
    <row r="15" spans="1:7" s="41" customFormat="1">
      <c r="A15" s="41">
        <v>2012</v>
      </c>
      <c r="B15" s="42">
        <v>22776.996101308538</v>
      </c>
      <c r="C15" s="43">
        <v>0.55783367656732108</v>
      </c>
      <c r="E15" s="41">
        <v>2012</v>
      </c>
      <c r="F15" s="42">
        <v>252315.72813131305</v>
      </c>
      <c r="G15" s="43">
        <v>0.84176402635345526</v>
      </c>
    </row>
    <row r="16" spans="1:7" s="41" customFormat="1">
      <c r="A16" s="41">
        <v>2013</v>
      </c>
      <c r="B16" s="42">
        <v>72337.430026914037</v>
      </c>
      <c r="C16" s="43">
        <v>1.7299612485175959</v>
      </c>
      <c r="E16" s="41">
        <v>2013</v>
      </c>
      <c r="F16" s="42">
        <v>585475.45324263384</v>
      </c>
      <c r="G16" s="43">
        <v>1.9282774334247359</v>
      </c>
    </row>
    <row r="17" spans="1:7" s="41" customFormat="1">
      <c r="A17" s="41">
        <v>2014</v>
      </c>
      <c r="B17" s="42">
        <v>77225.222073059995</v>
      </c>
      <c r="C17" s="43">
        <v>1.7855105070964734</v>
      </c>
      <c r="E17" s="41">
        <v>2014</v>
      </c>
      <c r="F17" s="42">
        <v>698620.39389714599</v>
      </c>
      <c r="G17" s="43">
        <v>2.2523679604663447</v>
      </c>
    </row>
    <row r="18" spans="1:7" s="41" customFormat="1">
      <c r="A18" s="41">
        <v>2015</v>
      </c>
      <c r="B18" s="42">
        <v>95084.068939112462</v>
      </c>
      <c r="C18" s="43">
        <v>2.1363557895530754</v>
      </c>
      <c r="E18" s="41">
        <v>2015</v>
      </c>
      <c r="F18" s="42">
        <v>803485.31103221874</v>
      </c>
      <c r="G18" s="43">
        <v>2.5423656064904847</v>
      </c>
    </row>
    <row r="19" spans="1:7" s="41" customFormat="1">
      <c r="A19" s="41">
        <v>2016</v>
      </c>
      <c r="B19" s="42">
        <v>119401.26550062071</v>
      </c>
      <c r="C19" s="43">
        <v>2.609365808461483</v>
      </c>
      <c r="E19" s="41">
        <v>2016</v>
      </c>
      <c r="F19" s="42">
        <v>905308.75519387377</v>
      </c>
      <c r="G19" s="43">
        <v>2.8377632172139684</v>
      </c>
    </row>
    <row r="20" spans="1:7" s="47" customFormat="1">
      <c r="A20" s="44">
        <v>2017</v>
      </c>
      <c r="B20" s="1449">
        <v>121192.08238583627</v>
      </c>
      <c r="C20" s="1450">
        <v>2.5881155533662064</v>
      </c>
      <c r="E20" s="44">
        <v>2017</v>
      </c>
      <c r="F20" s="45">
        <v>900998.890075234</v>
      </c>
      <c r="G20" s="46">
        <v>2.7954802708511406</v>
      </c>
    </row>
    <row r="21" spans="1:7" s="47" customFormat="1" ht="12">
      <c r="A21" s="47" t="s">
        <v>47</v>
      </c>
    </row>
    <row r="22" spans="1:7" s="47" customFormat="1" ht="12"/>
    <row r="23" spans="1:7">
      <c r="A23" s="49" t="s">
        <v>51</v>
      </c>
    </row>
    <row r="24" spans="1:7">
      <c r="A24" s="50" t="s">
        <v>52</v>
      </c>
    </row>
    <row r="25" spans="1:7">
      <c r="A25" s="70"/>
    </row>
    <row r="26" spans="1:7">
      <c r="A26" s="68" t="s">
        <v>65</v>
      </c>
      <c r="B26" s="57"/>
      <c r="C26" s="57"/>
    </row>
    <row r="27" spans="1:7">
      <c r="A27" s="58" t="s">
        <v>43</v>
      </c>
      <c r="B27" s="57"/>
      <c r="C27" s="57"/>
    </row>
    <row r="29" spans="1:7" ht="39" thickBot="1">
      <c r="A29" s="66" t="s">
        <v>44</v>
      </c>
      <c r="B29" s="67" t="s">
        <v>66</v>
      </c>
      <c r="C29" s="66" t="s">
        <v>46</v>
      </c>
    </row>
    <row r="30" spans="1:7">
      <c r="A30" s="60">
        <v>2008</v>
      </c>
      <c r="B30" s="65" t="s">
        <v>67</v>
      </c>
      <c r="C30" s="64" t="s">
        <v>67</v>
      </c>
    </row>
    <row r="31" spans="1:7">
      <c r="A31" s="60">
        <v>2009</v>
      </c>
      <c r="B31" s="65" t="s">
        <v>67</v>
      </c>
      <c r="C31" s="64" t="s">
        <v>67</v>
      </c>
    </row>
    <row r="32" spans="1:7">
      <c r="A32" s="60">
        <v>2010</v>
      </c>
      <c r="B32" s="65" t="s">
        <v>67</v>
      </c>
      <c r="C32" s="64" t="s">
        <v>67</v>
      </c>
    </row>
    <row r="33" spans="1:3">
      <c r="A33" s="60">
        <v>2011</v>
      </c>
      <c r="B33" s="65">
        <v>5743</v>
      </c>
      <c r="C33" s="64">
        <v>1.54</v>
      </c>
    </row>
    <row r="34" spans="1:3">
      <c r="A34" s="60">
        <v>2012</v>
      </c>
      <c r="B34" s="65">
        <v>4745</v>
      </c>
      <c r="C34" s="64">
        <v>1.25</v>
      </c>
    </row>
    <row r="35" spans="1:3">
      <c r="A35" s="60">
        <v>2013</v>
      </c>
      <c r="B35" s="65">
        <v>22860</v>
      </c>
      <c r="C35" s="64">
        <v>5.68</v>
      </c>
    </row>
    <row r="36" spans="1:3">
      <c r="A36" s="60">
        <v>2014</v>
      </c>
      <c r="B36" s="65">
        <v>21695</v>
      </c>
      <c r="C36" s="64">
        <v>5.05</v>
      </c>
    </row>
    <row r="37" spans="1:3">
      <c r="A37" s="63">
        <v>2015</v>
      </c>
      <c r="B37" s="62">
        <v>32178</v>
      </c>
      <c r="C37" s="61">
        <v>7.49</v>
      </c>
    </row>
    <row r="38" spans="1:3">
      <c r="A38" s="59"/>
      <c r="B38" s="59"/>
      <c r="C38" s="59"/>
    </row>
    <row r="39" spans="1:3">
      <c r="A39" s="59" t="s">
        <v>68</v>
      </c>
      <c r="B39" s="59"/>
      <c r="C39" s="59"/>
    </row>
    <row r="41" spans="1:3">
      <c r="A41" s="69" t="s">
        <v>51</v>
      </c>
    </row>
    <row r="42" spans="1:3">
      <c r="A42" s="70" t="s">
        <v>69</v>
      </c>
    </row>
    <row r="44" spans="1:3" s="47" customFormat="1" ht="12">
      <c r="A44" s="48" t="s">
        <v>48</v>
      </c>
    </row>
    <row r="45" spans="1:3" s="47" customFormat="1" ht="12">
      <c r="A45" s="47" t="s">
        <v>49</v>
      </c>
    </row>
    <row r="46" spans="1:3" s="47" customFormat="1" ht="12">
      <c r="A46" s="47" t="s">
        <v>50</v>
      </c>
    </row>
    <row r="48" spans="1:3">
      <c r="A48" s="51"/>
    </row>
    <row r="49" spans="1:1">
      <c r="A49" s="49" t="s">
        <v>53</v>
      </c>
    </row>
    <row r="50" spans="1:1">
      <c r="A50" s="52" t="s">
        <v>54</v>
      </c>
    </row>
    <row r="51" spans="1:1">
      <c r="A51" s="51"/>
    </row>
    <row r="52" spans="1:1">
      <c r="A52" s="55" t="s">
        <v>55</v>
      </c>
    </row>
    <row r="53" spans="1:1">
      <c r="A53" s="54" t="s">
        <v>56</v>
      </c>
    </row>
    <row r="54" spans="1:1">
      <c r="A54" s="53" t="s">
        <v>41</v>
      </c>
    </row>
    <row r="55" spans="1:1">
      <c r="A55" s="54" t="s">
        <v>57</v>
      </c>
    </row>
    <row r="56" spans="1:1">
      <c r="A56" s="53" t="s">
        <v>58</v>
      </c>
    </row>
    <row r="57" spans="1:1">
      <c r="A57" s="54"/>
    </row>
    <row r="58" spans="1:1">
      <c r="A58" s="54" t="s">
        <v>59</v>
      </c>
    </row>
    <row r="59" spans="1:1">
      <c r="A59" s="54" t="s">
        <v>60</v>
      </c>
    </row>
    <row r="60" spans="1:1">
      <c r="A60" s="54" t="s">
        <v>61</v>
      </c>
    </row>
    <row r="61" spans="1:1">
      <c r="A61" s="56" t="s">
        <v>62</v>
      </c>
    </row>
    <row r="62" spans="1:1">
      <c r="A62" s="54" t="s">
        <v>63</v>
      </c>
    </row>
    <row r="63" spans="1:1">
      <c r="A63" s="54" t="s">
        <v>64</v>
      </c>
    </row>
  </sheetData>
  <mergeCells count="2">
    <mergeCell ref="A4:D4"/>
    <mergeCell ref="A7:D7"/>
  </mergeCells>
  <hyperlinks>
    <hyperlink ref="A61" r:id="rId1" xr:uid="{00000000-0004-0000-0D00-000000000000}"/>
    <hyperlink ref="A56" r:id="rId2" xr:uid="{00000000-0004-0000-0D00-000001000000}"/>
    <hyperlink ref="A54" r:id="rId3" xr:uid="{00000000-0004-0000-0D00-000002000000}"/>
  </hyperlinks>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Y137"/>
  <sheetViews>
    <sheetView showGridLines="0" zoomScaleNormal="100" workbookViewId="0">
      <selection activeCell="C20" sqref="C20"/>
    </sheetView>
  </sheetViews>
  <sheetFormatPr defaultColWidth="9.140625" defaultRowHeight="15"/>
  <cols>
    <col min="1" max="1" width="22" style="647" customWidth="1" collapsed="1"/>
    <col min="2" max="29" width="14" style="647" customWidth="1" collapsed="1"/>
    <col min="30" max="16384" width="9.140625" style="647"/>
  </cols>
  <sheetData>
    <row r="1" spans="1:3" s="981" customFormat="1" ht="18.75">
      <c r="A1" s="640" t="s">
        <v>990</v>
      </c>
    </row>
    <row r="2" spans="1:3" s="981" customFormat="1">
      <c r="A2" s="981" t="s">
        <v>1161</v>
      </c>
    </row>
    <row r="3" spans="1:3" s="1546" customFormat="1"/>
    <row r="4" spans="1:3" s="981" customFormat="1">
      <c r="B4" s="981" t="s">
        <v>991</v>
      </c>
    </row>
    <row r="5" spans="1:3" s="981" customFormat="1">
      <c r="B5" s="981" t="s">
        <v>2</v>
      </c>
      <c r="C5" s="981" t="s">
        <v>176</v>
      </c>
    </row>
    <row r="6" spans="1:3" s="981" customFormat="1">
      <c r="A6" s="972" t="s">
        <v>618</v>
      </c>
      <c r="B6" s="993">
        <v>7.2</v>
      </c>
      <c r="C6" s="984">
        <v>4.8</v>
      </c>
    </row>
    <row r="7" spans="1:3" s="981" customFormat="1">
      <c r="A7" s="972" t="s">
        <v>619</v>
      </c>
      <c r="B7" s="993">
        <v>7.2</v>
      </c>
      <c r="C7" s="984">
        <v>4.9000000000000004</v>
      </c>
    </row>
    <row r="8" spans="1:3" s="981" customFormat="1">
      <c r="A8" s="972" t="s">
        <v>620</v>
      </c>
      <c r="B8" s="993">
        <v>7.7</v>
      </c>
      <c r="C8" s="984">
        <v>5.4</v>
      </c>
    </row>
    <row r="9" spans="1:3" s="981" customFormat="1">
      <c r="A9" s="972" t="s">
        <v>621</v>
      </c>
      <c r="B9" s="993">
        <v>6.9</v>
      </c>
      <c r="C9" s="984">
        <v>5.2</v>
      </c>
    </row>
    <row r="10" spans="1:3" s="981" customFormat="1">
      <c r="A10" s="972" t="s">
        <v>622</v>
      </c>
      <c r="B10" s="993">
        <v>7</v>
      </c>
      <c r="C10" s="984">
        <v>5.7</v>
      </c>
    </row>
    <row r="11" spans="1:3" s="981" customFormat="1">
      <c r="A11" s="972" t="s">
        <v>623</v>
      </c>
      <c r="B11" s="993">
        <v>9.1999999999999993</v>
      </c>
      <c r="C11" s="984">
        <v>7.6</v>
      </c>
    </row>
    <row r="12" spans="1:3" s="981" customFormat="1">
      <c r="A12" s="972" t="s">
        <v>624</v>
      </c>
      <c r="B12" s="993">
        <v>8.9</v>
      </c>
      <c r="C12" s="984">
        <v>7.6</v>
      </c>
    </row>
    <row r="13" spans="1:3" s="981" customFormat="1">
      <c r="A13" s="972" t="s">
        <v>625</v>
      </c>
      <c r="B13" s="993">
        <v>9.5</v>
      </c>
      <c r="C13" s="984">
        <v>8</v>
      </c>
    </row>
    <row r="14" spans="1:3" s="981" customFormat="1">
      <c r="A14" s="972" t="s">
        <v>626</v>
      </c>
      <c r="B14" s="993">
        <v>9.1999999999999993</v>
      </c>
      <c r="C14" s="984">
        <v>7.9</v>
      </c>
    </row>
    <row r="15" spans="1:3" s="981" customFormat="1">
      <c r="A15" s="972" t="s">
        <v>627</v>
      </c>
      <c r="B15" s="993">
        <v>8.6999999999999993</v>
      </c>
      <c r="C15" s="984">
        <v>7.5</v>
      </c>
    </row>
    <row r="16" spans="1:3" s="981" customFormat="1">
      <c r="A16" s="972" t="s">
        <v>578</v>
      </c>
      <c r="B16" s="993">
        <v>7</v>
      </c>
      <c r="C16" s="984">
        <v>6.2</v>
      </c>
    </row>
    <row r="17" spans="1:37" s="981" customFormat="1">
      <c r="A17" s="972" t="s">
        <v>579</v>
      </c>
      <c r="B17" s="993">
        <v>6.1</v>
      </c>
      <c r="C17" s="984">
        <v>5.3</v>
      </c>
    </row>
    <row r="18" spans="1:37" s="981" customFormat="1">
      <c r="A18" s="972" t="s">
        <v>580</v>
      </c>
      <c r="B18" s="993">
        <v>5.7</v>
      </c>
      <c r="C18" s="984">
        <v>4.9000000000000004</v>
      </c>
    </row>
    <row r="19" spans="1:37" s="981" customFormat="1">
      <c r="A19" s="972" t="s">
        <v>921</v>
      </c>
      <c r="B19" s="993">
        <v>5.3</v>
      </c>
      <c r="C19" s="984">
        <v>4.4000000000000004</v>
      </c>
    </row>
    <row r="20" spans="1:37" s="981" customFormat="1">
      <c r="A20" s="972"/>
      <c r="B20" s="983"/>
      <c r="C20" s="983"/>
      <c r="D20" s="984"/>
    </row>
    <row r="21" spans="1:37" s="981" customFormat="1">
      <c r="A21" s="972"/>
      <c r="B21" s="983"/>
      <c r="C21" s="983"/>
      <c r="D21" s="984"/>
    </row>
    <row r="22" spans="1:37" ht="15.75">
      <c r="A22" s="967" t="s">
        <v>157</v>
      </c>
    </row>
    <row r="23" spans="1:37">
      <c r="A23" s="968" t="s">
        <v>894</v>
      </c>
    </row>
    <row r="24" spans="1:37">
      <c r="A24" s="956"/>
    </row>
    <row r="25" spans="1:37">
      <c r="A25" s="969" t="s">
        <v>158</v>
      </c>
      <c r="B25" s="702" t="s">
        <v>159</v>
      </c>
    </row>
    <row r="26" spans="1:37">
      <c r="A26" s="969" t="s">
        <v>532</v>
      </c>
      <c r="B26" s="702" t="s">
        <v>533</v>
      </c>
    </row>
    <row r="27" spans="1:37">
      <c r="A27" s="969" t="s">
        <v>534</v>
      </c>
      <c r="B27" s="702" t="s">
        <v>270</v>
      </c>
    </row>
    <row r="28" spans="1:37">
      <c r="A28" s="956"/>
    </row>
    <row r="29" spans="1:37" ht="39" customHeight="1">
      <c r="A29" s="970" t="s">
        <v>35</v>
      </c>
      <c r="B29" s="1688" t="s">
        <v>164</v>
      </c>
      <c r="C29" s="1689"/>
      <c r="D29" s="1689"/>
      <c r="E29" s="1689"/>
      <c r="F29" s="1686" t="s">
        <v>946</v>
      </c>
      <c r="G29" s="1687"/>
      <c r="H29" s="1687"/>
      <c r="I29" s="1687"/>
      <c r="J29" s="1686" t="s">
        <v>947</v>
      </c>
      <c r="K29" s="1687"/>
      <c r="L29" s="1687"/>
      <c r="M29" s="1687"/>
      <c r="N29" s="1686" t="s">
        <v>948</v>
      </c>
      <c r="O29" s="1687"/>
      <c r="P29" s="1687"/>
      <c r="Q29" s="1687"/>
      <c r="R29" s="1686" t="s">
        <v>949</v>
      </c>
      <c r="S29" s="1687"/>
      <c r="T29" s="1687"/>
      <c r="U29" s="1687"/>
      <c r="V29" s="1686" t="s">
        <v>975</v>
      </c>
      <c r="W29" s="1687"/>
      <c r="X29" s="1687"/>
      <c r="Y29" s="1687"/>
      <c r="Z29" s="1686" t="s">
        <v>950</v>
      </c>
      <c r="AA29" s="1687"/>
      <c r="AB29" s="1687"/>
      <c r="AC29" s="1687"/>
      <c r="AD29" s="1686" t="s">
        <v>976</v>
      </c>
      <c r="AE29" s="1687"/>
      <c r="AF29" s="1687"/>
      <c r="AG29" s="1687"/>
      <c r="AH29" s="1686" t="s">
        <v>951</v>
      </c>
      <c r="AI29" s="1687"/>
      <c r="AJ29" s="1687"/>
      <c r="AK29" s="1687"/>
    </row>
    <row r="30" spans="1:37" ht="26.1" customHeight="1">
      <c r="A30" s="956"/>
      <c r="B30" s="982" t="s">
        <v>160</v>
      </c>
      <c r="C30" s="982" t="s">
        <v>161</v>
      </c>
      <c r="D30" s="982" t="s">
        <v>162</v>
      </c>
      <c r="E30" s="982" t="s">
        <v>163</v>
      </c>
      <c r="F30" s="989" t="s">
        <v>160</v>
      </c>
      <c r="G30" s="989" t="s">
        <v>161</v>
      </c>
      <c r="H30" s="989" t="s">
        <v>162</v>
      </c>
      <c r="I30" s="989" t="s">
        <v>163</v>
      </c>
      <c r="J30" s="989" t="s">
        <v>160</v>
      </c>
      <c r="K30" s="989" t="s">
        <v>161</v>
      </c>
      <c r="L30" s="989" t="s">
        <v>162</v>
      </c>
      <c r="M30" s="989" t="s">
        <v>163</v>
      </c>
      <c r="N30" s="989" t="s">
        <v>160</v>
      </c>
      <c r="O30" s="989" t="s">
        <v>161</v>
      </c>
      <c r="P30" s="989" t="s">
        <v>162</v>
      </c>
      <c r="Q30" s="989" t="s">
        <v>163</v>
      </c>
      <c r="R30" s="989" t="s">
        <v>160</v>
      </c>
      <c r="S30" s="989" t="s">
        <v>161</v>
      </c>
      <c r="T30" s="989" t="s">
        <v>162</v>
      </c>
      <c r="U30" s="989" t="s">
        <v>163</v>
      </c>
      <c r="V30" s="989" t="s">
        <v>160</v>
      </c>
      <c r="W30" s="989" t="s">
        <v>161</v>
      </c>
      <c r="X30" s="989" t="s">
        <v>162</v>
      </c>
      <c r="Y30" s="989" t="s">
        <v>163</v>
      </c>
      <c r="Z30" s="989" t="s">
        <v>160</v>
      </c>
      <c r="AA30" s="989" t="s">
        <v>161</v>
      </c>
      <c r="AB30" s="989" t="s">
        <v>162</v>
      </c>
      <c r="AC30" s="989" t="s">
        <v>163</v>
      </c>
      <c r="AD30" s="989" t="s">
        <v>160</v>
      </c>
      <c r="AE30" s="989" t="s">
        <v>161</v>
      </c>
      <c r="AF30" s="989" t="s">
        <v>162</v>
      </c>
      <c r="AG30" s="989" t="s">
        <v>163</v>
      </c>
      <c r="AH30" s="989" t="s">
        <v>160</v>
      </c>
      <c r="AI30" s="989" t="s">
        <v>161</v>
      </c>
      <c r="AJ30" s="989" t="s">
        <v>162</v>
      </c>
      <c r="AK30" s="989" t="s">
        <v>163</v>
      </c>
    </row>
    <row r="31" spans="1:37">
      <c r="A31" s="972" t="s">
        <v>618</v>
      </c>
      <c r="B31" s="983">
        <v>1419200</v>
      </c>
      <c r="C31" s="983">
        <v>29749500</v>
      </c>
      <c r="D31" s="984">
        <v>4.8</v>
      </c>
      <c r="E31" s="984">
        <v>0.1</v>
      </c>
      <c r="F31" s="992">
        <v>834100</v>
      </c>
      <c r="G31" s="992">
        <v>16174700</v>
      </c>
      <c r="H31" s="993">
        <v>5.2</v>
      </c>
      <c r="I31" s="993">
        <v>0.1</v>
      </c>
      <c r="J31" s="992">
        <v>585200</v>
      </c>
      <c r="K31" s="992">
        <v>13574800</v>
      </c>
      <c r="L31" s="993">
        <v>4.3</v>
      </c>
      <c r="M31" s="993">
        <v>0.1</v>
      </c>
      <c r="N31" s="992">
        <v>260100</v>
      </c>
      <c r="O31" s="992">
        <v>3715900</v>
      </c>
      <c r="P31" s="993">
        <v>7</v>
      </c>
      <c r="Q31" s="993">
        <v>0.3</v>
      </c>
      <c r="R31" s="992">
        <v>1138600</v>
      </c>
      <c r="S31" s="992">
        <v>25479600</v>
      </c>
      <c r="T31" s="993">
        <v>4.5</v>
      </c>
      <c r="U31" s="993">
        <v>0.1</v>
      </c>
      <c r="V31" s="992">
        <v>156300</v>
      </c>
      <c r="W31" s="992">
        <v>2002600</v>
      </c>
      <c r="X31" s="993">
        <v>7.8</v>
      </c>
      <c r="Y31" s="993">
        <v>0.5</v>
      </c>
      <c r="Z31" s="992">
        <v>659900</v>
      </c>
      <c r="AA31" s="992">
        <v>13820900</v>
      </c>
      <c r="AB31" s="993">
        <v>4.8</v>
      </c>
      <c r="AC31" s="993">
        <v>0.1</v>
      </c>
      <c r="AD31" s="992">
        <v>103800</v>
      </c>
      <c r="AE31" s="992">
        <v>1713200</v>
      </c>
      <c r="AF31" s="993">
        <v>6.1</v>
      </c>
      <c r="AG31" s="993">
        <v>0.4</v>
      </c>
      <c r="AH31" s="992">
        <v>478700</v>
      </c>
      <c r="AI31" s="992">
        <v>11658700</v>
      </c>
      <c r="AJ31" s="993">
        <v>4.0999999999999996</v>
      </c>
      <c r="AK31" s="993">
        <v>0.1</v>
      </c>
    </row>
    <row r="32" spans="1:37">
      <c r="A32" s="972" t="s">
        <v>619</v>
      </c>
      <c r="B32" s="983">
        <v>1477800</v>
      </c>
      <c r="C32" s="983">
        <v>30147200</v>
      </c>
      <c r="D32" s="984">
        <v>4.9000000000000004</v>
      </c>
      <c r="E32" s="984">
        <v>0.1</v>
      </c>
      <c r="F32" s="992">
        <v>876500</v>
      </c>
      <c r="G32" s="992">
        <v>16325900</v>
      </c>
      <c r="H32" s="993">
        <v>5.4</v>
      </c>
      <c r="I32" s="993">
        <v>0.1</v>
      </c>
      <c r="J32" s="992">
        <v>601300</v>
      </c>
      <c r="K32" s="992">
        <v>13821300</v>
      </c>
      <c r="L32" s="993">
        <v>4.4000000000000004</v>
      </c>
      <c r="M32" s="993">
        <v>0.1</v>
      </c>
      <c r="N32" s="992">
        <v>292200</v>
      </c>
      <c r="O32" s="992">
        <v>3802300</v>
      </c>
      <c r="P32" s="993">
        <v>7.7</v>
      </c>
      <c r="Q32" s="993">
        <v>0.3</v>
      </c>
      <c r="R32" s="992">
        <v>1162500</v>
      </c>
      <c r="S32" s="992">
        <v>25777700</v>
      </c>
      <c r="T32" s="993">
        <v>4.5</v>
      </c>
      <c r="U32" s="993">
        <v>0.1</v>
      </c>
      <c r="V32" s="992">
        <v>178200</v>
      </c>
      <c r="W32" s="992">
        <v>2019400</v>
      </c>
      <c r="X32" s="993">
        <v>8.8000000000000007</v>
      </c>
      <c r="Y32" s="993">
        <v>0.5</v>
      </c>
      <c r="Z32" s="992">
        <v>685400</v>
      </c>
      <c r="AA32" s="992">
        <v>13953900</v>
      </c>
      <c r="AB32" s="993">
        <v>4.9000000000000004</v>
      </c>
      <c r="AC32" s="993">
        <v>0.2</v>
      </c>
      <c r="AD32" s="992">
        <v>114000</v>
      </c>
      <c r="AE32" s="992">
        <v>1782900</v>
      </c>
      <c r="AF32" s="993">
        <v>6.4</v>
      </c>
      <c r="AG32" s="993">
        <v>0.5</v>
      </c>
      <c r="AH32" s="992">
        <v>477200</v>
      </c>
      <c r="AI32" s="992">
        <v>11823800</v>
      </c>
      <c r="AJ32" s="993">
        <v>4</v>
      </c>
      <c r="AK32" s="993">
        <v>0.1</v>
      </c>
    </row>
    <row r="33" spans="1:181">
      <c r="A33" s="972" t="s">
        <v>620</v>
      </c>
      <c r="B33" s="983">
        <v>1637300</v>
      </c>
      <c r="C33" s="983">
        <v>30590200</v>
      </c>
      <c r="D33" s="984">
        <v>5.4</v>
      </c>
      <c r="E33" s="984">
        <v>0.1</v>
      </c>
      <c r="F33" s="992">
        <v>957900</v>
      </c>
      <c r="G33" s="992">
        <v>16552000</v>
      </c>
      <c r="H33" s="993">
        <v>5.8</v>
      </c>
      <c r="I33" s="993">
        <v>0.2</v>
      </c>
      <c r="J33" s="992">
        <v>679500</v>
      </c>
      <c r="K33" s="992">
        <v>14038200</v>
      </c>
      <c r="L33" s="993">
        <v>4.8</v>
      </c>
      <c r="M33" s="993">
        <v>0.1</v>
      </c>
      <c r="N33" s="992">
        <v>322600</v>
      </c>
      <c r="O33" s="992">
        <v>3832400</v>
      </c>
      <c r="P33" s="993">
        <v>8.4</v>
      </c>
      <c r="Q33" s="993">
        <v>0.4</v>
      </c>
      <c r="R33" s="992">
        <v>1301000</v>
      </c>
      <c r="S33" s="992">
        <v>26132600</v>
      </c>
      <c r="T33" s="993">
        <v>5</v>
      </c>
      <c r="U33" s="993">
        <v>0.1</v>
      </c>
      <c r="V33" s="992">
        <v>198800</v>
      </c>
      <c r="W33" s="992">
        <v>2017000</v>
      </c>
      <c r="X33" s="993">
        <v>9.9</v>
      </c>
      <c r="Y33" s="993">
        <v>0.5</v>
      </c>
      <c r="Z33" s="992">
        <v>749000</v>
      </c>
      <c r="AA33" s="992">
        <v>14145200</v>
      </c>
      <c r="AB33" s="993">
        <v>5.3</v>
      </c>
      <c r="AC33" s="993">
        <v>0.2</v>
      </c>
      <c r="AD33" s="992">
        <v>123700</v>
      </c>
      <c r="AE33" s="992">
        <v>1815400</v>
      </c>
      <c r="AF33" s="993">
        <v>6.8</v>
      </c>
      <c r="AG33" s="993">
        <v>0.5</v>
      </c>
      <c r="AH33" s="992">
        <v>552000</v>
      </c>
      <c r="AI33" s="992">
        <v>11987400</v>
      </c>
      <c r="AJ33" s="993">
        <v>4.5999999999999996</v>
      </c>
      <c r="AK33" s="993">
        <v>0.2</v>
      </c>
    </row>
    <row r="34" spans="1:181">
      <c r="A34" s="972" t="s">
        <v>621</v>
      </c>
      <c r="B34" s="983">
        <v>1592200</v>
      </c>
      <c r="C34" s="983">
        <v>30863700</v>
      </c>
      <c r="D34" s="984">
        <v>5.2</v>
      </c>
      <c r="E34" s="984">
        <v>0.1</v>
      </c>
      <c r="F34" s="992">
        <v>900500</v>
      </c>
      <c r="G34" s="992">
        <v>16688900</v>
      </c>
      <c r="H34" s="993">
        <v>5.4</v>
      </c>
      <c r="I34" s="993">
        <v>0.2</v>
      </c>
      <c r="J34" s="992">
        <v>691700</v>
      </c>
      <c r="K34" s="992">
        <v>14174800</v>
      </c>
      <c r="L34" s="993">
        <v>4.9000000000000004</v>
      </c>
      <c r="M34" s="993">
        <v>0.1</v>
      </c>
      <c r="N34" s="992">
        <v>323900</v>
      </c>
      <c r="O34" s="992">
        <v>3834400</v>
      </c>
      <c r="P34" s="993">
        <v>8.4</v>
      </c>
      <c r="Q34" s="993">
        <v>0.4</v>
      </c>
      <c r="R34" s="992">
        <v>1255800</v>
      </c>
      <c r="S34" s="992">
        <v>26373000</v>
      </c>
      <c r="T34" s="993">
        <v>4.8</v>
      </c>
      <c r="U34" s="993">
        <v>0.1</v>
      </c>
      <c r="V34" s="992">
        <v>192000</v>
      </c>
      <c r="W34" s="992">
        <v>2028100</v>
      </c>
      <c r="X34" s="993">
        <v>9.5</v>
      </c>
      <c r="Y34" s="993">
        <v>0.5</v>
      </c>
      <c r="Z34" s="992">
        <v>699500</v>
      </c>
      <c r="AA34" s="992">
        <v>14250900</v>
      </c>
      <c r="AB34" s="993">
        <v>4.9000000000000004</v>
      </c>
      <c r="AC34" s="993">
        <v>0.2</v>
      </c>
      <c r="AD34" s="992">
        <v>131900</v>
      </c>
      <c r="AE34" s="992">
        <v>1806300</v>
      </c>
      <c r="AF34" s="993">
        <v>7.3</v>
      </c>
      <c r="AG34" s="993">
        <v>0.5</v>
      </c>
      <c r="AH34" s="992">
        <v>556300</v>
      </c>
      <c r="AI34" s="992">
        <v>12122200</v>
      </c>
      <c r="AJ34" s="993">
        <v>4.5999999999999996</v>
      </c>
      <c r="AK34" s="993">
        <v>0.2</v>
      </c>
    </row>
    <row r="35" spans="1:181">
      <c r="A35" s="972" t="s">
        <v>622</v>
      </c>
      <c r="B35" s="983">
        <v>1770600</v>
      </c>
      <c r="C35" s="983">
        <v>31195700</v>
      </c>
      <c r="D35" s="984">
        <v>5.7</v>
      </c>
      <c r="E35" s="984">
        <v>0.1</v>
      </c>
      <c r="F35" s="992">
        <v>1021900</v>
      </c>
      <c r="G35" s="992">
        <v>16850000</v>
      </c>
      <c r="H35" s="993">
        <v>6.1</v>
      </c>
      <c r="I35" s="993">
        <v>0.2</v>
      </c>
      <c r="J35" s="992">
        <v>748600</v>
      </c>
      <c r="K35" s="992">
        <v>14345700</v>
      </c>
      <c r="L35" s="993">
        <v>5.2</v>
      </c>
      <c r="M35" s="993">
        <v>0.2</v>
      </c>
      <c r="N35" s="992">
        <v>354500</v>
      </c>
      <c r="O35" s="992">
        <v>3947000</v>
      </c>
      <c r="P35" s="993">
        <v>9</v>
      </c>
      <c r="Q35" s="993">
        <v>0.4</v>
      </c>
      <c r="R35" s="992">
        <v>1402900</v>
      </c>
      <c r="S35" s="992">
        <v>26546100</v>
      </c>
      <c r="T35" s="993">
        <v>5.3</v>
      </c>
      <c r="U35" s="993">
        <v>0.1</v>
      </c>
      <c r="V35" s="992">
        <v>208800</v>
      </c>
      <c r="W35" s="992">
        <v>2121200</v>
      </c>
      <c r="X35" s="993">
        <v>9.8000000000000007</v>
      </c>
      <c r="Y35" s="993">
        <v>0.6</v>
      </c>
      <c r="Z35" s="992">
        <v>804700</v>
      </c>
      <c r="AA35" s="992">
        <v>14289800</v>
      </c>
      <c r="AB35" s="993">
        <v>5.6</v>
      </c>
      <c r="AC35" s="993">
        <v>0.2</v>
      </c>
      <c r="AD35" s="992">
        <v>145700</v>
      </c>
      <c r="AE35" s="992">
        <v>1825900</v>
      </c>
      <c r="AF35" s="993">
        <v>8</v>
      </c>
      <c r="AG35" s="993">
        <v>0.5</v>
      </c>
      <c r="AH35" s="992">
        <v>598200</v>
      </c>
      <c r="AI35" s="992">
        <v>12256200</v>
      </c>
      <c r="AJ35" s="993">
        <v>4.9000000000000004</v>
      </c>
      <c r="AK35" s="993">
        <v>0.2</v>
      </c>
    </row>
    <row r="36" spans="1:181">
      <c r="A36" s="972" t="s">
        <v>623</v>
      </c>
      <c r="B36" s="983">
        <v>2397800</v>
      </c>
      <c r="C36" s="983">
        <v>31392900</v>
      </c>
      <c r="D36" s="984">
        <v>7.6</v>
      </c>
      <c r="E36" s="984">
        <v>0.1</v>
      </c>
      <c r="F36" s="992">
        <v>1441600</v>
      </c>
      <c r="G36" s="992">
        <v>16911900</v>
      </c>
      <c r="H36" s="993">
        <v>8.5</v>
      </c>
      <c r="I36" s="993">
        <v>0.2</v>
      </c>
      <c r="J36" s="992">
        <v>956200</v>
      </c>
      <c r="K36" s="992">
        <v>14481000</v>
      </c>
      <c r="L36" s="993">
        <v>6.6</v>
      </c>
      <c r="M36" s="993">
        <v>0.2</v>
      </c>
      <c r="N36" s="992">
        <v>430100</v>
      </c>
      <c r="O36" s="992">
        <v>3989900</v>
      </c>
      <c r="P36" s="993">
        <v>10.8</v>
      </c>
      <c r="Q36" s="993">
        <v>0.4</v>
      </c>
      <c r="R36" s="992">
        <v>1948300</v>
      </c>
      <c r="S36" s="992">
        <v>26647700</v>
      </c>
      <c r="T36" s="993">
        <v>7.3</v>
      </c>
      <c r="U36" s="993">
        <v>0.1</v>
      </c>
      <c r="V36" s="992">
        <v>256600</v>
      </c>
      <c r="W36" s="992">
        <v>2066900</v>
      </c>
      <c r="X36" s="993">
        <v>12.4</v>
      </c>
      <c r="Y36" s="993">
        <v>0.6</v>
      </c>
      <c r="Z36" s="992">
        <v>1171900</v>
      </c>
      <c r="AA36" s="992">
        <v>14380600</v>
      </c>
      <c r="AB36" s="993">
        <v>8.1</v>
      </c>
      <c r="AC36" s="993">
        <v>0.2</v>
      </c>
      <c r="AD36" s="992">
        <v>173500</v>
      </c>
      <c r="AE36" s="992">
        <v>1923000</v>
      </c>
      <c r="AF36" s="993">
        <v>9</v>
      </c>
      <c r="AG36" s="993">
        <v>0.6</v>
      </c>
      <c r="AH36" s="992">
        <v>776500</v>
      </c>
      <c r="AI36" s="992">
        <v>12267100</v>
      </c>
      <c r="AJ36" s="993">
        <v>6.3</v>
      </c>
      <c r="AK36" s="993">
        <v>0.2</v>
      </c>
    </row>
    <row r="37" spans="1:181">
      <c r="A37" s="972" t="s">
        <v>624</v>
      </c>
      <c r="B37" s="983">
        <v>2400000</v>
      </c>
      <c r="C37" s="983">
        <v>31447500</v>
      </c>
      <c r="D37" s="984">
        <v>7.6</v>
      </c>
      <c r="E37" s="984">
        <v>0.1</v>
      </c>
      <c r="F37" s="992">
        <v>1446600</v>
      </c>
      <c r="G37" s="992">
        <v>16950500</v>
      </c>
      <c r="H37" s="993">
        <v>8.5</v>
      </c>
      <c r="I37" s="993">
        <v>0.2</v>
      </c>
      <c r="J37" s="992">
        <v>953400</v>
      </c>
      <c r="K37" s="992">
        <v>14497100</v>
      </c>
      <c r="L37" s="993">
        <v>6.6</v>
      </c>
      <c r="M37" s="993">
        <v>0.2</v>
      </c>
      <c r="N37" s="992">
        <v>492300</v>
      </c>
      <c r="O37" s="992">
        <v>4474400</v>
      </c>
      <c r="P37" s="993">
        <v>11</v>
      </c>
      <c r="Q37" s="993">
        <v>0.4</v>
      </c>
      <c r="R37" s="992">
        <v>1888300</v>
      </c>
      <c r="S37" s="992">
        <v>26152200</v>
      </c>
      <c r="T37" s="993">
        <v>7.2</v>
      </c>
      <c r="U37" s="993">
        <v>0.1</v>
      </c>
      <c r="V37" s="992">
        <v>292800</v>
      </c>
      <c r="W37" s="992">
        <v>2287700</v>
      </c>
      <c r="X37" s="993">
        <v>12.8</v>
      </c>
      <c r="Y37" s="993">
        <v>0.6</v>
      </c>
      <c r="Z37" s="992">
        <v>1139200</v>
      </c>
      <c r="AA37" s="992">
        <v>14162700</v>
      </c>
      <c r="AB37" s="993">
        <v>8</v>
      </c>
      <c r="AC37" s="993">
        <v>0.2</v>
      </c>
      <c r="AD37" s="992">
        <v>199500</v>
      </c>
      <c r="AE37" s="992">
        <v>2186600</v>
      </c>
      <c r="AF37" s="993">
        <v>9.1</v>
      </c>
      <c r="AG37" s="993">
        <v>0.5</v>
      </c>
      <c r="AH37" s="992">
        <v>749100</v>
      </c>
      <c r="AI37" s="992">
        <v>11989500</v>
      </c>
      <c r="AJ37" s="993">
        <v>6.2</v>
      </c>
      <c r="AK37" s="993">
        <v>0.2</v>
      </c>
    </row>
    <row r="38" spans="1:181">
      <c r="A38" s="972" t="s">
        <v>625</v>
      </c>
      <c r="B38" s="983">
        <v>2538900</v>
      </c>
      <c r="C38" s="983">
        <v>31712200</v>
      </c>
      <c r="D38" s="984">
        <v>8</v>
      </c>
      <c r="E38" s="984">
        <v>0.1</v>
      </c>
      <c r="F38" s="992">
        <v>1473800</v>
      </c>
      <c r="G38" s="992">
        <v>17068100</v>
      </c>
      <c r="H38" s="993">
        <v>8.6</v>
      </c>
      <c r="I38" s="993">
        <v>0.2</v>
      </c>
      <c r="J38" s="992">
        <v>1065100</v>
      </c>
      <c r="K38" s="992">
        <v>14644100</v>
      </c>
      <c r="L38" s="993">
        <v>7.3</v>
      </c>
      <c r="M38" s="993">
        <v>0.2</v>
      </c>
      <c r="N38" s="992">
        <v>526500</v>
      </c>
      <c r="O38" s="992">
        <v>4587900</v>
      </c>
      <c r="P38" s="993">
        <v>11.5</v>
      </c>
      <c r="Q38" s="993">
        <v>0.4</v>
      </c>
      <c r="R38" s="992">
        <v>1989000</v>
      </c>
      <c r="S38" s="992">
        <v>26251900</v>
      </c>
      <c r="T38" s="993">
        <v>7.6</v>
      </c>
      <c r="U38" s="993">
        <v>0.1</v>
      </c>
      <c r="V38" s="992">
        <v>302800</v>
      </c>
      <c r="W38" s="992">
        <v>2338600</v>
      </c>
      <c r="X38" s="993">
        <v>12.9</v>
      </c>
      <c r="Y38" s="993">
        <v>0.6</v>
      </c>
      <c r="Z38" s="992">
        <v>1154600</v>
      </c>
      <c r="AA38" s="992">
        <v>14198000</v>
      </c>
      <c r="AB38" s="993">
        <v>8.1</v>
      </c>
      <c r="AC38" s="993">
        <v>0.2</v>
      </c>
      <c r="AD38" s="992">
        <v>223800</v>
      </c>
      <c r="AE38" s="992">
        <v>2249300</v>
      </c>
      <c r="AF38" s="993">
        <v>9.9</v>
      </c>
      <c r="AG38" s="993">
        <v>0.5</v>
      </c>
      <c r="AH38" s="992">
        <v>834400</v>
      </c>
      <c r="AI38" s="992">
        <v>12054000</v>
      </c>
      <c r="AJ38" s="993">
        <v>6.9</v>
      </c>
      <c r="AK38" s="993">
        <v>0.2</v>
      </c>
    </row>
    <row r="39" spans="1:181">
      <c r="A39" s="972" t="s">
        <v>626</v>
      </c>
      <c r="B39" s="983">
        <v>2517000</v>
      </c>
      <c r="C39" s="983">
        <v>31980000</v>
      </c>
      <c r="D39" s="984">
        <v>7.9</v>
      </c>
      <c r="E39" s="984">
        <v>0.1</v>
      </c>
      <c r="F39" s="992">
        <v>1431800</v>
      </c>
      <c r="G39" s="992">
        <v>17173400</v>
      </c>
      <c r="H39" s="993">
        <v>8.3000000000000007</v>
      </c>
      <c r="I39" s="993">
        <v>0.2</v>
      </c>
      <c r="J39" s="992">
        <v>1085100</v>
      </c>
      <c r="K39" s="992">
        <v>14806600</v>
      </c>
      <c r="L39" s="993">
        <v>7.3</v>
      </c>
      <c r="M39" s="993">
        <v>0.2</v>
      </c>
      <c r="N39" s="992">
        <v>560000</v>
      </c>
      <c r="O39" s="992">
        <v>4657300</v>
      </c>
      <c r="P39" s="993">
        <v>12</v>
      </c>
      <c r="Q39" s="993">
        <v>0.4</v>
      </c>
      <c r="R39" s="992">
        <v>1924200</v>
      </c>
      <c r="S39" s="992">
        <v>26289400</v>
      </c>
      <c r="T39" s="993">
        <v>7.3</v>
      </c>
      <c r="U39" s="993">
        <v>0.1</v>
      </c>
      <c r="V39" s="992">
        <v>318500</v>
      </c>
      <c r="W39" s="992">
        <v>2347500</v>
      </c>
      <c r="X39" s="993">
        <v>13.6</v>
      </c>
      <c r="Y39" s="993">
        <v>0.6</v>
      </c>
      <c r="Z39" s="992">
        <v>1091200</v>
      </c>
      <c r="AA39" s="992">
        <v>14210600</v>
      </c>
      <c r="AB39" s="993">
        <v>7.7</v>
      </c>
      <c r="AC39" s="993">
        <v>0.2</v>
      </c>
      <c r="AD39" s="992">
        <v>241500</v>
      </c>
      <c r="AE39" s="992">
        <v>2309700</v>
      </c>
      <c r="AF39" s="993">
        <v>10.5</v>
      </c>
      <c r="AG39" s="993">
        <v>0.5</v>
      </c>
      <c r="AH39" s="992">
        <v>833000</v>
      </c>
      <c r="AI39" s="992">
        <v>12078800</v>
      </c>
      <c r="AJ39" s="993">
        <v>6.9</v>
      </c>
      <c r="AK39" s="993">
        <v>0.2</v>
      </c>
    </row>
    <row r="40" spans="1:181">
      <c r="A40" s="972" t="s">
        <v>627</v>
      </c>
      <c r="B40" s="983">
        <v>2425700</v>
      </c>
      <c r="C40" s="983">
        <v>32306000</v>
      </c>
      <c r="D40" s="984">
        <v>7.5</v>
      </c>
      <c r="E40" s="984">
        <v>0.1</v>
      </c>
      <c r="F40" s="992">
        <v>1385000</v>
      </c>
      <c r="G40" s="992">
        <v>17315400</v>
      </c>
      <c r="H40" s="993">
        <v>8</v>
      </c>
      <c r="I40" s="993">
        <v>0.2</v>
      </c>
      <c r="J40" s="992">
        <v>1040700</v>
      </c>
      <c r="K40" s="992">
        <v>14990700</v>
      </c>
      <c r="L40" s="993">
        <v>6.9</v>
      </c>
      <c r="M40" s="993">
        <v>0.2</v>
      </c>
      <c r="N40" s="992" t="s">
        <v>493</v>
      </c>
      <c r="O40" s="992" t="s">
        <v>493</v>
      </c>
      <c r="P40" s="992" t="s">
        <v>493</v>
      </c>
      <c r="Q40" s="992" t="s">
        <v>493</v>
      </c>
      <c r="R40" s="992" t="s">
        <v>493</v>
      </c>
      <c r="S40" s="992" t="s">
        <v>493</v>
      </c>
      <c r="T40" s="992" t="s">
        <v>493</v>
      </c>
      <c r="U40" s="992" t="s">
        <v>493</v>
      </c>
      <c r="V40" s="992" t="s">
        <v>493</v>
      </c>
      <c r="W40" s="992" t="s">
        <v>493</v>
      </c>
      <c r="X40" s="992" t="s">
        <v>493</v>
      </c>
      <c r="Y40" s="992" t="s">
        <v>493</v>
      </c>
      <c r="Z40" s="992" t="s">
        <v>493</v>
      </c>
      <c r="AA40" s="992" t="s">
        <v>493</v>
      </c>
      <c r="AB40" s="992" t="s">
        <v>493</v>
      </c>
      <c r="AC40" s="992" t="s">
        <v>493</v>
      </c>
      <c r="AD40" s="992" t="s">
        <v>493</v>
      </c>
      <c r="AE40" s="992" t="s">
        <v>493</v>
      </c>
      <c r="AF40" s="992" t="s">
        <v>493</v>
      </c>
      <c r="AG40" s="992" t="s">
        <v>493</v>
      </c>
      <c r="AH40" s="992" t="s">
        <v>493</v>
      </c>
      <c r="AI40" s="992" t="s">
        <v>493</v>
      </c>
      <c r="AJ40" s="992" t="s">
        <v>493</v>
      </c>
      <c r="AK40" s="992" t="s">
        <v>493</v>
      </c>
    </row>
    <row r="41" spans="1:181">
      <c r="A41" s="972" t="s">
        <v>578</v>
      </c>
      <c r="B41" s="983">
        <v>2026900</v>
      </c>
      <c r="C41" s="983">
        <v>32501500</v>
      </c>
      <c r="D41" s="984">
        <v>6.2</v>
      </c>
      <c r="E41" s="984">
        <v>0.1</v>
      </c>
      <c r="F41" s="992">
        <v>1127100</v>
      </c>
      <c r="G41" s="992">
        <v>17351700</v>
      </c>
      <c r="H41" s="993">
        <v>6.5</v>
      </c>
      <c r="I41" s="993">
        <v>0.2</v>
      </c>
      <c r="J41" s="992">
        <v>899700</v>
      </c>
      <c r="K41" s="992">
        <v>15149800</v>
      </c>
      <c r="L41" s="993">
        <v>5.9</v>
      </c>
      <c r="M41" s="993">
        <v>0.2</v>
      </c>
      <c r="N41" s="992">
        <v>490100</v>
      </c>
      <c r="O41" s="992">
        <v>4203500</v>
      </c>
      <c r="P41" s="993">
        <v>11.7</v>
      </c>
      <c r="Q41" s="993">
        <v>0.4</v>
      </c>
      <c r="R41" s="992">
        <v>1503400</v>
      </c>
      <c r="S41" s="992">
        <v>27015300</v>
      </c>
      <c r="T41" s="993">
        <v>5.6</v>
      </c>
      <c r="U41" s="993">
        <v>0.1</v>
      </c>
      <c r="V41" s="992">
        <v>269800</v>
      </c>
      <c r="W41" s="992">
        <v>2054300</v>
      </c>
      <c r="X41" s="993">
        <v>13.1</v>
      </c>
      <c r="Y41" s="993">
        <v>0.7</v>
      </c>
      <c r="Z41" s="992">
        <v>836400</v>
      </c>
      <c r="AA41" s="992">
        <v>14547800</v>
      </c>
      <c r="AB41" s="993">
        <v>5.7</v>
      </c>
      <c r="AC41" s="993">
        <v>0.2</v>
      </c>
      <c r="AD41" s="992">
        <v>220400</v>
      </c>
      <c r="AE41" s="992">
        <v>2149200</v>
      </c>
      <c r="AF41" s="993">
        <v>10.3</v>
      </c>
      <c r="AG41" s="993">
        <v>0.6</v>
      </c>
      <c r="AH41" s="992">
        <v>667000</v>
      </c>
      <c r="AI41" s="992">
        <v>12467500</v>
      </c>
      <c r="AJ41" s="993">
        <v>5.3</v>
      </c>
      <c r="AK41" s="993">
        <v>0.2</v>
      </c>
    </row>
    <row r="42" spans="1:181">
      <c r="A42" s="972" t="s">
        <v>579</v>
      </c>
      <c r="B42" s="983">
        <v>1728000</v>
      </c>
      <c r="C42" s="983">
        <v>32890300</v>
      </c>
      <c r="D42" s="984">
        <v>5.3</v>
      </c>
      <c r="E42" s="984">
        <v>0.1</v>
      </c>
      <c r="F42" s="992">
        <v>945100</v>
      </c>
      <c r="G42" s="992">
        <v>17558300</v>
      </c>
      <c r="H42" s="993">
        <v>5.4</v>
      </c>
      <c r="I42" s="993">
        <v>0.2</v>
      </c>
      <c r="J42" s="992">
        <v>782900</v>
      </c>
      <c r="K42" s="992">
        <v>15332000</v>
      </c>
      <c r="L42" s="993">
        <v>5.0999999999999996</v>
      </c>
      <c r="M42" s="993">
        <v>0.2</v>
      </c>
      <c r="N42" s="992">
        <v>457900</v>
      </c>
      <c r="O42" s="992">
        <v>4378600</v>
      </c>
      <c r="P42" s="993">
        <v>10.5</v>
      </c>
      <c r="Q42" s="993">
        <v>0.4</v>
      </c>
      <c r="R42" s="992">
        <v>1239400</v>
      </c>
      <c r="S42" s="992">
        <v>27174800</v>
      </c>
      <c r="T42" s="993">
        <v>4.5999999999999996</v>
      </c>
      <c r="U42" s="993">
        <v>0.1</v>
      </c>
      <c r="V42" s="992">
        <v>248400</v>
      </c>
      <c r="W42" s="992">
        <v>2116700</v>
      </c>
      <c r="X42" s="993">
        <v>11.7</v>
      </c>
      <c r="Y42" s="993">
        <v>0.7</v>
      </c>
      <c r="Z42" s="992">
        <v>678500</v>
      </c>
      <c r="AA42" s="992">
        <v>14649200</v>
      </c>
      <c r="AB42" s="993">
        <v>4.5999999999999996</v>
      </c>
      <c r="AC42" s="993">
        <v>0.2</v>
      </c>
      <c r="AD42" s="992">
        <v>209500</v>
      </c>
      <c r="AE42" s="992">
        <v>2261900</v>
      </c>
      <c r="AF42" s="993">
        <v>9.3000000000000007</v>
      </c>
      <c r="AG42" s="993">
        <v>0.5</v>
      </c>
      <c r="AH42" s="992">
        <v>561000</v>
      </c>
      <c r="AI42" s="992">
        <v>12525600</v>
      </c>
      <c r="AJ42" s="993">
        <v>4.5</v>
      </c>
      <c r="AK42" s="993">
        <v>0.2</v>
      </c>
    </row>
    <row r="43" spans="1:181">
      <c r="A43" s="972" t="s">
        <v>580</v>
      </c>
      <c r="B43" s="983">
        <v>1606100</v>
      </c>
      <c r="C43" s="983">
        <v>33079300</v>
      </c>
      <c r="D43" s="984">
        <v>4.9000000000000004</v>
      </c>
      <c r="E43" s="984">
        <v>0.1</v>
      </c>
      <c r="F43" s="992">
        <v>873800</v>
      </c>
      <c r="G43" s="992">
        <v>17650200</v>
      </c>
      <c r="H43" s="993">
        <v>5</v>
      </c>
      <c r="I43" s="993">
        <v>0.2</v>
      </c>
      <c r="J43" s="992">
        <v>732300</v>
      </c>
      <c r="K43" s="992">
        <v>15429000</v>
      </c>
      <c r="L43" s="993">
        <v>4.7</v>
      </c>
      <c r="M43" s="993">
        <v>0.2</v>
      </c>
      <c r="N43" s="992">
        <v>406000</v>
      </c>
      <c r="O43" s="992">
        <v>4494100</v>
      </c>
      <c r="P43" s="993">
        <v>9</v>
      </c>
      <c r="Q43" s="993">
        <v>0.4</v>
      </c>
      <c r="R43" s="992">
        <v>1169100</v>
      </c>
      <c r="S43" s="992">
        <v>27220400</v>
      </c>
      <c r="T43" s="993">
        <v>4.3</v>
      </c>
      <c r="U43" s="993">
        <v>0.1</v>
      </c>
      <c r="V43" s="992">
        <v>220000</v>
      </c>
      <c r="W43" s="992">
        <v>2145700</v>
      </c>
      <c r="X43" s="993">
        <v>10.3</v>
      </c>
      <c r="Y43" s="993">
        <v>0.6</v>
      </c>
      <c r="Z43" s="992">
        <v>638800</v>
      </c>
      <c r="AA43" s="992">
        <v>14698500</v>
      </c>
      <c r="AB43" s="993">
        <v>4.3</v>
      </c>
      <c r="AC43" s="993">
        <v>0.2</v>
      </c>
      <c r="AD43" s="992">
        <v>186000</v>
      </c>
      <c r="AE43" s="992">
        <v>2348500</v>
      </c>
      <c r="AF43" s="993">
        <v>7.9</v>
      </c>
      <c r="AG43" s="993">
        <v>0.5</v>
      </c>
      <c r="AH43" s="992">
        <v>530300</v>
      </c>
      <c r="AI43" s="992">
        <v>12521900</v>
      </c>
      <c r="AJ43" s="993">
        <v>4.2</v>
      </c>
      <c r="AK43" s="993">
        <v>0.2</v>
      </c>
    </row>
    <row r="44" spans="1:181">
      <c r="A44" s="972" t="s">
        <v>921</v>
      </c>
      <c r="B44" s="983">
        <v>1463500</v>
      </c>
      <c r="C44" s="983">
        <v>33400200</v>
      </c>
      <c r="D44" s="984">
        <v>4.4000000000000004</v>
      </c>
      <c r="E44" s="984">
        <v>0.1</v>
      </c>
      <c r="F44" s="992">
        <v>803900</v>
      </c>
      <c r="G44" s="992">
        <v>17759700</v>
      </c>
      <c r="H44" s="993">
        <v>4.5</v>
      </c>
      <c r="I44" s="993">
        <v>0.2</v>
      </c>
      <c r="J44" s="992">
        <v>659600</v>
      </c>
      <c r="K44" s="992">
        <v>15640500</v>
      </c>
      <c r="L44" s="993">
        <v>4.2</v>
      </c>
      <c r="M44" s="993">
        <v>0.2</v>
      </c>
      <c r="N44" s="992" t="s">
        <v>493</v>
      </c>
      <c r="O44" s="992" t="s">
        <v>493</v>
      </c>
      <c r="P44" s="992" t="s">
        <v>493</v>
      </c>
      <c r="Q44" s="992" t="s">
        <v>493</v>
      </c>
      <c r="R44" s="992" t="s">
        <v>493</v>
      </c>
      <c r="S44" s="992" t="s">
        <v>493</v>
      </c>
      <c r="T44" s="992" t="s">
        <v>493</v>
      </c>
      <c r="U44" s="992" t="s">
        <v>493</v>
      </c>
      <c r="V44" s="992" t="s">
        <v>493</v>
      </c>
      <c r="W44" s="992" t="s">
        <v>493</v>
      </c>
      <c r="X44" s="992" t="s">
        <v>493</v>
      </c>
      <c r="Y44" s="992" t="s">
        <v>493</v>
      </c>
      <c r="Z44" s="992" t="s">
        <v>493</v>
      </c>
      <c r="AA44" s="992" t="s">
        <v>493</v>
      </c>
      <c r="AB44" s="992" t="s">
        <v>493</v>
      </c>
      <c r="AC44" s="992" t="s">
        <v>493</v>
      </c>
      <c r="AD44" s="992" t="s">
        <v>493</v>
      </c>
      <c r="AE44" s="992" t="s">
        <v>493</v>
      </c>
      <c r="AF44" s="992" t="s">
        <v>493</v>
      </c>
      <c r="AG44" s="992" t="s">
        <v>493</v>
      </c>
      <c r="AH44" s="992" t="s">
        <v>493</v>
      </c>
      <c r="AI44" s="992" t="s">
        <v>493</v>
      </c>
      <c r="AJ44" s="992" t="s">
        <v>493</v>
      </c>
      <c r="AK44" s="992" t="s">
        <v>493</v>
      </c>
    </row>
    <row r="45" spans="1:181">
      <c r="A45" s="701"/>
      <c r="F45" s="956"/>
      <c r="G45" s="956"/>
      <c r="H45" s="956"/>
      <c r="I45" s="956"/>
      <c r="J45" s="956"/>
      <c r="K45" s="956"/>
      <c r="L45" s="956"/>
      <c r="M45" s="956"/>
    </row>
    <row r="46" spans="1:181">
      <c r="A46" s="956" t="s">
        <v>974</v>
      </c>
      <c r="F46" s="985"/>
      <c r="G46" s="985"/>
      <c r="H46" s="985"/>
      <c r="I46" s="985"/>
      <c r="J46" s="985"/>
      <c r="K46" s="985"/>
      <c r="L46" s="985"/>
      <c r="M46" s="985"/>
    </row>
    <row r="47" spans="1:181" s="956" customFormat="1">
      <c r="A47" s="987" t="s">
        <v>933</v>
      </c>
      <c r="B47" s="985"/>
      <c r="C47" s="985"/>
      <c r="D47" s="985"/>
      <c r="E47" s="985"/>
      <c r="F47" s="985"/>
      <c r="G47" s="985"/>
      <c r="H47" s="985"/>
      <c r="I47" s="985"/>
      <c r="J47" s="985"/>
      <c r="K47" s="985"/>
      <c r="L47" s="985"/>
      <c r="M47" s="985"/>
      <c r="N47" s="985"/>
      <c r="O47" s="985"/>
      <c r="P47" s="985"/>
      <c r="Q47" s="985"/>
      <c r="R47" s="985"/>
      <c r="S47" s="985"/>
      <c r="T47" s="985"/>
      <c r="U47" s="985"/>
      <c r="V47" s="985"/>
      <c r="W47" s="985"/>
      <c r="X47" s="985"/>
      <c r="Y47" s="985"/>
      <c r="Z47" s="985"/>
      <c r="AA47" s="985"/>
      <c r="AB47" s="985"/>
      <c r="AC47" s="985"/>
      <c r="AD47" s="985"/>
      <c r="AE47" s="985"/>
      <c r="AF47" s="985"/>
      <c r="AG47" s="985"/>
      <c r="AL47" s="985"/>
      <c r="AM47" s="985"/>
      <c r="AN47" s="985"/>
      <c r="AO47" s="985"/>
      <c r="AP47" s="985"/>
      <c r="AQ47" s="985"/>
      <c r="AR47" s="985"/>
      <c r="AS47" s="985"/>
      <c r="AT47" s="985"/>
      <c r="AU47" s="985"/>
      <c r="AV47" s="985"/>
      <c r="AW47" s="985"/>
      <c r="AX47" s="985"/>
      <c r="AY47" s="985"/>
      <c r="AZ47" s="985"/>
      <c r="BA47" s="985"/>
      <c r="BB47" s="985"/>
      <c r="BC47" s="985"/>
      <c r="BD47" s="985"/>
      <c r="BE47" s="985"/>
      <c r="BF47" s="985"/>
      <c r="BG47" s="985"/>
      <c r="BH47" s="985"/>
      <c r="BI47" s="985"/>
      <c r="BJ47" s="985"/>
      <c r="BK47" s="985"/>
      <c r="BL47" s="985"/>
      <c r="BM47" s="985"/>
      <c r="BN47" s="985"/>
      <c r="BO47" s="985"/>
      <c r="BP47" s="985"/>
      <c r="BQ47" s="985"/>
      <c r="BR47" s="985"/>
      <c r="BS47" s="985"/>
      <c r="BT47" s="985"/>
      <c r="BU47" s="985"/>
      <c r="BV47" s="985"/>
      <c r="BW47" s="985"/>
      <c r="BX47" s="985"/>
      <c r="BY47" s="985"/>
      <c r="BZ47" s="985"/>
      <c r="CA47" s="985"/>
      <c r="CB47" s="985"/>
      <c r="CC47" s="985"/>
      <c r="CD47" s="985"/>
      <c r="CE47" s="985"/>
      <c r="CF47" s="985"/>
      <c r="CG47" s="985"/>
      <c r="CH47" s="985"/>
      <c r="CI47" s="985"/>
      <c r="CJ47" s="985"/>
      <c r="CK47" s="985"/>
      <c r="CL47" s="985"/>
      <c r="CM47" s="985"/>
      <c r="CN47" s="985"/>
      <c r="CO47" s="985"/>
      <c r="CP47" s="985"/>
      <c r="CQ47" s="985"/>
      <c r="CR47" s="985"/>
      <c r="CS47" s="985"/>
      <c r="CT47" s="985"/>
      <c r="CU47" s="985"/>
      <c r="CV47" s="985"/>
      <c r="CW47" s="985"/>
      <c r="CX47" s="985"/>
      <c r="CY47" s="985"/>
      <c r="CZ47" s="985"/>
      <c r="DA47" s="985"/>
      <c r="DB47" s="985"/>
      <c r="DC47" s="985"/>
      <c r="DD47" s="985"/>
      <c r="DE47" s="985"/>
      <c r="DF47" s="985"/>
      <c r="DG47" s="985"/>
      <c r="DH47" s="985"/>
      <c r="DI47" s="985"/>
      <c r="DJ47" s="985"/>
      <c r="DK47" s="985"/>
      <c r="DL47" s="985"/>
      <c r="DM47" s="985"/>
      <c r="DN47" s="985"/>
      <c r="DO47" s="985"/>
      <c r="DP47" s="985"/>
      <c r="DQ47" s="985"/>
      <c r="DR47" s="985"/>
      <c r="DS47" s="985"/>
      <c r="DT47" s="985"/>
      <c r="DU47" s="985"/>
      <c r="DV47" s="985"/>
      <c r="DW47" s="985"/>
      <c r="DX47" s="985"/>
      <c r="DY47" s="985"/>
      <c r="DZ47" s="985"/>
      <c r="EA47" s="985"/>
      <c r="EB47" s="985"/>
      <c r="EC47" s="985"/>
      <c r="ED47" s="985"/>
      <c r="EE47" s="985"/>
      <c r="EF47" s="985"/>
      <c r="EG47" s="985"/>
      <c r="EH47" s="985"/>
      <c r="EI47" s="985"/>
      <c r="EJ47" s="985"/>
      <c r="EK47" s="985"/>
      <c r="EL47" s="985"/>
      <c r="EM47" s="985"/>
      <c r="EN47" s="985"/>
      <c r="EO47" s="985"/>
      <c r="EP47" s="985"/>
      <c r="EQ47" s="985"/>
      <c r="ER47" s="985"/>
      <c r="ES47" s="985"/>
      <c r="ET47" s="985"/>
      <c r="EU47" s="985"/>
      <c r="EV47" s="985"/>
      <c r="EW47" s="985"/>
      <c r="EX47" s="985"/>
      <c r="EY47" s="985"/>
      <c r="EZ47" s="985"/>
      <c r="FA47" s="985"/>
      <c r="FB47" s="985"/>
      <c r="FC47" s="985"/>
      <c r="FD47" s="985"/>
      <c r="FE47" s="985"/>
      <c r="FF47" s="985"/>
      <c r="FG47" s="985"/>
      <c r="FH47" s="985"/>
      <c r="FI47" s="985"/>
      <c r="FJ47" s="985"/>
      <c r="FK47" s="985"/>
      <c r="FL47" s="985"/>
      <c r="FM47" s="985"/>
      <c r="FN47" s="985"/>
      <c r="FO47" s="985"/>
      <c r="FP47" s="985"/>
      <c r="FQ47" s="985"/>
      <c r="FR47" s="985"/>
      <c r="FS47" s="985"/>
      <c r="FT47" s="985"/>
      <c r="FU47" s="985"/>
      <c r="FV47" s="985"/>
      <c r="FW47" s="985"/>
      <c r="FX47" s="985"/>
      <c r="FY47" s="985"/>
    </row>
    <row r="48" spans="1:181">
      <c r="F48" s="985"/>
      <c r="G48" s="985"/>
      <c r="H48" s="985"/>
      <c r="I48" s="985"/>
      <c r="J48" s="985"/>
      <c r="K48" s="985"/>
      <c r="L48" s="985"/>
      <c r="M48" s="985"/>
    </row>
    <row r="49" spans="1:37" ht="15.75">
      <c r="A49" s="967" t="s">
        <v>157</v>
      </c>
      <c r="F49" s="985"/>
      <c r="G49" s="985"/>
      <c r="H49" s="985"/>
      <c r="I49" s="985"/>
      <c r="J49" s="985"/>
      <c r="K49" s="985"/>
      <c r="L49" s="985"/>
      <c r="M49" s="985"/>
    </row>
    <row r="50" spans="1:37">
      <c r="A50" s="968" t="s">
        <v>894</v>
      </c>
      <c r="F50" s="956"/>
      <c r="G50" s="956"/>
      <c r="H50" s="956"/>
      <c r="I50" s="956"/>
      <c r="J50" s="956"/>
      <c r="K50" s="956"/>
      <c r="L50" s="956"/>
      <c r="M50" s="956"/>
    </row>
    <row r="51" spans="1:37">
      <c r="A51" s="956"/>
      <c r="F51" s="956"/>
      <c r="G51" s="956"/>
      <c r="H51" s="956"/>
      <c r="I51" s="956"/>
      <c r="J51" s="956"/>
      <c r="K51" s="956"/>
      <c r="L51" s="956"/>
      <c r="M51" s="956"/>
    </row>
    <row r="52" spans="1:37">
      <c r="A52" s="969" t="s">
        <v>158</v>
      </c>
      <c r="B52" s="702" t="s">
        <v>159</v>
      </c>
      <c r="F52" s="985"/>
      <c r="G52" s="985"/>
      <c r="H52" s="985"/>
      <c r="I52" s="985"/>
      <c r="J52" s="985"/>
      <c r="K52" s="985"/>
      <c r="L52" s="985"/>
      <c r="M52" s="985"/>
    </row>
    <row r="53" spans="1:37">
      <c r="A53" s="969" t="s">
        <v>532</v>
      </c>
      <c r="B53" s="702" t="s">
        <v>549</v>
      </c>
      <c r="F53" s="985"/>
      <c r="G53" s="985"/>
      <c r="H53" s="985"/>
      <c r="I53" s="985"/>
      <c r="J53" s="985"/>
      <c r="K53" s="985"/>
      <c r="L53" s="985"/>
      <c r="M53" s="985"/>
    </row>
    <row r="54" spans="1:37">
      <c r="A54" s="969" t="s">
        <v>534</v>
      </c>
      <c r="B54" s="702" t="s">
        <v>2</v>
      </c>
      <c r="F54" s="956"/>
      <c r="G54" s="956"/>
      <c r="H54" s="956"/>
      <c r="I54" s="956"/>
      <c r="J54" s="956"/>
      <c r="K54" s="956"/>
      <c r="L54" s="956"/>
      <c r="M54" s="956"/>
    </row>
    <row r="55" spans="1:37">
      <c r="A55" s="956"/>
      <c r="F55" s="985"/>
      <c r="G55" s="985"/>
      <c r="H55" s="985"/>
      <c r="I55" s="985"/>
      <c r="J55" s="985"/>
      <c r="K55" s="985"/>
      <c r="L55" s="985"/>
      <c r="M55" s="985"/>
    </row>
    <row r="56" spans="1:37" ht="39" customHeight="1">
      <c r="A56" s="970" t="s">
        <v>35</v>
      </c>
      <c r="B56" s="1686" t="s">
        <v>164</v>
      </c>
      <c r="C56" s="1687"/>
      <c r="D56" s="1687"/>
      <c r="E56" s="1687"/>
      <c r="F56" s="1686" t="s">
        <v>946</v>
      </c>
      <c r="G56" s="1687"/>
      <c r="H56" s="1687"/>
      <c r="I56" s="1687"/>
      <c r="J56" s="1686" t="s">
        <v>947</v>
      </c>
      <c r="K56" s="1687"/>
      <c r="L56" s="1687"/>
      <c r="M56" s="1687"/>
      <c r="N56" s="1686" t="s">
        <v>948</v>
      </c>
      <c r="O56" s="1687"/>
      <c r="P56" s="1687"/>
      <c r="Q56" s="1687"/>
      <c r="R56" s="1686" t="s">
        <v>949</v>
      </c>
      <c r="S56" s="1687"/>
      <c r="T56" s="1687"/>
      <c r="U56" s="1687"/>
      <c r="V56" s="1686" t="s">
        <v>975</v>
      </c>
      <c r="W56" s="1687"/>
      <c r="X56" s="1687"/>
      <c r="Y56" s="1687"/>
      <c r="Z56" s="1686" t="s">
        <v>950</v>
      </c>
      <c r="AA56" s="1687"/>
      <c r="AB56" s="1687"/>
      <c r="AC56" s="1687"/>
      <c r="AD56" s="1686" t="s">
        <v>976</v>
      </c>
      <c r="AE56" s="1687"/>
      <c r="AF56" s="1687"/>
      <c r="AG56" s="1687"/>
      <c r="AH56" s="1686" t="s">
        <v>951</v>
      </c>
      <c r="AI56" s="1687"/>
      <c r="AJ56" s="1687"/>
      <c r="AK56" s="1687"/>
    </row>
    <row r="57" spans="1:37" ht="26.1" customHeight="1">
      <c r="A57" s="956"/>
      <c r="B57" s="989" t="s">
        <v>160</v>
      </c>
      <c r="C57" s="989" t="s">
        <v>161</v>
      </c>
      <c r="D57" s="989" t="s">
        <v>162</v>
      </c>
      <c r="E57" s="989" t="s">
        <v>163</v>
      </c>
      <c r="F57" s="989" t="s">
        <v>160</v>
      </c>
      <c r="G57" s="989" t="s">
        <v>161</v>
      </c>
      <c r="H57" s="989" t="s">
        <v>162</v>
      </c>
      <c r="I57" s="989" t="s">
        <v>163</v>
      </c>
      <c r="J57" s="989" t="s">
        <v>160</v>
      </c>
      <c r="K57" s="989" t="s">
        <v>161</v>
      </c>
      <c r="L57" s="989" t="s">
        <v>162</v>
      </c>
      <c r="M57" s="989" t="s">
        <v>163</v>
      </c>
      <c r="N57" s="989" t="s">
        <v>160</v>
      </c>
      <c r="O57" s="989" t="s">
        <v>161</v>
      </c>
      <c r="P57" s="989" t="s">
        <v>162</v>
      </c>
      <c r="Q57" s="989" t="s">
        <v>163</v>
      </c>
      <c r="R57" s="989" t="s">
        <v>160</v>
      </c>
      <c r="S57" s="989" t="s">
        <v>161</v>
      </c>
      <c r="T57" s="989" t="s">
        <v>162</v>
      </c>
      <c r="U57" s="989" t="s">
        <v>163</v>
      </c>
      <c r="V57" s="989" t="s">
        <v>160</v>
      </c>
      <c r="W57" s="989" t="s">
        <v>161</v>
      </c>
      <c r="X57" s="989" t="s">
        <v>162</v>
      </c>
      <c r="Y57" s="989" t="s">
        <v>163</v>
      </c>
      <c r="Z57" s="989" t="s">
        <v>160</v>
      </c>
      <c r="AA57" s="989" t="s">
        <v>161</v>
      </c>
      <c r="AB57" s="989" t="s">
        <v>162</v>
      </c>
      <c r="AC57" s="989" t="s">
        <v>163</v>
      </c>
      <c r="AD57" s="989" t="s">
        <v>160</v>
      </c>
      <c r="AE57" s="989" t="s">
        <v>161</v>
      </c>
      <c r="AF57" s="989" t="s">
        <v>162</v>
      </c>
      <c r="AG57" s="989" t="s">
        <v>163</v>
      </c>
      <c r="AH57" s="989" t="s">
        <v>160</v>
      </c>
      <c r="AI57" s="989" t="s">
        <v>161</v>
      </c>
      <c r="AJ57" s="989" t="s">
        <v>162</v>
      </c>
      <c r="AK57" s="989" t="s">
        <v>163</v>
      </c>
    </row>
    <row r="58" spans="1:37">
      <c r="A58" s="972" t="s">
        <v>618</v>
      </c>
      <c r="B58" s="992">
        <v>273100</v>
      </c>
      <c r="C58" s="992">
        <v>3772400</v>
      </c>
      <c r="D58" s="993">
        <v>7.2</v>
      </c>
      <c r="E58" s="993">
        <v>0.4</v>
      </c>
      <c r="F58" s="992">
        <v>151800</v>
      </c>
      <c r="G58" s="992">
        <v>2093600</v>
      </c>
      <c r="H58" s="993">
        <v>7.3</v>
      </c>
      <c r="I58" s="993">
        <v>0.6</v>
      </c>
      <c r="J58" s="992">
        <v>121300</v>
      </c>
      <c r="K58" s="992">
        <v>1678800</v>
      </c>
      <c r="L58" s="993">
        <v>7.2</v>
      </c>
      <c r="M58" s="993">
        <v>0.6</v>
      </c>
      <c r="N58" s="992">
        <v>48200</v>
      </c>
      <c r="O58" s="992">
        <v>392900</v>
      </c>
      <c r="P58" s="993">
        <v>12.3</v>
      </c>
      <c r="Q58" s="993">
        <v>1.7</v>
      </c>
      <c r="R58" s="992">
        <v>222200</v>
      </c>
      <c r="S58" s="992">
        <v>3311300</v>
      </c>
      <c r="T58" s="993">
        <v>6.7</v>
      </c>
      <c r="U58" s="993">
        <v>0.4</v>
      </c>
      <c r="V58" s="992">
        <v>26300</v>
      </c>
      <c r="W58" s="992">
        <v>207000</v>
      </c>
      <c r="X58" s="993">
        <v>12.7</v>
      </c>
      <c r="Y58" s="993">
        <v>2.4</v>
      </c>
      <c r="Z58" s="992">
        <v>122900</v>
      </c>
      <c r="AA58" s="992">
        <v>1846200</v>
      </c>
      <c r="AB58" s="993">
        <v>6.7</v>
      </c>
      <c r="AC58" s="993">
        <v>0.6</v>
      </c>
      <c r="AD58" s="992">
        <v>21900</v>
      </c>
      <c r="AE58" s="992">
        <v>185900</v>
      </c>
      <c r="AF58" s="993">
        <v>11.8</v>
      </c>
      <c r="AG58" s="993">
        <v>2.2999999999999998</v>
      </c>
      <c r="AH58" s="992">
        <v>99400</v>
      </c>
      <c r="AI58" s="992">
        <v>1465200</v>
      </c>
      <c r="AJ58" s="993">
        <v>6.8</v>
      </c>
      <c r="AK58" s="993">
        <v>0.7</v>
      </c>
    </row>
    <row r="59" spans="1:37" ht="15" customHeight="1">
      <c r="A59" s="972" t="s">
        <v>619</v>
      </c>
      <c r="B59" s="992">
        <v>276300</v>
      </c>
      <c r="C59" s="992">
        <v>3819400</v>
      </c>
      <c r="D59" s="993">
        <v>7.2</v>
      </c>
      <c r="E59" s="993">
        <v>0.4</v>
      </c>
      <c r="F59" s="992">
        <v>165200</v>
      </c>
      <c r="G59" s="992">
        <v>2107000</v>
      </c>
      <c r="H59" s="993">
        <v>7.8</v>
      </c>
      <c r="I59" s="993">
        <v>0.6</v>
      </c>
      <c r="J59" s="992">
        <v>111100</v>
      </c>
      <c r="K59" s="992">
        <v>1712500</v>
      </c>
      <c r="L59" s="993">
        <v>6.5</v>
      </c>
      <c r="M59" s="993">
        <v>0.6</v>
      </c>
      <c r="N59" s="992">
        <v>41800</v>
      </c>
      <c r="O59" s="992">
        <v>391500</v>
      </c>
      <c r="P59" s="993">
        <v>10.7</v>
      </c>
      <c r="Q59" s="993">
        <v>1.6</v>
      </c>
      <c r="R59" s="992">
        <v>233200</v>
      </c>
      <c r="S59" s="992">
        <v>3360300</v>
      </c>
      <c r="T59" s="993">
        <v>6.9</v>
      </c>
      <c r="U59" s="993">
        <v>0.5</v>
      </c>
      <c r="V59" s="992">
        <v>27200</v>
      </c>
      <c r="W59" s="992">
        <v>202800</v>
      </c>
      <c r="X59" s="993">
        <v>13.4</v>
      </c>
      <c r="Y59" s="993">
        <v>2.5</v>
      </c>
      <c r="Z59" s="992">
        <v>137300</v>
      </c>
      <c r="AA59" s="992">
        <v>1863900</v>
      </c>
      <c r="AB59" s="993">
        <v>7.4</v>
      </c>
      <c r="AC59" s="993">
        <v>0.6</v>
      </c>
      <c r="AD59" s="992">
        <v>14600</v>
      </c>
      <c r="AE59" s="992">
        <v>188700</v>
      </c>
      <c r="AF59" s="993">
        <v>7.8</v>
      </c>
      <c r="AG59" s="993">
        <v>1.9</v>
      </c>
      <c r="AH59" s="992">
        <v>95800</v>
      </c>
      <c r="AI59" s="992">
        <v>1496400</v>
      </c>
      <c r="AJ59" s="993">
        <v>6.4</v>
      </c>
      <c r="AK59" s="993">
        <v>0.6</v>
      </c>
    </row>
    <row r="60" spans="1:37">
      <c r="A60" s="972" t="s">
        <v>620</v>
      </c>
      <c r="B60" s="992">
        <v>299000</v>
      </c>
      <c r="C60" s="992">
        <v>3899400</v>
      </c>
      <c r="D60" s="993">
        <v>7.7</v>
      </c>
      <c r="E60" s="993">
        <v>0.4</v>
      </c>
      <c r="F60" s="992">
        <v>171000</v>
      </c>
      <c r="G60" s="992">
        <v>2152300</v>
      </c>
      <c r="H60" s="993">
        <v>7.9</v>
      </c>
      <c r="I60" s="993">
        <v>0.6</v>
      </c>
      <c r="J60" s="992">
        <v>128000</v>
      </c>
      <c r="K60" s="992">
        <v>1747200</v>
      </c>
      <c r="L60" s="993">
        <v>7.3</v>
      </c>
      <c r="M60" s="993">
        <v>0.6</v>
      </c>
      <c r="N60" s="992">
        <v>54800</v>
      </c>
      <c r="O60" s="992">
        <v>428400</v>
      </c>
      <c r="P60" s="993">
        <v>12.8</v>
      </c>
      <c r="Q60" s="993">
        <v>1.6</v>
      </c>
      <c r="R60" s="992">
        <v>241900</v>
      </c>
      <c r="S60" s="992">
        <v>3396700</v>
      </c>
      <c r="T60" s="993">
        <v>7.1</v>
      </c>
      <c r="U60" s="993">
        <v>0.5</v>
      </c>
      <c r="V60" s="992">
        <v>34700</v>
      </c>
      <c r="W60" s="992">
        <v>225100</v>
      </c>
      <c r="X60" s="993">
        <v>15.4</v>
      </c>
      <c r="Y60" s="993">
        <v>2.5</v>
      </c>
      <c r="Z60" s="992">
        <v>134400</v>
      </c>
      <c r="AA60" s="992">
        <v>1883200</v>
      </c>
      <c r="AB60" s="993">
        <v>7.1</v>
      </c>
      <c r="AC60" s="993">
        <v>0.6</v>
      </c>
      <c r="AD60" s="992">
        <v>20100</v>
      </c>
      <c r="AE60" s="992">
        <v>203400</v>
      </c>
      <c r="AF60" s="993">
        <v>9.9</v>
      </c>
      <c r="AG60" s="993">
        <v>2.1</v>
      </c>
      <c r="AH60" s="992">
        <v>107500</v>
      </c>
      <c r="AI60" s="992">
        <v>1513500</v>
      </c>
      <c r="AJ60" s="993">
        <v>7.1</v>
      </c>
      <c r="AK60" s="993">
        <v>0.7</v>
      </c>
    </row>
    <row r="61" spans="1:37">
      <c r="A61" s="972" t="s">
        <v>621</v>
      </c>
      <c r="B61" s="992">
        <v>272800</v>
      </c>
      <c r="C61" s="992">
        <v>3952500</v>
      </c>
      <c r="D61" s="993">
        <v>6.9</v>
      </c>
      <c r="E61" s="993">
        <v>0.4</v>
      </c>
      <c r="F61" s="992">
        <v>147000</v>
      </c>
      <c r="G61" s="992">
        <v>2183200</v>
      </c>
      <c r="H61" s="993">
        <v>6.7</v>
      </c>
      <c r="I61" s="993">
        <v>0.6</v>
      </c>
      <c r="J61" s="992">
        <v>125800</v>
      </c>
      <c r="K61" s="992">
        <v>1769300</v>
      </c>
      <c r="L61" s="993">
        <v>7.1</v>
      </c>
      <c r="M61" s="993">
        <v>0.6</v>
      </c>
      <c r="N61" s="992">
        <v>50300</v>
      </c>
      <c r="O61" s="992">
        <v>398400</v>
      </c>
      <c r="P61" s="993">
        <v>12.6</v>
      </c>
      <c r="Q61" s="993">
        <v>1.7</v>
      </c>
      <c r="R61" s="992">
        <v>220000</v>
      </c>
      <c r="S61" s="992">
        <v>3480200</v>
      </c>
      <c r="T61" s="993">
        <v>6.3</v>
      </c>
      <c r="U61" s="993">
        <v>0.4</v>
      </c>
      <c r="V61" s="992">
        <v>30000</v>
      </c>
      <c r="W61" s="992">
        <v>208300</v>
      </c>
      <c r="X61" s="993">
        <v>14.4</v>
      </c>
      <c r="Y61" s="993">
        <v>2.5</v>
      </c>
      <c r="Z61" s="992">
        <v>114800</v>
      </c>
      <c r="AA61" s="992">
        <v>1927200</v>
      </c>
      <c r="AB61" s="993">
        <v>6</v>
      </c>
      <c r="AC61" s="993">
        <v>0.6</v>
      </c>
      <c r="AD61" s="992">
        <v>20200</v>
      </c>
      <c r="AE61" s="992">
        <v>190100</v>
      </c>
      <c r="AF61" s="993">
        <v>10.6</v>
      </c>
      <c r="AG61" s="993">
        <v>2.2000000000000002</v>
      </c>
      <c r="AH61" s="992">
        <v>105200</v>
      </c>
      <c r="AI61" s="992">
        <v>1553000</v>
      </c>
      <c r="AJ61" s="993">
        <v>6.8</v>
      </c>
      <c r="AK61" s="993">
        <v>0.7</v>
      </c>
    </row>
    <row r="62" spans="1:37">
      <c r="A62" s="972" t="s">
        <v>622</v>
      </c>
      <c r="B62" s="992">
        <v>285500</v>
      </c>
      <c r="C62" s="992">
        <v>4059000</v>
      </c>
      <c r="D62" s="993">
        <v>7</v>
      </c>
      <c r="E62" s="993">
        <v>0.4</v>
      </c>
      <c r="F62" s="992">
        <v>155500</v>
      </c>
      <c r="G62" s="992">
        <v>2243300</v>
      </c>
      <c r="H62" s="993">
        <v>6.9</v>
      </c>
      <c r="I62" s="993">
        <v>0.6</v>
      </c>
      <c r="J62" s="992">
        <v>130000</v>
      </c>
      <c r="K62" s="992">
        <v>1815700</v>
      </c>
      <c r="L62" s="993">
        <v>7.2</v>
      </c>
      <c r="M62" s="993">
        <v>0.6</v>
      </c>
      <c r="N62" s="992">
        <v>48700</v>
      </c>
      <c r="O62" s="992">
        <v>417400</v>
      </c>
      <c r="P62" s="993">
        <v>11.7</v>
      </c>
      <c r="Q62" s="993">
        <v>1.6</v>
      </c>
      <c r="R62" s="992">
        <v>234900</v>
      </c>
      <c r="S62" s="992">
        <v>3565600</v>
      </c>
      <c r="T62" s="993">
        <v>6.6</v>
      </c>
      <c r="U62" s="993">
        <v>0.4</v>
      </c>
      <c r="V62" s="992">
        <v>26400</v>
      </c>
      <c r="W62" s="992">
        <v>222100</v>
      </c>
      <c r="X62" s="993">
        <v>11.9</v>
      </c>
      <c r="Y62" s="993">
        <v>2.2999999999999998</v>
      </c>
      <c r="Z62" s="992">
        <v>128300</v>
      </c>
      <c r="AA62" s="992">
        <v>1976500</v>
      </c>
      <c r="AB62" s="993">
        <v>6.5</v>
      </c>
      <c r="AC62" s="993">
        <v>0.6</v>
      </c>
      <c r="AD62" s="992">
        <v>22300</v>
      </c>
      <c r="AE62" s="992">
        <v>195300</v>
      </c>
      <c r="AF62" s="993">
        <v>11.4</v>
      </c>
      <c r="AG62" s="993">
        <v>2.2999999999999998</v>
      </c>
      <c r="AH62" s="992">
        <v>106700</v>
      </c>
      <c r="AI62" s="992">
        <v>1589100</v>
      </c>
      <c r="AJ62" s="993">
        <v>6.7</v>
      </c>
      <c r="AK62" s="993">
        <v>0.6</v>
      </c>
    </row>
    <row r="63" spans="1:37">
      <c r="A63" s="972" t="s">
        <v>623</v>
      </c>
      <c r="B63" s="992">
        <v>381300</v>
      </c>
      <c r="C63" s="992">
        <v>4161200</v>
      </c>
      <c r="D63" s="993">
        <v>9.1999999999999993</v>
      </c>
      <c r="E63" s="993">
        <v>0.5</v>
      </c>
      <c r="F63" s="992">
        <v>204700</v>
      </c>
      <c r="G63" s="992">
        <v>2281000</v>
      </c>
      <c r="H63" s="993">
        <v>9</v>
      </c>
      <c r="I63" s="993">
        <v>0.7</v>
      </c>
      <c r="J63" s="992">
        <v>176600</v>
      </c>
      <c r="K63" s="992">
        <v>1880200</v>
      </c>
      <c r="L63" s="993">
        <v>9.4</v>
      </c>
      <c r="M63" s="993">
        <v>0.7</v>
      </c>
      <c r="N63" s="992">
        <v>60800</v>
      </c>
      <c r="O63" s="992">
        <v>436900</v>
      </c>
      <c r="P63" s="993">
        <v>13.9</v>
      </c>
      <c r="Q63" s="993">
        <v>1.8</v>
      </c>
      <c r="R63" s="992">
        <v>318100</v>
      </c>
      <c r="S63" s="992">
        <v>3637600</v>
      </c>
      <c r="T63" s="993">
        <v>8.6999999999999993</v>
      </c>
      <c r="U63" s="993">
        <v>0.5</v>
      </c>
      <c r="V63" s="992">
        <v>30900</v>
      </c>
      <c r="W63" s="992">
        <v>230400</v>
      </c>
      <c r="X63" s="993">
        <v>13.4</v>
      </c>
      <c r="Y63" s="993">
        <v>2.4</v>
      </c>
      <c r="Z63" s="992">
        <v>171700</v>
      </c>
      <c r="AA63" s="992">
        <v>1997200</v>
      </c>
      <c r="AB63" s="993">
        <v>8.6</v>
      </c>
      <c r="AC63" s="993">
        <v>0.7</v>
      </c>
      <c r="AD63" s="992">
        <v>30000</v>
      </c>
      <c r="AE63" s="992">
        <v>206400</v>
      </c>
      <c r="AF63" s="993">
        <v>14.5</v>
      </c>
      <c r="AG63" s="993">
        <v>2.6</v>
      </c>
      <c r="AH63" s="992">
        <v>146300</v>
      </c>
      <c r="AI63" s="992">
        <v>1640400</v>
      </c>
      <c r="AJ63" s="993">
        <v>8.9</v>
      </c>
      <c r="AK63" s="993">
        <v>0.8</v>
      </c>
    </row>
    <row r="64" spans="1:37">
      <c r="A64" s="972" t="s">
        <v>624</v>
      </c>
      <c r="B64" s="992">
        <v>371900</v>
      </c>
      <c r="C64" s="992">
        <v>4174600</v>
      </c>
      <c r="D64" s="993">
        <v>8.9</v>
      </c>
      <c r="E64" s="993">
        <v>0.5</v>
      </c>
      <c r="F64" s="992">
        <v>208100</v>
      </c>
      <c r="G64" s="992">
        <v>2302000</v>
      </c>
      <c r="H64" s="993">
        <v>9</v>
      </c>
      <c r="I64" s="993">
        <v>0.7</v>
      </c>
      <c r="J64" s="992">
        <v>163800</v>
      </c>
      <c r="K64" s="992">
        <v>1872500</v>
      </c>
      <c r="L64" s="993">
        <v>8.6999999999999993</v>
      </c>
      <c r="M64" s="993">
        <v>0.7</v>
      </c>
      <c r="N64" s="992">
        <v>63800</v>
      </c>
      <c r="O64" s="992">
        <v>491000</v>
      </c>
      <c r="P64" s="993">
        <v>13</v>
      </c>
      <c r="Q64" s="993">
        <v>1.6</v>
      </c>
      <c r="R64" s="992">
        <v>305200</v>
      </c>
      <c r="S64" s="992">
        <v>3597100</v>
      </c>
      <c r="T64" s="993">
        <v>8.5</v>
      </c>
      <c r="U64" s="993">
        <v>0.5</v>
      </c>
      <c r="V64" s="992">
        <v>35800</v>
      </c>
      <c r="W64" s="992">
        <v>248700</v>
      </c>
      <c r="X64" s="993">
        <v>14.4</v>
      </c>
      <c r="Y64" s="993">
        <v>2.4</v>
      </c>
      <c r="Z64" s="992">
        <v>170700</v>
      </c>
      <c r="AA64" s="992">
        <v>1999800</v>
      </c>
      <c r="AB64" s="993">
        <v>8.5</v>
      </c>
      <c r="AC64" s="993">
        <v>0.7</v>
      </c>
      <c r="AD64" s="992">
        <v>28000</v>
      </c>
      <c r="AE64" s="992">
        <v>242300</v>
      </c>
      <c r="AF64" s="993">
        <v>11.5</v>
      </c>
      <c r="AG64" s="993">
        <v>2.1</v>
      </c>
      <c r="AH64" s="992">
        <v>134500</v>
      </c>
      <c r="AI64" s="992">
        <v>1597300</v>
      </c>
      <c r="AJ64" s="993">
        <v>8.4</v>
      </c>
      <c r="AK64" s="993">
        <v>0.8</v>
      </c>
    </row>
    <row r="65" spans="1:181">
      <c r="A65" s="972" t="s">
        <v>625</v>
      </c>
      <c r="B65" s="992">
        <v>405900</v>
      </c>
      <c r="C65" s="992">
        <v>4284800</v>
      </c>
      <c r="D65" s="993">
        <v>9.5</v>
      </c>
      <c r="E65" s="993">
        <v>0.5</v>
      </c>
      <c r="F65" s="992">
        <v>220600</v>
      </c>
      <c r="G65" s="992">
        <v>2347900</v>
      </c>
      <c r="H65" s="993">
        <v>9.4</v>
      </c>
      <c r="I65" s="993">
        <v>0.7</v>
      </c>
      <c r="J65" s="992">
        <v>185300</v>
      </c>
      <c r="K65" s="992">
        <v>1936900</v>
      </c>
      <c r="L65" s="993">
        <v>9.6</v>
      </c>
      <c r="M65" s="993">
        <v>0.7</v>
      </c>
      <c r="N65" s="992">
        <v>72800</v>
      </c>
      <c r="O65" s="992">
        <v>502400</v>
      </c>
      <c r="P65" s="993">
        <v>14.5</v>
      </c>
      <c r="Q65" s="993">
        <v>1.7</v>
      </c>
      <c r="R65" s="992">
        <v>329000</v>
      </c>
      <c r="S65" s="992">
        <v>3687300</v>
      </c>
      <c r="T65" s="993">
        <v>8.9</v>
      </c>
      <c r="U65" s="993">
        <v>0.5</v>
      </c>
      <c r="V65" s="992">
        <v>39500</v>
      </c>
      <c r="W65" s="992">
        <v>260500</v>
      </c>
      <c r="X65" s="993">
        <v>15.2</v>
      </c>
      <c r="Y65" s="993">
        <v>2.4</v>
      </c>
      <c r="Z65" s="992">
        <v>179200</v>
      </c>
      <c r="AA65" s="992">
        <v>2031700</v>
      </c>
      <c r="AB65" s="993">
        <v>8.8000000000000007</v>
      </c>
      <c r="AC65" s="993">
        <v>0.7</v>
      </c>
      <c r="AD65" s="992">
        <v>33300</v>
      </c>
      <c r="AE65" s="992">
        <v>241900</v>
      </c>
      <c r="AF65" s="993">
        <v>13.8</v>
      </c>
      <c r="AG65" s="993">
        <v>2.2999999999999998</v>
      </c>
      <c r="AH65" s="992">
        <v>149800</v>
      </c>
      <c r="AI65" s="992">
        <v>1655600</v>
      </c>
      <c r="AJ65" s="993">
        <v>9</v>
      </c>
      <c r="AK65" s="993">
        <v>0.8</v>
      </c>
    </row>
    <row r="66" spans="1:181">
      <c r="A66" s="972" t="s">
        <v>626</v>
      </c>
      <c r="B66" s="992">
        <v>403100</v>
      </c>
      <c r="C66" s="992">
        <v>4372600</v>
      </c>
      <c r="D66" s="993">
        <v>9.1999999999999993</v>
      </c>
      <c r="E66" s="993">
        <v>0.5</v>
      </c>
      <c r="F66" s="992">
        <v>217700</v>
      </c>
      <c r="G66" s="992">
        <v>2405200</v>
      </c>
      <c r="H66" s="993">
        <v>9.1</v>
      </c>
      <c r="I66" s="993">
        <v>0.7</v>
      </c>
      <c r="J66" s="992">
        <v>185400</v>
      </c>
      <c r="K66" s="992">
        <v>1967500</v>
      </c>
      <c r="L66" s="993">
        <v>9.4</v>
      </c>
      <c r="M66" s="993">
        <v>0.7</v>
      </c>
      <c r="N66" s="992">
        <v>73000</v>
      </c>
      <c r="O66" s="992">
        <v>524700</v>
      </c>
      <c r="P66" s="993">
        <v>13.9</v>
      </c>
      <c r="Q66" s="993">
        <v>1.6</v>
      </c>
      <c r="R66" s="992">
        <v>323700</v>
      </c>
      <c r="S66" s="992">
        <v>3728000</v>
      </c>
      <c r="T66" s="993">
        <v>8.6999999999999993</v>
      </c>
      <c r="U66" s="993">
        <v>0.5</v>
      </c>
      <c r="V66" s="992">
        <v>41500</v>
      </c>
      <c r="W66" s="992">
        <v>266200</v>
      </c>
      <c r="X66" s="993">
        <v>15.6</v>
      </c>
      <c r="Y66" s="993">
        <v>2.5</v>
      </c>
      <c r="Z66" s="992">
        <v>171900</v>
      </c>
      <c r="AA66" s="992">
        <v>2069000</v>
      </c>
      <c r="AB66" s="993">
        <v>8.3000000000000007</v>
      </c>
      <c r="AC66" s="993">
        <v>0.7</v>
      </c>
      <c r="AD66" s="992">
        <v>31500</v>
      </c>
      <c r="AE66" s="992">
        <v>258400</v>
      </c>
      <c r="AF66" s="993">
        <v>12.2</v>
      </c>
      <c r="AG66" s="993">
        <v>2.1</v>
      </c>
      <c r="AH66" s="992">
        <v>151900</v>
      </c>
      <c r="AI66" s="992">
        <v>1659000</v>
      </c>
      <c r="AJ66" s="993">
        <v>9.1999999999999993</v>
      </c>
      <c r="AK66" s="993">
        <v>0.8</v>
      </c>
    </row>
    <row r="67" spans="1:181">
      <c r="A67" s="972" t="s">
        <v>627</v>
      </c>
      <c r="B67" s="992">
        <v>390500</v>
      </c>
      <c r="C67" s="992">
        <v>4471900</v>
      </c>
      <c r="D67" s="993">
        <v>8.6999999999999993</v>
      </c>
      <c r="E67" s="993">
        <v>0.5</v>
      </c>
      <c r="F67" s="992">
        <v>207000</v>
      </c>
      <c r="G67" s="992">
        <v>2449300</v>
      </c>
      <c r="H67" s="993">
        <v>8.5</v>
      </c>
      <c r="I67" s="993">
        <v>0.6</v>
      </c>
      <c r="J67" s="992">
        <v>183500</v>
      </c>
      <c r="K67" s="992">
        <v>2022600</v>
      </c>
      <c r="L67" s="993">
        <v>9.1</v>
      </c>
      <c r="M67" s="993">
        <v>0.7</v>
      </c>
      <c r="N67" s="992" t="s">
        <v>493</v>
      </c>
      <c r="O67" s="992" t="s">
        <v>493</v>
      </c>
      <c r="P67" s="992" t="s">
        <v>493</v>
      </c>
      <c r="Q67" s="992" t="s">
        <v>493</v>
      </c>
      <c r="R67" s="992" t="s">
        <v>493</v>
      </c>
      <c r="S67" s="992" t="s">
        <v>493</v>
      </c>
      <c r="T67" s="992" t="s">
        <v>493</v>
      </c>
      <c r="U67" s="992" t="s">
        <v>493</v>
      </c>
      <c r="V67" s="992" t="s">
        <v>493</v>
      </c>
      <c r="W67" s="992" t="s">
        <v>493</v>
      </c>
      <c r="X67" s="992" t="s">
        <v>493</v>
      </c>
      <c r="Y67" s="992" t="s">
        <v>493</v>
      </c>
      <c r="Z67" s="992" t="s">
        <v>493</v>
      </c>
      <c r="AA67" s="992" t="s">
        <v>493</v>
      </c>
      <c r="AB67" s="992" t="s">
        <v>493</v>
      </c>
      <c r="AC67" s="992" t="s">
        <v>493</v>
      </c>
      <c r="AD67" s="992" t="s">
        <v>493</v>
      </c>
      <c r="AE67" s="992" t="s">
        <v>493</v>
      </c>
      <c r="AF67" s="992" t="s">
        <v>493</v>
      </c>
      <c r="AG67" s="992" t="s">
        <v>493</v>
      </c>
      <c r="AH67" s="992" t="s">
        <v>493</v>
      </c>
      <c r="AI67" s="992" t="s">
        <v>493</v>
      </c>
      <c r="AJ67" s="992" t="s">
        <v>493</v>
      </c>
      <c r="AK67" s="992" t="s">
        <v>493</v>
      </c>
    </row>
    <row r="68" spans="1:181">
      <c r="A68" s="972" t="s">
        <v>578</v>
      </c>
      <c r="B68" s="992">
        <v>317600</v>
      </c>
      <c r="C68" s="992">
        <v>4560200</v>
      </c>
      <c r="D68" s="993">
        <v>7</v>
      </c>
      <c r="E68" s="993">
        <v>0.4</v>
      </c>
      <c r="F68" s="992">
        <v>165700</v>
      </c>
      <c r="G68" s="992">
        <v>2507300</v>
      </c>
      <c r="H68" s="993">
        <v>6.6</v>
      </c>
      <c r="I68" s="993">
        <v>0.6</v>
      </c>
      <c r="J68" s="992">
        <v>151900</v>
      </c>
      <c r="K68" s="992">
        <v>2052900</v>
      </c>
      <c r="L68" s="993">
        <v>7.4</v>
      </c>
      <c r="M68" s="993">
        <v>0.6</v>
      </c>
      <c r="N68" s="992">
        <v>65200</v>
      </c>
      <c r="O68" s="992">
        <v>522800</v>
      </c>
      <c r="P68" s="993">
        <v>12.5</v>
      </c>
      <c r="Q68" s="993">
        <v>1.6</v>
      </c>
      <c r="R68" s="992">
        <v>248400</v>
      </c>
      <c r="S68" s="992">
        <v>3892200</v>
      </c>
      <c r="T68" s="993">
        <v>6.4</v>
      </c>
      <c r="U68" s="993">
        <v>0.4</v>
      </c>
      <c r="V68" s="992">
        <v>32200</v>
      </c>
      <c r="W68" s="992">
        <v>249300</v>
      </c>
      <c r="X68" s="993">
        <v>12.9</v>
      </c>
      <c r="Y68" s="993">
        <v>2.4</v>
      </c>
      <c r="Z68" s="992">
        <v>131300</v>
      </c>
      <c r="AA68" s="992">
        <v>2174100</v>
      </c>
      <c r="AB68" s="993">
        <v>6</v>
      </c>
      <c r="AC68" s="993">
        <v>0.6</v>
      </c>
      <c r="AD68" s="992">
        <v>33000</v>
      </c>
      <c r="AE68" s="992">
        <v>273500</v>
      </c>
      <c r="AF68" s="993">
        <v>12.1</v>
      </c>
      <c r="AG68" s="993">
        <v>2.1</v>
      </c>
      <c r="AH68" s="992">
        <v>117200</v>
      </c>
      <c r="AI68" s="992">
        <v>1718100</v>
      </c>
      <c r="AJ68" s="993">
        <v>6.8</v>
      </c>
      <c r="AK68" s="993">
        <v>0.7</v>
      </c>
    </row>
    <row r="69" spans="1:181">
      <c r="A69" s="972" t="s">
        <v>579</v>
      </c>
      <c r="B69" s="992">
        <v>283800</v>
      </c>
      <c r="C69" s="992">
        <v>4688000</v>
      </c>
      <c r="D69" s="993">
        <v>6.1</v>
      </c>
      <c r="E69" s="993">
        <v>0.4</v>
      </c>
      <c r="F69" s="992">
        <v>151400</v>
      </c>
      <c r="G69" s="992">
        <v>2559400</v>
      </c>
      <c r="H69" s="993">
        <v>5.9</v>
      </c>
      <c r="I69" s="993">
        <v>0.6</v>
      </c>
      <c r="J69" s="992">
        <v>132400</v>
      </c>
      <c r="K69" s="992">
        <v>2128600</v>
      </c>
      <c r="L69" s="993">
        <v>6.2</v>
      </c>
      <c r="M69" s="993">
        <v>0.6</v>
      </c>
      <c r="N69" s="992">
        <v>62200</v>
      </c>
      <c r="O69" s="992">
        <v>539200</v>
      </c>
      <c r="P69" s="993">
        <v>11.5</v>
      </c>
      <c r="Q69" s="993">
        <v>1.6</v>
      </c>
      <c r="R69" s="992">
        <v>215100</v>
      </c>
      <c r="S69" s="992">
        <v>3987500</v>
      </c>
      <c r="T69" s="993">
        <v>5.4</v>
      </c>
      <c r="U69" s="993">
        <v>0.4</v>
      </c>
      <c r="V69" s="992">
        <v>34500</v>
      </c>
      <c r="W69" s="992">
        <v>269800</v>
      </c>
      <c r="X69" s="993">
        <v>12.8</v>
      </c>
      <c r="Y69" s="993">
        <v>2.4</v>
      </c>
      <c r="Z69" s="992">
        <v>112700</v>
      </c>
      <c r="AA69" s="992">
        <v>2195700</v>
      </c>
      <c r="AB69" s="993">
        <v>5.0999999999999996</v>
      </c>
      <c r="AC69" s="993">
        <v>0.6</v>
      </c>
      <c r="AD69" s="992">
        <v>27700</v>
      </c>
      <c r="AE69" s="992">
        <v>269400</v>
      </c>
      <c r="AF69" s="993">
        <v>10.3</v>
      </c>
      <c r="AG69" s="993">
        <v>2</v>
      </c>
      <c r="AH69" s="992">
        <v>102400</v>
      </c>
      <c r="AI69" s="992">
        <v>1791800</v>
      </c>
      <c r="AJ69" s="993">
        <v>5.7</v>
      </c>
      <c r="AK69" s="993">
        <v>0.6</v>
      </c>
    </row>
    <row r="70" spans="1:181">
      <c r="A70" s="972" t="s">
        <v>580</v>
      </c>
      <c r="B70" s="992">
        <v>272600</v>
      </c>
      <c r="C70" s="992">
        <v>4811000</v>
      </c>
      <c r="D70" s="993">
        <v>5.7</v>
      </c>
      <c r="E70" s="993">
        <v>0.4</v>
      </c>
      <c r="F70" s="992">
        <v>133900</v>
      </c>
      <c r="G70" s="992">
        <v>2624900</v>
      </c>
      <c r="H70" s="993">
        <v>5.0999999999999996</v>
      </c>
      <c r="I70" s="993">
        <v>0.5</v>
      </c>
      <c r="J70" s="992">
        <v>138700</v>
      </c>
      <c r="K70" s="992">
        <v>2186100</v>
      </c>
      <c r="L70" s="993">
        <v>6.3</v>
      </c>
      <c r="M70" s="993">
        <v>0.6</v>
      </c>
      <c r="N70" s="992">
        <v>54900</v>
      </c>
      <c r="O70" s="992">
        <v>551200</v>
      </c>
      <c r="P70" s="993">
        <v>10</v>
      </c>
      <c r="Q70" s="993">
        <v>1.5</v>
      </c>
      <c r="R70" s="992">
        <v>212600</v>
      </c>
      <c r="S70" s="992">
        <v>4097300</v>
      </c>
      <c r="T70" s="993">
        <v>5.2</v>
      </c>
      <c r="U70" s="993">
        <v>0.4</v>
      </c>
      <c r="V70" s="992">
        <v>21500</v>
      </c>
      <c r="W70" s="992">
        <v>270600</v>
      </c>
      <c r="X70" s="993">
        <v>8</v>
      </c>
      <c r="Y70" s="993">
        <v>2</v>
      </c>
      <c r="Z70" s="992">
        <v>109900</v>
      </c>
      <c r="AA70" s="992">
        <v>2257800</v>
      </c>
      <c r="AB70" s="993">
        <v>4.9000000000000004</v>
      </c>
      <c r="AC70" s="993">
        <v>0.6</v>
      </c>
      <c r="AD70" s="992">
        <v>33300</v>
      </c>
      <c r="AE70" s="992">
        <v>280600</v>
      </c>
      <c r="AF70" s="993">
        <v>11.9</v>
      </c>
      <c r="AG70" s="993">
        <v>2.2000000000000002</v>
      </c>
      <c r="AH70" s="992">
        <v>102700</v>
      </c>
      <c r="AI70" s="992">
        <v>1839600</v>
      </c>
      <c r="AJ70" s="993">
        <v>5.6</v>
      </c>
      <c r="AK70" s="993">
        <v>0.6</v>
      </c>
    </row>
    <row r="71" spans="1:181">
      <c r="A71" s="972" t="s">
        <v>921</v>
      </c>
      <c r="B71" s="992">
        <v>260200</v>
      </c>
      <c r="C71" s="992">
        <v>4885000</v>
      </c>
      <c r="D71" s="993">
        <v>5.3</v>
      </c>
      <c r="E71" s="993">
        <v>0.4</v>
      </c>
      <c r="F71" s="992">
        <v>131000</v>
      </c>
      <c r="G71" s="992">
        <v>2653900</v>
      </c>
      <c r="H71" s="993">
        <v>4.9000000000000004</v>
      </c>
      <c r="I71" s="993">
        <v>0.5</v>
      </c>
      <c r="J71" s="992">
        <v>129200</v>
      </c>
      <c r="K71" s="992">
        <v>2231100</v>
      </c>
      <c r="L71" s="993">
        <v>5.8</v>
      </c>
      <c r="M71" s="993">
        <v>0.6</v>
      </c>
      <c r="N71" s="992" t="s">
        <v>493</v>
      </c>
      <c r="O71" s="992" t="s">
        <v>493</v>
      </c>
      <c r="P71" s="992" t="s">
        <v>493</v>
      </c>
      <c r="Q71" s="992" t="s">
        <v>493</v>
      </c>
      <c r="R71" s="992" t="s">
        <v>493</v>
      </c>
      <c r="S71" s="992" t="s">
        <v>493</v>
      </c>
      <c r="T71" s="992" t="s">
        <v>493</v>
      </c>
      <c r="U71" s="992" t="s">
        <v>493</v>
      </c>
      <c r="V71" s="992" t="s">
        <v>493</v>
      </c>
      <c r="W71" s="992" t="s">
        <v>493</v>
      </c>
      <c r="X71" s="992" t="s">
        <v>493</v>
      </c>
      <c r="Y71" s="992" t="s">
        <v>493</v>
      </c>
      <c r="Z71" s="992" t="s">
        <v>493</v>
      </c>
      <c r="AA71" s="992" t="s">
        <v>493</v>
      </c>
      <c r="AB71" s="992" t="s">
        <v>493</v>
      </c>
      <c r="AC71" s="992" t="s">
        <v>493</v>
      </c>
      <c r="AD71" s="992" t="s">
        <v>493</v>
      </c>
      <c r="AE71" s="992" t="s">
        <v>493</v>
      </c>
      <c r="AF71" s="992" t="s">
        <v>493</v>
      </c>
      <c r="AG71" s="992" t="s">
        <v>493</v>
      </c>
      <c r="AH71" s="992" t="s">
        <v>493</v>
      </c>
      <c r="AI71" s="992" t="s">
        <v>493</v>
      </c>
      <c r="AJ71" s="992" t="s">
        <v>493</v>
      </c>
      <c r="AK71" s="992" t="s">
        <v>493</v>
      </c>
    </row>
    <row r="72" spans="1:181">
      <c r="A72" s="701"/>
    </row>
    <row r="73" spans="1:181">
      <c r="A73" s="956" t="s">
        <v>974</v>
      </c>
    </row>
    <row r="74" spans="1:181" s="956" customFormat="1">
      <c r="A74" s="987" t="s">
        <v>933</v>
      </c>
      <c r="B74" s="985"/>
      <c r="C74" s="985"/>
      <c r="D74" s="985"/>
      <c r="E74" s="985"/>
      <c r="F74" s="985"/>
      <c r="G74" s="985"/>
      <c r="H74" s="985"/>
      <c r="I74" s="985"/>
      <c r="J74" s="985"/>
      <c r="K74" s="985"/>
      <c r="L74" s="985"/>
      <c r="M74" s="985"/>
      <c r="N74" s="985"/>
      <c r="O74" s="985"/>
      <c r="P74" s="985"/>
      <c r="Q74" s="985"/>
      <c r="R74" s="985"/>
      <c r="S74" s="985"/>
      <c r="T74" s="985"/>
      <c r="U74" s="985"/>
      <c r="V74" s="985"/>
      <c r="W74" s="985"/>
      <c r="X74" s="985"/>
      <c r="Y74" s="985"/>
      <c r="Z74" s="985"/>
      <c r="AA74" s="985"/>
      <c r="AB74" s="985"/>
      <c r="AC74" s="985"/>
      <c r="AD74" s="985"/>
      <c r="AE74" s="985"/>
      <c r="AF74" s="985"/>
      <c r="AG74" s="985"/>
      <c r="AL74" s="985"/>
      <c r="AM74" s="985"/>
      <c r="AN74" s="985"/>
      <c r="AO74" s="985"/>
      <c r="AP74" s="985"/>
      <c r="AQ74" s="985"/>
      <c r="AR74" s="985"/>
      <c r="AS74" s="985"/>
      <c r="AT74" s="985"/>
      <c r="AU74" s="985"/>
      <c r="AV74" s="985"/>
      <c r="AW74" s="985"/>
      <c r="AX74" s="985"/>
      <c r="AY74" s="985"/>
      <c r="AZ74" s="985"/>
      <c r="BA74" s="985"/>
      <c r="BB74" s="985"/>
      <c r="BC74" s="985"/>
      <c r="BD74" s="985"/>
      <c r="BE74" s="985"/>
      <c r="BF74" s="985"/>
      <c r="BG74" s="985"/>
      <c r="BH74" s="985"/>
      <c r="BI74" s="985"/>
      <c r="BJ74" s="985"/>
      <c r="BK74" s="985"/>
      <c r="BL74" s="985"/>
      <c r="BM74" s="985"/>
      <c r="BN74" s="985"/>
      <c r="BO74" s="985"/>
      <c r="BP74" s="985"/>
      <c r="BQ74" s="985"/>
      <c r="BR74" s="985"/>
      <c r="BS74" s="985"/>
      <c r="BT74" s="985"/>
      <c r="BU74" s="985"/>
      <c r="BV74" s="985"/>
      <c r="BW74" s="985"/>
      <c r="BX74" s="985"/>
      <c r="BY74" s="985"/>
      <c r="BZ74" s="985"/>
      <c r="CA74" s="985"/>
      <c r="CB74" s="985"/>
      <c r="CC74" s="985"/>
      <c r="CD74" s="985"/>
      <c r="CE74" s="985"/>
      <c r="CF74" s="985"/>
      <c r="CG74" s="985"/>
      <c r="CH74" s="985"/>
      <c r="CI74" s="985"/>
      <c r="CJ74" s="985"/>
      <c r="CK74" s="985"/>
      <c r="CL74" s="985"/>
      <c r="CM74" s="985"/>
      <c r="CN74" s="985"/>
      <c r="CO74" s="985"/>
      <c r="CP74" s="985"/>
      <c r="CQ74" s="985"/>
      <c r="CR74" s="985"/>
      <c r="CS74" s="985"/>
      <c r="CT74" s="985"/>
      <c r="CU74" s="985"/>
      <c r="CV74" s="985"/>
      <c r="CW74" s="985"/>
      <c r="CX74" s="985"/>
      <c r="CY74" s="985"/>
      <c r="CZ74" s="985"/>
      <c r="DA74" s="985"/>
      <c r="DB74" s="985"/>
      <c r="DC74" s="985"/>
      <c r="DD74" s="985"/>
      <c r="DE74" s="985"/>
      <c r="DF74" s="985"/>
      <c r="DG74" s="985"/>
      <c r="DH74" s="985"/>
      <c r="DI74" s="985"/>
      <c r="DJ74" s="985"/>
      <c r="DK74" s="985"/>
      <c r="DL74" s="985"/>
      <c r="DM74" s="985"/>
      <c r="DN74" s="985"/>
      <c r="DO74" s="985"/>
      <c r="DP74" s="985"/>
      <c r="DQ74" s="985"/>
      <c r="DR74" s="985"/>
      <c r="DS74" s="985"/>
      <c r="DT74" s="985"/>
      <c r="DU74" s="985"/>
      <c r="DV74" s="985"/>
      <c r="DW74" s="985"/>
      <c r="DX74" s="985"/>
      <c r="DY74" s="985"/>
      <c r="DZ74" s="985"/>
      <c r="EA74" s="985"/>
      <c r="EB74" s="985"/>
      <c r="EC74" s="985"/>
      <c r="ED74" s="985"/>
      <c r="EE74" s="985"/>
      <c r="EF74" s="985"/>
      <c r="EG74" s="985"/>
      <c r="EH74" s="985"/>
      <c r="EI74" s="985"/>
      <c r="EJ74" s="985"/>
      <c r="EK74" s="985"/>
      <c r="EL74" s="985"/>
      <c r="EM74" s="985"/>
      <c r="EN74" s="985"/>
      <c r="EO74" s="985"/>
      <c r="EP74" s="985"/>
      <c r="EQ74" s="985"/>
      <c r="ER74" s="985"/>
      <c r="ES74" s="985"/>
      <c r="ET74" s="985"/>
      <c r="EU74" s="985"/>
      <c r="EV74" s="985"/>
      <c r="EW74" s="985"/>
      <c r="EX74" s="985"/>
      <c r="EY74" s="985"/>
      <c r="EZ74" s="985"/>
      <c r="FA74" s="985"/>
      <c r="FB74" s="985"/>
      <c r="FC74" s="985"/>
      <c r="FD74" s="985"/>
      <c r="FE74" s="985"/>
      <c r="FF74" s="985"/>
      <c r="FG74" s="985"/>
      <c r="FH74" s="985"/>
      <c r="FI74" s="985"/>
      <c r="FJ74" s="985"/>
      <c r="FK74" s="985"/>
      <c r="FL74" s="985"/>
      <c r="FM74" s="985"/>
      <c r="FN74" s="985"/>
      <c r="FO74" s="985"/>
      <c r="FP74" s="985"/>
      <c r="FQ74" s="985"/>
      <c r="FR74" s="985"/>
      <c r="FS74" s="985"/>
      <c r="FT74" s="985"/>
      <c r="FU74" s="985"/>
      <c r="FV74" s="985"/>
      <c r="FW74" s="985"/>
      <c r="FX74" s="985"/>
      <c r="FY74" s="985"/>
    </row>
    <row r="76" spans="1:181" s="956" customFormat="1" ht="15.75">
      <c r="A76" s="986" t="s">
        <v>157</v>
      </c>
      <c r="B76" s="985"/>
      <c r="C76" s="985"/>
      <c r="D76" s="985"/>
      <c r="E76" s="985"/>
      <c r="F76" s="985"/>
      <c r="G76" s="985"/>
      <c r="H76" s="985"/>
      <c r="I76" s="985"/>
      <c r="J76" s="985"/>
      <c r="K76" s="985"/>
      <c r="L76" s="985"/>
      <c r="M76" s="985"/>
      <c r="N76" s="985"/>
      <c r="O76" s="985"/>
      <c r="P76" s="985"/>
      <c r="Q76" s="985"/>
      <c r="R76" s="985"/>
      <c r="S76" s="985"/>
      <c r="T76" s="985"/>
      <c r="U76" s="985"/>
      <c r="V76" s="985"/>
      <c r="W76" s="985"/>
      <c r="X76" s="985"/>
      <c r="Y76" s="985"/>
      <c r="Z76" s="985"/>
      <c r="AA76" s="985"/>
      <c r="AB76" s="985"/>
      <c r="AC76" s="985"/>
      <c r="AD76" s="985"/>
      <c r="AE76" s="985"/>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985"/>
      <c r="BP76" s="985"/>
      <c r="BQ76" s="985"/>
      <c r="BR76" s="985"/>
      <c r="BS76" s="985"/>
      <c r="BT76" s="985"/>
      <c r="BU76" s="985"/>
      <c r="BV76" s="985"/>
      <c r="BW76" s="985"/>
      <c r="BX76" s="985"/>
      <c r="BY76" s="985"/>
      <c r="BZ76" s="985"/>
      <c r="CA76" s="985"/>
      <c r="CB76" s="985"/>
      <c r="CC76" s="985"/>
      <c r="CD76" s="985"/>
      <c r="CE76" s="985"/>
      <c r="CF76" s="985"/>
      <c r="CG76" s="985"/>
      <c r="CH76" s="985"/>
      <c r="CI76" s="985"/>
      <c r="CJ76" s="985"/>
      <c r="CK76" s="985"/>
      <c r="CL76" s="985"/>
      <c r="CM76" s="985"/>
      <c r="CN76" s="985"/>
      <c r="CO76" s="985"/>
      <c r="CP76" s="985"/>
      <c r="CQ76" s="985"/>
      <c r="CR76" s="985"/>
      <c r="CS76" s="985"/>
      <c r="CT76" s="985"/>
      <c r="CU76" s="985"/>
      <c r="CV76" s="985"/>
      <c r="CW76" s="985"/>
      <c r="CX76" s="985"/>
      <c r="CY76" s="985"/>
      <c r="CZ76" s="985"/>
      <c r="DA76" s="985"/>
      <c r="DB76" s="985"/>
      <c r="DC76" s="985"/>
      <c r="DD76" s="985"/>
      <c r="DE76" s="985"/>
      <c r="DF76" s="985"/>
      <c r="DG76" s="985"/>
      <c r="DH76" s="985"/>
      <c r="DI76" s="985"/>
      <c r="DJ76" s="985"/>
      <c r="DK76" s="985"/>
      <c r="DL76" s="985"/>
      <c r="DM76" s="985"/>
      <c r="DN76" s="985"/>
      <c r="DO76" s="985"/>
      <c r="DP76" s="985"/>
      <c r="DQ76" s="985"/>
      <c r="DR76" s="985"/>
      <c r="DS76" s="985"/>
      <c r="DT76" s="985"/>
      <c r="DU76" s="985"/>
      <c r="DV76" s="985"/>
      <c r="DW76" s="985"/>
      <c r="DX76" s="985"/>
      <c r="DY76" s="985"/>
      <c r="DZ76" s="985"/>
      <c r="EA76" s="985"/>
      <c r="EB76" s="985"/>
      <c r="EC76" s="985"/>
      <c r="ED76" s="985"/>
      <c r="EE76" s="985"/>
      <c r="EF76" s="985"/>
      <c r="EG76" s="985"/>
      <c r="EH76" s="985"/>
      <c r="EI76" s="985"/>
      <c r="EJ76" s="985"/>
      <c r="EK76" s="985"/>
      <c r="EL76" s="985"/>
      <c r="EM76" s="985"/>
      <c r="EN76" s="985"/>
      <c r="EO76" s="985"/>
      <c r="EP76" s="985"/>
      <c r="EQ76" s="985"/>
      <c r="ER76" s="985"/>
      <c r="ES76" s="985"/>
      <c r="ET76" s="985"/>
      <c r="EU76" s="985"/>
      <c r="EV76" s="985"/>
      <c r="EW76" s="985"/>
      <c r="EX76" s="985"/>
      <c r="EY76" s="985"/>
      <c r="EZ76" s="985"/>
      <c r="FA76" s="985"/>
      <c r="FB76" s="985"/>
      <c r="FC76" s="985"/>
      <c r="FD76" s="985"/>
      <c r="FE76" s="985"/>
      <c r="FF76" s="985"/>
      <c r="FG76" s="985"/>
      <c r="FH76" s="985"/>
      <c r="FI76" s="985"/>
      <c r="FJ76" s="985"/>
      <c r="FK76" s="985"/>
      <c r="FL76" s="985"/>
      <c r="FM76" s="985"/>
      <c r="FN76" s="985"/>
      <c r="FO76" s="985"/>
      <c r="FP76" s="985"/>
      <c r="FQ76" s="985"/>
      <c r="FR76" s="985"/>
      <c r="FS76" s="985"/>
      <c r="FT76" s="985"/>
      <c r="FU76" s="985"/>
      <c r="FV76" s="985"/>
      <c r="FW76" s="985"/>
      <c r="FX76" s="985"/>
      <c r="FY76" s="985"/>
    </row>
    <row r="77" spans="1:181" s="956" customFormat="1">
      <c r="A77" s="987" t="s">
        <v>945</v>
      </c>
      <c r="B77" s="985"/>
      <c r="C77" s="985"/>
      <c r="D77" s="985"/>
      <c r="E77" s="985"/>
      <c r="F77" s="985"/>
      <c r="G77" s="985"/>
      <c r="H77" s="985"/>
      <c r="I77" s="985"/>
      <c r="J77" s="985"/>
      <c r="K77" s="985"/>
      <c r="L77" s="985"/>
      <c r="M77" s="985"/>
      <c r="N77" s="985"/>
      <c r="O77" s="985"/>
      <c r="P77" s="985"/>
      <c r="Q77" s="985"/>
      <c r="R77" s="985"/>
      <c r="S77" s="985"/>
      <c r="T77" s="985"/>
      <c r="U77" s="985"/>
      <c r="V77" s="985"/>
      <c r="W77" s="985"/>
      <c r="X77" s="985"/>
      <c r="Y77" s="985"/>
      <c r="Z77" s="985"/>
      <c r="AA77" s="985"/>
      <c r="AB77" s="985"/>
      <c r="AC77" s="985"/>
      <c r="AD77" s="985"/>
      <c r="AE77" s="985"/>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985"/>
      <c r="BP77" s="985"/>
      <c r="BQ77" s="985"/>
      <c r="BR77" s="985"/>
      <c r="BS77" s="985"/>
      <c r="BT77" s="985"/>
      <c r="BU77" s="985"/>
      <c r="BV77" s="985"/>
      <c r="BW77" s="985"/>
      <c r="BX77" s="985"/>
      <c r="BY77" s="985"/>
      <c r="BZ77" s="985"/>
      <c r="CA77" s="985"/>
      <c r="CB77" s="985"/>
      <c r="CC77" s="985"/>
      <c r="CD77" s="985"/>
      <c r="CE77" s="985"/>
      <c r="CF77" s="985"/>
      <c r="CG77" s="985"/>
      <c r="CH77" s="985"/>
      <c r="CI77" s="985"/>
      <c r="CJ77" s="985"/>
      <c r="CK77" s="985"/>
      <c r="CL77" s="985"/>
      <c r="CM77" s="985"/>
      <c r="CN77" s="985"/>
      <c r="CO77" s="985"/>
      <c r="CP77" s="985"/>
      <c r="CQ77" s="985"/>
      <c r="CR77" s="985"/>
      <c r="CS77" s="985"/>
      <c r="CT77" s="985"/>
      <c r="CU77" s="985"/>
      <c r="CV77" s="985"/>
      <c r="CW77" s="985"/>
      <c r="CX77" s="985"/>
      <c r="CY77" s="985"/>
      <c r="CZ77" s="985"/>
      <c r="DA77" s="985"/>
      <c r="DB77" s="985"/>
      <c r="DC77" s="985"/>
      <c r="DD77" s="985"/>
      <c r="DE77" s="985"/>
      <c r="DF77" s="985"/>
      <c r="DG77" s="985"/>
      <c r="DH77" s="985"/>
      <c r="DI77" s="985"/>
      <c r="DJ77" s="985"/>
      <c r="DK77" s="985"/>
      <c r="DL77" s="985"/>
      <c r="DM77" s="985"/>
      <c r="DN77" s="985"/>
      <c r="DO77" s="985"/>
      <c r="DP77" s="985"/>
      <c r="DQ77" s="985"/>
      <c r="DR77" s="985"/>
      <c r="DS77" s="985"/>
      <c r="DT77" s="985"/>
      <c r="DU77" s="985"/>
      <c r="DV77" s="985"/>
      <c r="DW77" s="985"/>
      <c r="DX77" s="985"/>
      <c r="DY77" s="985"/>
      <c r="DZ77" s="985"/>
      <c r="EA77" s="985"/>
      <c r="EB77" s="985"/>
      <c r="EC77" s="985"/>
      <c r="ED77" s="985"/>
      <c r="EE77" s="985"/>
      <c r="EF77" s="985"/>
      <c r="EG77" s="985"/>
      <c r="EH77" s="985"/>
      <c r="EI77" s="985"/>
      <c r="EJ77" s="985"/>
      <c r="EK77" s="985"/>
      <c r="EL77" s="985"/>
      <c r="EM77" s="985"/>
      <c r="EN77" s="985"/>
      <c r="EO77" s="985"/>
      <c r="EP77" s="985"/>
      <c r="EQ77" s="985"/>
      <c r="ER77" s="985"/>
      <c r="ES77" s="985"/>
      <c r="ET77" s="985"/>
      <c r="EU77" s="985"/>
      <c r="EV77" s="985"/>
      <c r="EW77" s="985"/>
      <c r="EX77" s="985"/>
      <c r="EY77" s="985"/>
      <c r="EZ77" s="985"/>
      <c r="FA77" s="985"/>
      <c r="FB77" s="985"/>
      <c r="FC77" s="985"/>
      <c r="FD77" s="985"/>
      <c r="FE77" s="985"/>
      <c r="FF77" s="985"/>
      <c r="FG77" s="985"/>
      <c r="FH77" s="985"/>
      <c r="FI77" s="985"/>
      <c r="FJ77" s="985"/>
      <c r="FK77" s="985"/>
      <c r="FL77" s="985"/>
      <c r="FM77" s="985"/>
      <c r="FN77" s="985"/>
      <c r="FO77" s="985"/>
      <c r="FP77" s="985"/>
      <c r="FQ77" s="985"/>
      <c r="FR77" s="985"/>
      <c r="FS77" s="985"/>
      <c r="FT77" s="985"/>
      <c r="FU77" s="985"/>
      <c r="FV77" s="985"/>
      <c r="FW77" s="985"/>
      <c r="FX77" s="985"/>
      <c r="FY77" s="985"/>
    </row>
    <row r="78" spans="1:181" s="956" customFormat="1"/>
    <row r="79" spans="1:181" s="956" customFormat="1">
      <c r="A79" s="988" t="s">
        <v>158</v>
      </c>
      <c r="B79" s="988" t="s">
        <v>159</v>
      </c>
      <c r="C79" s="985"/>
      <c r="D79" s="985"/>
      <c r="E79" s="985"/>
      <c r="F79" s="985"/>
      <c r="G79" s="985"/>
      <c r="H79" s="985"/>
      <c r="I79" s="985"/>
      <c r="J79" s="985"/>
      <c r="K79" s="985"/>
      <c r="L79" s="985"/>
      <c r="M79" s="985"/>
      <c r="N79" s="985"/>
      <c r="O79" s="985"/>
      <c r="P79" s="985"/>
      <c r="Q79" s="985"/>
      <c r="R79" s="985"/>
      <c r="S79" s="985"/>
      <c r="T79" s="985"/>
      <c r="U79" s="985"/>
      <c r="V79" s="985"/>
      <c r="W79" s="985"/>
      <c r="X79" s="985"/>
      <c r="Y79" s="985"/>
      <c r="Z79" s="985"/>
      <c r="AA79" s="985"/>
      <c r="AB79" s="985"/>
      <c r="AC79" s="985"/>
      <c r="AD79" s="985"/>
      <c r="AE79" s="985"/>
      <c r="AF79" s="985"/>
      <c r="AG79" s="985"/>
      <c r="AH79" s="985"/>
      <c r="AI79" s="985"/>
      <c r="AJ79" s="985"/>
      <c r="AK79" s="985"/>
      <c r="AL79" s="985"/>
      <c r="AM79" s="985"/>
      <c r="AN79" s="985"/>
      <c r="AO79" s="985"/>
      <c r="AP79" s="985"/>
      <c r="AQ79" s="985"/>
      <c r="AR79" s="985"/>
      <c r="AS79" s="985"/>
      <c r="AT79" s="985"/>
      <c r="AU79" s="985"/>
      <c r="AV79" s="985"/>
      <c r="AW79" s="985"/>
      <c r="AX79" s="985"/>
      <c r="AY79" s="985"/>
      <c r="AZ79" s="985"/>
      <c r="BA79" s="985"/>
      <c r="BB79" s="985"/>
      <c r="BC79" s="985"/>
      <c r="BD79" s="985"/>
      <c r="BE79" s="985"/>
      <c r="BF79" s="985"/>
      <c r="BG79" s="985"/>
      <c r="BH79" s="985"/>
      <c r="BI79" s="985"/>
      <c r="BJ79" s="985"/>
      <c r="BK79" s="985"/>
      <c r="BL79" s="985"/>
      <c r="BM79" s="985"/>
      <c r="BN79" s="985"/>
      <c r="BO79" s="985"/>
      <c r="BP79" s="985"/>
      <c r="BQ79" s="985"/>
      <c r="BR79" s="985"/>
      <c r="BS79" s="985"/>
      <c r="BT79" s="985"/>
      <c r="BU79" s="985"/>
      <c r="BV79" s="985"/>
      <c r="BW79" s="985"/>
      <c r="BX79" s="985"/>
      <c r="BY79" s="985"/>
      <c r="BZ79" s="985"/>
      <c r="CA79" s="985"/>
      <c r="CB79" s="985"/>
      <c r="CC79" s="985"/>
      <c r="CD79" s="985"/>
      <c r="CE79" s="985"/>
      <c r="CF79" s="985"/>
      <c r="CG79" s="985"/>
      <c r="CH79" s="985"/>
      <c r="CI79" s="985"/>
      <c r="CJ79" s="985"/>
      <c r="CK79" s="985"/>
      <c r="CL79" s="985"/>
      <c r="CM79" s="985"/>
      <c r="CN79" s="985"/>
      <c r="CO79" s="985"/>
      <c r="CP79" s="985"/>
      <c r="CQ79" s="985"/>
      <c r="CR79" s="985"/>
      <c r="CS79" s="985"/>
      <c r="CT79" s="985"/>
      <c r="CU79" s="985"/>
      <c r="CV79" s="985"/>
      <c r="CW79" s="985"/>
      <c r="CX79" s="985"/>
      <c r="CY79" s="985"/>
      <c r="CZ79" s="985"/>
      <c r="DA79" s="985"/>
      <c r="DB79" s="985"/>
      <c r="DC79" s="985"/>
      <c r="DD79" s="985"/>
      <c r="DE79" s="985"/>
      <c r="DF79" s="985"/>
      <c r="DG79" s="985"/>
      <c r="DH79" s="985"/>
      <c r="DI79" s="985"/>
      <c r="DJ79" s="985"/>
      <c r="DK79" s="985"/>
      <c r="DL79" s="985"/>
      <c r="DM79" s="985"/>
      <c r="DN79" s="985"/>
      <c r="DO79" s="985"/>
      <c r="DP79" s="985"/>
      <c r="DQ79" s="985"/>
      <c r="DR79" s="985"/>
      <c r="DS79" s="985"/>
      <c r="DT79" s="985"/>
      <c r="DU79" s="985"/>
      <c r="DV79" s="985"/>
      <c r="DW79" s="985"/>
      <c r="DX79" s="985"/>
      <c r="DY79" s="985"/>
      <c r="DZ79" s="985"/>
      <c r="EA79" s="985"/>
      <c r="EB79" s="985"/>
      <c r="EC79" s="985"/>
      <c r="ED79" s="985"/>
      <c r="EE79" s="985"/>
      <c r="EF79" s="985"/>
      <c r="EG79" s="985"/>
      <c r="EH79" s="985"/>
      <c r="EI79" s="985"/>
      <c r="EJ79" s="985"/>
      <c r="EK79" s="985"/>
      <c r="EL79" s="985"/>
      <c r="EM79" s="985"/>
      <c r="EN79" s="985"/>
      <c r="EO79" s="985"/>
      <c r="EP79" s="985"/>
      <c r="EQ79" s="985"/>
      <c r="ER79" s="985"/>
      <c r="ES79" s="985"/>
      <c r="ET79" s="985"/>
      <c r="EU79" s="985"/>
      <c r="EV79" s="985"/>
      <c r="EW79" s="985"/>
      <c r="EX79" s="985"/>
      <c r="EY79" s="985"/>
      <c r="EZ79" s="985"/>
      <c r="FA79" s="985"/>
      <c r="FB79" s="985"/>
      <c r="FC79" s="985"/>
      <c r="FD79" s="985"/>
      <c r="FE79" s="985"/>
      <c r="FF79" s="985"/>
      <c r="FG79" s="985"/>
      <c r="FH79" s="985"/>
      <c r="FI79" s="985"/>
      <c r="FJ79" s="985"/>
      <c r="FK79" s="985"/>
      <c r="FL79" s="985"/>
      <c r="FM79" s="985"/>
      <c r="FN79" s="985"/>
      <c r="FO79" s="985"/>
      <c r="FP79" s="985"/>
      <c r="FQ79" s="985"/>
      <c r="FR79" s="985"/>
      <c r="FS79" s="985"/>
      <c r="FT79" s="985"/>
      <c r="FU79" s="985"/>
      <c r="FV79" s="985"/>
      <c r="FW79" s="985"/>
      <c r="FX79" s="985"/>
      <c r="FY79" s="985"/>
    </row>
    <row r="80" spans="1:181" s="956" customFormat="1">
      <c r="A80" s="988" t="s">
        <v>532</v>
      </c>
      <c r="B80" s="988" t="s">
        <v>533</v>
      </c>
      <c r="C80" s="985"/>
      <c r="D80" s="985"/>
      <c r="E80" s="985"/>
      <c r="F80" s="985"/>
      <c r="G80" s="985"/>
      <c r="H80" s="985"/>
      <c r="I80" s="985"/>
      <c r="J80" s="985"/>
      <c r="K80" s="985"/>
      <c r="L80" s="985"/>
      <c r="M80" s="985"/>
      <c r="N80" s="985"/>
      <c r="O80" s="985"/>
      <c r="P80" s="985"/>
      <c r="Q80" s="985"/>
      <c r="R80" s="985"/>
      <c r="S80" s="985"/>
      <c r="T80" s="985"/>
      <c r="U80" s="985"/>
      <c r="V80" s="985"/>
      <c r="W80" s="985"/>
      <c r="X80" s="985"/>
      <c r="Y80" s="985"/>
      <c r="Z80" s="985"/>
      <c r="AA80" s="985"/>
      <c r="AB80" s="985"/>
      <c r="AC80" s="985"/>
      <c r="AD80" s="985"/>
      <c r="AE80" s="985"/>
      <c r="AF80" s="985"/>
      <c r="AG80" s="985"/>
      <c r="AH80" s="985"/>
      <c r="AI80" s="985"/>
      <c r="AJ80" s="985"/>
      <c r="AK80" s="985"/>
      <c r="AL80" s="985"/>
      <c r="AM80" s="985"/>
      <c r="AN80" s="985"/>
      <c r="AO80" s="985"/>
      <c r="AP80" s="985"/>
      <c r="AQ80" s="985"/>
      <c r="AR80" s="985"/>
      <c r="AS80" s="985"/>
      <c r="AT80" s="985"/>
      <c r="AU80" s="985"/>
      <c r="AV80" s="985"/>
      <c r="AW80" s="985"/>
      <c r="AX80" s="985"/>
      <c r="AY80" s="985"/>
      <c r="AZ80" s="985"/>
      <c r="BA80" s="985"/>
      <c r="BB80" s="985"/>
      <c r="BC80" s="985"/>
      <c r="BD80" s="985"/>
      <c r="BE80" s="985"/>
      <c r="BF80" s="985"/>
      <c r="BG80" s="985"/>
      <c r="BH80" s="985"/>
      <c r="BI80" s="985"/>
      <c r="BJ80" s="985"/>
      <c r="BK80" s="985"/>
      <c r="BL80" s="985"/>
      <c r="BM80" s="985"/>
      <c r="BN80" s="985"/>
      <c r="BO80" s="985"/>
      <c r="BP80" s="985"/>
      <c r="BQ80" s="985"/>
      <c r="BR80" s="985"/>
      <c r="BS80" s="985"/>
      <c r="BT80" s="985"/>
      <c r="BU80" s="985"/>
      <c r="BV80" s="985"/>
      <c r="BW80" s="985"/>
      <c r="BX80" s="985"/>
      <c r="BY80" s="985"/>
      <c r="BZ80" s="985"/>
      <c r="CA80" s="985"/>
      <c r="CB80" s="985"/>
      <c r="CC80" s="985"/>
      <c r="CD80" s="985"/>
      <c r="CE80" s="985"/>
      <c r="CF80" s="985"/>
      <c r="CG80" s="985"/>
      <c r="CH80" s="985"/>
      <c r="CI80" s="985"/>
      <c r="CJ80" s="985"/>
      <c r="CK80" s="985"/>
      <c r="CL80" s="985"/>
      <c r="CM80" s="985"/>
      <c r="CN80" s="985"/>
      <c r="CO80" s="985"/>
      <c r="CP80" s="985"/>
      <c r="CQ80" s="985"/>
      <c r="CR80" s="985"/>
      <c r="CS80" s="985"/>
      <c r="CT80" s="985"/>
      <c r="CU80" s="985"/>
      <c r="CV80" s="985"/>
      <c r="CW80" s="985"/>
      <c r="CX80" s="985"/>
      <c r="CY80" s="985"/>
      <c r="CZ80" s="985"/>
      <c r="DA80" s="985"/>
      <c r="DB80" s="985"/>
      <c r="DC80" s="985"/>
      <c r="DD80" s="985"/>
      <c r="DE80" s="985"/>
      <c r="DF80" s="985"/>
      <c r="DG80" s="985"/>
      <c r="DH80" s="985"/>
      <c r="DI80" s="985"/>
      <c r="DJ80" s="985"/>
      <c r="DK80" s="985"/>
      <c r="DL80" s="985"/>
      <c r="DM80" s="985"/>
      <c r="DN80" s="985"/>
      <c r="DO80" s="985"/>
      <c r="DP80" s="985"/>
      <c r="DQ80" s="985"/>
      <c r="DR80" s="985"/>
      <c r="DS80" s="985"/>
      <c r="DT80" s="985"/>
      <c r="DU80" s="985"/>
      <c r="DV80" s="985"/>
      <c r="DW80" s="985"/>
      <c r="DX80" s="985"/>
      <c r="DY80" s="985"/>
      <c r="DZ80" s="985"/>
      <c r="EA80" s="985"/>
      <c r="EB80" s="985"/>
      <c r="EC80" s="985"/>
      <c r="ED80" s="985"/>
      <c r="EE80" s="985"/>
      <c r="EF80" s="985"/>
      <c r="EG80" s="985"/>
      <c r="EH80" s="985"/>
      <c r="EI80" s="985"/>
      <c r="EJ80" s="985"/>
      <c r="EK80" s="985"/>
      <c r="EL80" s="985"/>
      <c r="EM80" s="985"/>
      <c r="EN80" s="985"/>
      <c r="EO80" s="985"/>
      <c r="EP80" s="985"/>
      <c r="EQ80" s="985"/>
      <c r="ER80" s="985"/>
      <c r="ES80" s="985"/>
      <c r="ET80" s="985"/>
      <c r="EU80" s="985"/>
      <c r="EV80" s="985"/>
      <c r="EW80" s="985"/>
      <c r="EX80" s="985"/>
      <c r="EY80" s="985"/>
      <c r="EZ80" s="985"/>
      <c r="FA80" s="985"/>
      <c r="FB80" s="985"/>
      <c r="FC80" s="985"/>
      <c r="FD80" s="985"/>
      <c r="FE80" s="985"/>
      <c r="FF80" s="985"/>
      <c r="FG80" s="985"/>
      <c r="FH80" s="985"/>
      <c r="FI80" s="985"/>
      <c r="FJ80" s="985"/>
      <c r="FK80" s="985"/>
      <c r="FL80" s="985"/>
      <c r="FM80" s="985"/>
      <c r="FN80" s="985"/>
      <c r="FO80" s="985"/>
      <c r="FP80" s="985"/>
      <c r="FQ80" s="985"/>
      <c r="FR80" s="985"/>
      <c r="FS80" s="985"/>
      <c r="FT80" s="985"/>
      <c r="FU80" s="985"/>
      <c r="FV80" s="985"/>
      <c r="FW80" s="985"/>
      <c r="FX80" s="985"/>
      <c r="FY80" s="985"/>
    </row>
    <row r="81" spans="1:181" s="956" customFormat="1">
      <c r="A81" s="988" t="s">
        <v>534</v>
      </c>
      <c r="B81" s="988" t="s">
        <v>270</v>
      </c>
      <c r="C81" s="985"/>
      <c r="D81" s="985"/>
      <c r="E81" s="985"/>
      <c r="F81" s="985"/>
      <c r="G81" s="985"/>
      <c r="H81" s="985"/>
      <c r="I81" s="985"/>
      <c r="J81" s="985"/>
      <c r="K81" s="985"/>
      <c r="L81" s="985"/>
      <c r="M81" s="985"/>
      <c r="N81" s="985"/>
      <c r="O81" s="985"/>
      <c r="P81" s="985"/>
      <c r="Q81" s="985"/>
      <c r="R81" s="985"/>
      <c r="S81" s="985"/>
      <c r="T81" s="985"/>
      <c r="U81" s="985"/>
      <c r="V81" s="985"/>
      <c r="W81" s="985"/>
      <c r="X81" s="985"/>
      <c r="Y81" s="985"/>
      <c r="Z81" s="985"/>
      <c r="AA81" s="985"/>
      <c r="AB81" s="985"/>
      <c r="AC81" s="985"/>
      <c r="AD81" s="985"/>
      <c r="AE81" s="985"/>
      <c r="AF81" s="985"/>
      <c r="AG81" s="985"/>
      <c r="AH81" s="985"/>
      <c r="AI81" s="985"/>
      <c r="AJ81" s="985"/>
      <c r="AK81" s="985"/>
      <c r="AL81" s="985"/>
      <c r="AM81" s="985"/>
      <c r="AN81" s="985"/>
      <c r="AO81" s="985"/>
      <c r="AP81" s="985"/>
      <c r="AQ81" s="985"/>
      <c r="AR81" s="985"/>
      <c r="AS81" s="985"/>
      <c r="AT81" s="985"/>
      <c r="AU81" s="985"/>
      <c r="AV81" s="985"/>
      <c r="AW81" s="985"/>
      <c r="AX81" s="985"/>
      <c r="AY81" s="985"/>
      <c r="AZ81" s="985"/>
      <c r="BA81" s="985"/>
      <c r="BB81" s="985"/>
      <c r="BC81" s="985"/>
      <c r="BD81" s="985"/>
      <c r="BE81" s="985"/>
      <c r="BF81" s="985"/>
      <c r="BG81" s="985"/>
      <c r="BH81" s="985"/>
      <c r="BI81" s="985"/>
      <c r="BJ81" s="985"/>
      <c r="BK81" s="985"/>
      <c r="BL81" s="985"/>
      <c r="BM81" s="985"/>
      <c r="BN81" s="985"/>
      <c r="BO81" s="985"/>
      <c r="BP81" s="985"/>
      <c r="BQ81" s="985"/>
      <c r="BR81" s="985"/>
      <c r="BS81" s="985"/>
      <c r="BT81" s="985"/>
      <c r="BU81" s="985"/>
      <c r="BV81" s="985"/>
      <c r="BW81" s="985"/>
      <c r="BX81" s="985"/>
      <c r="BY81" s="985"/>
      <c r="BZ81" s="985"/>
      <c r="CA81" s="985"/>
      <c r="CB81" s="985"/>
      <c r="CC81" s="985"/>
      <c r="CD81" s="985"/>
      <c r="CE81" s="985"/>
      <c r="CF81" s="985"/>
      <c r="CG81" s="985"/>
      <c r="CH81" s="985"/>
      <c r="CI81" s="985"/>
      <c r="CJ81" s="985"/>
      <c r="CK81" s="985"/>
      <c r="CL81" s="985"/>
      <c r="CM81" s="985"/>
      <c r="CN81" s="985"/>
      <c r="CO81" s="985"/>
      <c r="CP81" s="985"/>
      <c r="CQ81" s="985"/>
      <c r="CR81" s="985"/>
      <c r="CS81" s="985"/>
      <c r="CT81" s="985"/>
      <c r="CU81" s="985"/>
      <c r="CV81" s="985"/>
      <c r="CW81" s="985"/>
      <c r="CX81" s="985"/>
      <c r="CY81" s="985"/>
      <c r="CZ81" s="985"/>
      <c r="DA81" s="985"/>
      <c r="DB81" s="985"/>
      <c r="DC81" s="985"/>
      <c r="DD81" s="985"/>
      <c r="DE81" s="985"/>
      <c r="DF81" s="985"/>
      <c r="DG81" s="985"/>
      <c r="DH81" s="985"/>
      <c r="DI81" s="985"/>
      <c r="DJ81" s="985"/>
      <c r="DK81" s="985"/>
      <c r="DL81" s="985"/>
      <c r="DM81" s="985"/>
      <c r="DN81" s="985"/>
      <c r="DO81" s="985"/>
      <c r="DP81" s="985"/>
      <c r="DQ81" s="985"/>
      <c r="DR81" s="985"/>
      <c r="DS81" s="985"/>
      <c r="DT81" s="985"/>
      <c r="DU81" s="985"/>
      <c r="DV81" s="985"/>
      <c r="DW81" s="985"/>
      <c r="DX81" s="985"/>
      <c r="DY81" s="985"/>
      <c r="DZ81" s="985"/>
      <c r="EA81" s="985"/>
      <c r="EB81" s="985"/>
      <c r="EC81" s="985"/>
      <c r="ED81" s="985"/>
      <c r="EE81" s="985"/>
      <c r="EF81" s="985"/>
      <c r="EG81" s="985"/>
      <c r="EH81" s="985"/>
      <c r="EI81" s="985"/>
      <c r="EJ81" s="985"/>
      <c r="EK81" s="985"/>
      <c r="EL81" s="985"/>
      <c r="EM81" s="985"/>
      <c r="EN81" s="985"/>
      <c r="EO81" s="985"/>
      <c r="EP81" s="985"/>
      <c r="EQ81" s="985"/>
      <c r="ER81" s="985"/>
      <c r="ES81" s="985"/>
      <c r="ET81" s="985"/>
      <c r="EU81" s="985"/>
      <c r="EV81" s="985"/>
      <c r="EW81" s="985"/>
      <c r="EX81" s="985"/>
      <c r="EY81" s="985"/>
      <c r="EZ81" s="985"/>
      <c r="FA81" s="985"/>
      <c r="FB81" s="985"/>
      <c r="FC81" s="985"/>
      <c r="FD81" s="985"/>
      <c r="FE81" s="985"/>
      <c r="FF81" s="985"/>
      <c r="FG81" s="985"/>
      <c r="FH81" s="985"/>
      <c r="FI81" s="985"/>
      <c r="FJ81" s="985"/>
      <c r="FK81" s="985"/>
      <c r="FL81" s="985"/>
      <c r="FM81" s="985"/>
      <c r="FN81" s="985"/>
      <c r="FO81" s="985"/>
      <c r="FP81" s="985"/>
      <c r="FQ81" s="985"/>
      <c r="FR81" s="985"/>
      <c r="FS81" s="985"/>
      <c r="FT81" s="985"/>
      <c r="FU81" s="985"/>
      <c r="FV81" s="985"/>
      <c r="FW81" s="985"/>
      <c r="FX81" s="985"/>
      <c r="FY81" s="985"/>
    </row>
    <row r="82" spans="1:181" s="956" customFormat="1"/>
    <row r="83" spans="1:181" s="956" customFormat="1" ht="27" customHeight="1">
      <c r="A83" s="990" t="s">
        <v>35</v>
      </c>
      <c r="B83" s="1686" t="s">
        <v>952</v>
      </c>
      <c r="C83" s="1687"/>
      <c r="D83" s="1687"/>
      <c r="E83" s="1687"/>
      <c r="F83" s="1686" t="s">
        <v>953</v>
      </c>
      <c r="G83" s="1687"/>
      <c r="H83" s="1687"/>
      <c r="I83" s="1687"/>
      <c r="J83" s="1686" t="s">
        <v>954</v>
      </c>
      <c r="K83" s="1687"/>
      <c r="L83" s="1687"/>
      <c r="M83" s="1687"/>
      <c r="N83" s="1686" t="s">
        <v>955</v>
      </c>
      <c r="O83" s="1687"/>
      <c r="P83" s="1687"/>
      <c r="Q83" s="1687"/>
      <c r="R83" s="1686" t="s">
        <v>956</v>
      </c>
      <c r="S83" s="1687"/>
      <c r="T83" s="1687"/>
      <c r="U83" s="1687"/>
      <c r="V83" s="1686" t="s">
        <v>957</v>
      </c>
      <c r="W83" s="1687"/>
      <c r="X83" s="1687"/>
      <c r="Y83" s="1687"/>
      <c r="Z83" s="1686" t="s">
        <v>958</v>
      </c>
      <c r="AA83" s="1687"/>
      <c r="AB83" s="1687"/>
      <c r="AC83" s="1687"/>
      <c r="AD83" s="1686" t="s">
        <v>959</v>
      </c>
      <c r="AE83" s="1687"/>
      <c r="AF83" s="1687"/>
      <c r="AG83" s="1687"/>
      <c r="AH83" s="1686" t="s">
        <v>960</v>
      </c>
      <c r="AI83" s="1687"/>
      <c r="AJ83" s="1687"/>
      <c r="AK83" s="1687"/>
      <c r="AL83" s="1686" t="s">
        <v>961</v>
      </c>
      <c r="AM83" s="1687"/>
      <c r="AN83" s="1687"/>
      <c r="AO83" s="1687"/>
      <c r="AP83" s="1686" t="s">
        <v>962</v>
      </c>
      <c r="AQ83" s="1687"/>
      <c r="AR83" s="1687"/>
      <c r="AS83" s="1687"/>
      <c r="AT83" s="1686" t="s">
        <v>963</v>
      </c>
      <c r="AU83" s="1687"/>
      <c r="AV83" s="1687"/>
      <c r="AW83" s="1687"/>
      <c r="AX83" s="1686" t="s">
        <v>964</v>
      </c>
      <c r="AY83" s="1687"/>
      <c r="AZ83" s="1687"/>
      <c r="BA83" s="1687"/>
      <c r="BB83" s="1686" t="s">
        <v>965</v>
      </c>
      <c r="BC83" s="1687"/>
      <c r="BD83" s="1687"/>
      <c r="BE83" s="1687"/>
      <c r="BF83" s="1686" t="s">
        <v>966</v>
      </c>
      <c r="BG83" s="1687"/>
      <c r="BH83" s="1687"/>
      <c r="BI83" s="1687"/>
      <c r="BJ83" s="1686" t="s">
        <v>967</v>
      </c>
      <c r="BK83" s="1687"/>
      <c r="BL83" s="1687"/>
      <c r="BM83" s="1687"/>
      <c r="BN83" s="1686" t="s">
        <v>968</v>
      </c>
      <c r="BO83" s="1687"/>
      <c r="BP83" s="1687"/>
      <c r="BQ83" s="1687"/>
      <c r="BR83" s="1686" t="s">
        <v>969</v>
      </c>
      <c r="BS83" s="1687"/>
      <c r="BT83" s="1687"/>
      <c r="BU83" s="1687"/>
      <c r="BV83" s="1686" t="s">
        <v>970</v>
      </c>
      <c r="BW83" s="1687"/>
      <c r="BX83" s="1687"/>
      <c r="BY83" s="1687"/>
      <c r="BZ83" s="1686" t="s">
        <v>971</v>
      </c>
      <c r="CA83" s="1687"/>
      <c r="CB83" s="1687"/>
      <c r="CC83" s="1687"/>
      <c r="CD83" s="1686" t="s">
        <v>972</v>
      </c>
      <c r="CE83" s="1687"/>
      <c r="CF83" s="1687"/>
      <c r="CG83" s="1687"/>
    </row>
    <row r="84" spans="1:181" s="956" customFormat="1">
      <c r="A84" s="985"/>
      <c r="B84" s="989" t="s">
        <v>160</v>
      </c>
      <c r="C84" s="989" t="s">
        <v>161</v>
      </c>
      <c r="D84" s="989" t="s">
        <v>162</v>
      </c>
      <c r="E84" s="989" t="s">
        <v>163</v>
      </c>
      <c r="F84" s="989" t="s">
        <v>160</v>
      </c>
      <c r="G84" s="989" t="s">
        <v>161</v>
      </c>
      <c r="H84" s="989" t="s">
        <v>162</v>
      </c>
      <c r="I84" s="989" t="s">
        <v>163</v>
      </c>
      <c r="J84" s="989" t="s">
        <v>160</v>
      </c>
      <c r="K84" s="989" t="s">
        <v>161</v>
      </c>
      <c r="L84" s="989" t="s">
        <v>162</v>
      </c>
      <c r="M84" s="989" t="s">
        <v>163</v>
      </c>
      <c r="N84" s="989" t="s">
        <v>160</v>
      </c>
      <c r="O84" s="989" t="s">
        <v>161</v>
      </c>
      <c r="P84" s="989" t="s">
        <v>162</v>
      </c>
      <c r="Q84" s="989" t="s">
        <v>163</v>
      </c>
      <c r="R84" s="989" t="s">
        <v>160</v>
      </c>
      <c r="S84" s="989" t="s">
        <v>161</v>
      </c>
      <c r="T84" s="989" t="s">
        <v>162</v>
      </c>
      <c r="U84" s="989" t="s">
        <v>163</v>
      </c>
      <c r="V84" s="989" t="s">
        <v>160</v>
      </c>
      <c r="W84" s="989" t="s">
        <v>161</v>
      </c>
      <c r="X84" s="989" t="s">
        <v>162</v>
      </c>
      <c r="Y84" s="989" t="s">
        <v>163</v>
      </c>
      <c r="Z84" s="989" t="s">
        <v>160</v>
      </c>
      <c r="AA84" s="989" t="s">
        <v>161</v>
      </c>
      <c r="AB84" s="989" t="s">
        <v>162</v>
      </c>
      <c r="AC84" s="989" t="s">
        <v>163</v>
      </c>
      <c r="AD84" s="989" t="s">
        <v>160</v>
      </c>
      <c r="AE84" s="989" t="s">
        <v>161</v>
      </c>
      <c r="AF84" s="989" t="s">
        <v>162</v>
      </c>
      <c r="AG84" s="989" t="s">
        <v>163</v>
      </c>
      <c r="AH84" s="989" t="s">
        <v>160</v>
      </c>
      <c r="AI84" s="989" t="s">
        <v>161</v>
      </c>
      <c r="AJ84" s="989" t="s">
        <v>162</v>
      </c>
      <c r="AK84" s="989" t="s">
        <v>163</v>
      </c>
      <c r="AL84" s="989" t="s">
        <v>160</v>
      </c>
      <c r="AM84" s="989" t="s">
        <v>161</v>
      </c>
      <c r="AN84" s="989" t="s">
        <v>162</v>
      </c>
      <c r="AO84" s="989" t="s">
        <v>163</v>
      </c>
      <c r="AP84" s="989" t="s">
        <v>160</v>
      </c>
      <c r="AQ84" s="989" t="s">
        <v>161</v>
      </c>
      <c r="AR84" s="989" t="s">
        <v>162</v>
      </c>
      <c r="AS84" s="989" t="s">
        <v>163</v>
      </c>
      <c r="AT84" s="989" t="s">
        <v>160</v>
      </c>
      <c r="AU84" s="989" t="s">
        <v>161</v>
      </c>
      <c r="AV84" s="989" t="s">
        <v>162</v>
      </c>
      <c r="AW84" s="989" t="s">
        <v>163</v>
      </c>
      <c r="AX84" s="989" t="s">
        <v>160</v>
      </c>
      <c r="AY84" s="989" t="s">
        <v>161</v>
      </c>
      <c r="AZ84" s="989" t="s">
        <v>162</v>
      </c>
      <c r="BA84" s="989" t="s">
        <v>163</v>
      </c>
      <c r="BB84" s="989" t="s">
        <v>160</v>
      </c>
      <c r="BC84" s="989" t="s">
        <v>161</v>
      </c>
      <c r="BD84" s="989" t="s">
        <v>162</v>
      </c>
      <c r="BE84" s="989" t="s">
        <v>163</v>
      </c>
      <c r="BF84" s="989" t="s">
        <v>160</v>
      </c>
      <c r="BG84" s="989" t="s">
        <v>161</v>
      </c>
      <c r="BH84" s="989" t="s">
        <v>162</v>
      </c>
      <c r="BI84" s="989" t="s">
        <v>163</v>
      </c>
      <c r="BJ84" s="989" t="s">
        <v>160</v>
      </c>
      <c r="BK84" s="989" t="s">
        <v>161</v>
      </c>
      <c r="BL84" s="989" t="s">
        <v>162</v>
      </c>
      <c r="BM84" s="989" t="s">
        <v>163</v>
      </c>
      <c r="BN84" s="989" t="s">
        <v>160</v>
      </c>
      <c r="BO84" s="989" t="s">
        <v>161</v>
      </c>
      <c r="BP84" s="989" t="s">
        <v>162</v>
      </c>
      <c r="BQ84" s="989" t="s">
        <v>163</v>
      </c>
      <c r="BR84" s="989" t="s">
        <v>160</v>
      </c>
      <c r="BS84" s="989" t="s">
        <v>161</v>
      </c>
      <c r="BT84" s="989" t="s">
        <v>162</v>
      </c>
      <c r="BU84" s="989" t="s">
        <v>163</v>
      </c>
      <c r="BV84" s="989" t="s">
        <v>160</v>
      </c>
      <c r="BW84" s="989" t="s">
        <v>161</v>
      </c>
      <c r="BX84" s="989" t="s">
        <v>162</v>
      </c>
      <c r="BY84" s="989" t="s">
        <v>163</v>
      </c>
      <c r="BZ84" s="989" t="s">
        <v>160</v>
      </c>
      <c r="CA84" s="989" t="s">
        <v>161</v>
      </c>
      <c r="CB84" s="989" t="s">
        <v>162</v>
      </c>
      <c r="CC84" s="989" t="s">
        <v>163</v>
      </c>
      <c r="CD84" s="989" t="s">
        <v>160</v>
      </c>
      <c r="CE84" s="989" t="s">
        <v>161</v>
      </c>
      <c r="CF84" s="989" t="s">
        <v>162</v>
      </c>
      <c r="CG84" s="989" t="s">
        <v>163</v>
      </c>
    </row>
    <row r="85" spans="1:181" s="956" customFormat="1">
      <c r="A85" s="991" t="s">
        <v>618</v>
      </c>
      <c r="B85" s="992">
        <v>1173300</v>
      </c>
      <c r="C85" s="992">
        <v>27444800</v>
      </c>
      <c r="D85" s="993">
        <v>4.3</v>
      </c>
      <c r="E85" s="993">
        <v>0.1</v>
      </c>
      <c r="F85" s="992">
        <v>243800</v>
      </c>
      <c r="G85" s="992">
        <v>2278900</v>
      </c>
      <c r="H85" s="993">
        <v>10.7</v>
      </c>
      <c r="I85" s="993">
        <v>0.8</v>
      </c>
      <c r="J85" s="992">
        <v>692700</v>
      </c>
      <c r="K85" s="992">
        <v>14853800</v>
      </c>
      <c r="L85" s="993">
        <v>4.7</v>
      </c>
      <c r="M85" s="993">
        <v>0.2</v>
      </c>
      <c r="N85" s="992">
        <v>140200</v>
      </c>
      <c r="O85" s="992">
        <v>1306800</v>
      </c>
      <c r="P85" s="993">
        <v>10.7</v>
      </c>
      <c r="Q85" s="993">
        <v>1.1000000000000001</v>
      </c>
      <c r="R85" s="992">
        <v>480600</v>
      </c>
      <c r="S85" s="992">
        <v>12591100</v>
      </c>
      <c r="T85" s="993">
        <v>3.8</v>
      </c>
      <c r="U85" s="993">
        <v>0.2</v>
      </c>
      <c r="V85" s="992">
        <v>103500</v>
      </c>
      <c r="W85" s="992">
        <v>972100</v>
      </c>
      <c r="X85" s="993">
        <v>10.7</v>
      </c>
      <c r="Y85" s="993">
        <v>1.3</v>
      </c>
      <c r="Z85" s="992">
        <v>24000</v>
      </c>
      <c r="AA85" s="992">
        <v>192700</v>
      </c>
      <c r="AB85" s="993">
        <v>12.4</v>
      </c>
      <c r="AC85" s="993">
        <v>3</v>
      </c>
      <c r="AD85" s="992">
        <v>40000</v>
      </c>
      <c r="AE85" s="992">
        <v>577400</v>
      </c>
      <c r="AF85" s="993">
        <v>6.9</v>
      </c>
      <c r="AG85" s="993">
        <v>1.4</v>
      </c>
      <c r="AH85" s="992">
        <v>49100</v>
      </c>
      <c r="AI85" s="992">
        <v>367400</v>
      </c>
      <c r="AJ85" s="993">
        <v>13.4</v>
      </c>
      <c r="AK85" s="993">
        <v>2.2999999999999998</v>
      </c>
      <c r="AL85" s="992">
        <v>73200</v>
      </c>
      <c r="AM85" s="992">
        <v>573300</v>
      </c>
      <c r="AN85" s="993">
        <v>12.8</v>
      </c>
      <c r="AO85" s="993">
        <v>1.9</v>
      </c>
      <c r="AP85" s="992">
        <v>57600</v>
      </c>
      <c r="AQ85" s="992">
        <v>568100</v>
      </c>
      <c r="AR85" s="993">
        <v>10.1</v>
      </c>
      <c r="AS85" s="993">
        <v>1.6</v>
      </c>
      <c r="AT85" s="992">
        <v>12300</v>
      </c>
      <c r="AU85" s="992">
        <v>95100</v>
      </c>
      <c r="AV85" s="993">
        <v>12.9</v>
      </c>
      <c r="AW85" s="993">
        <v>4.3</v>
      </c>
      <c r="AX85" s="992">
        <v>21100</v>
      </c>
      <c r="AY85" s="992">
        <v>333000</v>
      </c>
      <c r="AZ85" s="993">
        <v>6.3</v>
      </c>
      <c r="BA85" s="993">
        <v>1.8</v>
      </c>
      <c r="BB85" s="992">
        <v>30400</v>
      </c>
      <c r="BC85" s="992">
        <v>263800</v>
      </c>
      <c r="BD85" s="993">
        <v>11.5</v>
      </c>
      <c r="BE85" s="993">
        <v>2.6</v>
      </c>
      <c r="BF85" s="992">
        <v>41300</v>
      </c>
      <c r="BG85" s="992">
        <v>287900</v>
      </c>
      <c r="BH85" s="993">
        <v>14.4</v>
      </c>
      <c r="BI85" s="993">
        <v>3</v>
      </c>
      <c r="BJ85" s="992">
        <v>35100</v>
      </c>
      <c r="BK85" s="992">
        <v>327000</v>
      </c>
      <c r="BL85" s="993">
        <v>10.7</v>
      </c>
      <c r="BM85" s="993">
        <v>2.2999999999999998</v>
      </c>
      <c r="BN85" s="992">
        <v>11700</v>
      </c>
      <c r="BO85" s="992">
        <v>97600</v>
      </c>
      <c r="BP85" s="993">
        <v>12</v>
      </c>
      <c r="BQ85" s="993">
        <v>4</v>
      </c>
      <c r="BR85" s="992">
        <v>18900</v>
      </c>
      <c r="BS85" s="992">
        <v>244400</v>
      </c>
      <c r="BT85" s="993">
        <v>7.7</v>
      </c>
      <c r="BU85" s="993">
        <v>2.2000000000000002</v>
      </c>
      <c r="BV85" s="992">
        <v>18600</v>
      </c>
      <c r="BW85" s="992">
        <v>103600</v>
      </c>
      <c r="BX85" s="993">
        <v>18</v>
      </c>
      <c r="BY85" s="993">
        <v>4.8</v>
      </c>
      <c r="BZ85" s="992">
        <v>31900</v>
      </c>
      <c r="CA85" s="992">
        <v>285400</v>
      </c>
      <c r="CB85" s="993">
        <v>11.2</v>
      </c>
      <c r="CC85" s="993">
        <v>2.5</v>
      </c>
      <c r="CD85" s="992">
        <v>22500</v>
      </c>
      <c r="CE85" s="992">
        <v>241100</v>
      </c>
      <c r="CF85" s="993">
        <v>9.3000000000000007</v>
      </c>
      <c r="CG85" s="993">
        <v>2.2999999999999998</v>
      </c>
    </row>
    <row r="86" spans="1:181" s="956" customFormat="1">
      <c r="A86" s="991" t="s">
        <v>619</v>
      </c>
      <c r="B86" s="992">
        <v>1217500</v>
      </c>
      <c r="C86" s="992">
        <v>27675300</v>
      </c>
      <c r="D86" s="993">
        <v>4.4000000000000004</v>
      </c>
      <c r="E86" s="993">
        <v>0.1</v>
      </c>
      <c r="F86" s="992">
        <v>258600</v>
      </c>
      <c r="G86" s="992">
        <v>2448000</v>
      </c>
      <c r="H86" s="993">
        <v>10.6</v>
      </c>
      <c r="I86" s="993">
        <v>0.8</v>
      </c>
      <c r="J86" s="992">
        <v>716500</v>
      </c>
      <c r="K86" s="992">
        <v>14909600</v>
      </c>
      <c r="L86" s="993">
        <v>4.8</v>
      </c>
      <c r="M86" s="993">
        <v>0.2</v>
      </c>
      <c r="N86" s="992">
        <v>158700</v>
      </c>
      <c r="O86" s="992">
        <v>1400500</v>
      </c>
      <c r="P86" s="993">
        <v>11.3</v>
      </c>
      <c r="Q86" s="993">
        <v>1.2</v>
      </c>
      <c r="R86" s="992">
        <v>501000</v>
      </c>
      <c r="S86" s="992">
        <v>12765700</v>
      </c>
      <c r="T86" s="993">
        <v>3.9</v>
      </c>
      <c r="U86" s="993">
        <v>0.2</v>
      </c>
      <c r="V86" s="992">
        <v>99800</v>
      </c>
      <c r="W86" s="992">
        <v>1047600</v>
      </c>
      <c r="X86" s="993">
        <v>9.5</v>
      </c>
      <c r="Y86" s="993">
        <v>1.2</v>
      </c>
      <c r="Z86" s="992">
        <v>22200</v>
      </c>
      <c r="AA86" s="992">
        <v>193900</v>
      </c>
      <c r="AB86" s="993">
        <v>11.5</v>
      </c>
      <c r="AC86" s="993">
        <v>2.9</v>
      </c>
      <c r="AD86" s="992">
        <v>41600</v>
      </c>
      <c r="AE86" s="992">
        <v>595200</v>
      </c>
      <c r="AF86" s="993">
        <v>7</v>
      </c>
      <c r="AG86" s="993">
        <v>1.4</v>
      </c>
      <c r="AH86" s="992">
        <v>50800</v>
      </c>
      <c r="AI86" s="992">
        <v>380400</v>
      </c>
      <c r="AJ86" s="993">
        <v>13.3</v>
      </c>
      <c r="AK86" s="993">
        <v>2.4</v>
      </c>
      <c r="AL86" s="992">
        <v>84600</v>
      </c>
      <c r="AM86" s="992">
        <v>624900</v>
      </c>
      <c r="AN86" s="993">
        <v>13.5</v>
      </c>
      <c r="AO86" s="993">
        <v>2</v>
      </c>
      <c r="AP86" s="992">
        <v>59400</v>
      </c>
      <c r="AQ86" s="992">
        <v>653600</v>
      </c>
      <c r="AR86" s="993">
        <v>9.1</v>
      </c>
      <c r="AS86" s="993">
        <v>1.5</v>
      </c>
      <c r="AT86" s="992">
        <v>11200</v>
      </c>
      <c r="AU86" s="992">
        <v>93400</v>
      </c>
      <c r="AV86" s="993">
        <v>12</v>
      </c>
      <c r="AW86" s="993">
        <v>4.3</v>
      </c>
      <c r="AX86" s="992">
        <v>25700</v>
      </c>
      <c r="AY86" s="992">
        <v>345600</v>
      </c>
      <c r="AZ86" s="993">
        <v>7.4</v>
      </c>
      <c r="BA86" s="993">
        <v>1.9</v>
      </c>
      <c r="BB86" s="992">
        <v>33500</v>
      </c>
      <c r="BC86" s="992">
        <v>275600</v>
      </c>
      <c r="BD86" s="993">
        <v>12.2</v>
      </c>
      <c r="BE86" s="993">
        <v>2.7</v>
      </c>
      <c r="BF86" s="992">
        <v>50600</v>
      </c>
      <c r="BG86" s="992">
        <v>314600</v>
      </c>
      <c r="BH86" s="993">
        <v>16.100000000000001</v>
      </c>
      <c r="BI86" s="993">
        <v>3.1</v>
      </c>
      <c r="BJ86" s="992">
        <v>37700</v>
      </c>
      <c r="BK86" s="992">
        <v>371200</v>
      </c>
      <c r="BL86" s="993">
        <v>10.1</v>
      </c>
      <c r="BM86" s="993">
        <v>2.1</v>
      </c>
      <c r="BN86" s="992">
        <v>11100</v>
      </c>
      <c r="BO86" s="992">
        <v>100500</v>
      </c>
      <c r="BP86" s="993">
        <v>11</v>
      </c>
      <c r="BQ86" s="993">
        <v>4</v>
      </c>
      <c r="BR86" s="992">
        <v>15800</v>
      </c>
      <c r="BS86" s="992">
        <v>249600</v>
      </c>
      <c r="BT86" s="993">
        <v>6.3</v>
      </c>
      <c r="BU86" s="993">
        <v>2</v>
      </c>
      <c r="BV86" s="992">
        <v>17200</v>
      </c>
      <c r="BW86" s="992">
        <v>104800</v>
      </c>
      <c r="BX86" s="993">
        <v>16.399999999999999</v>
      </c>
      <c r="BY86" s="993">
        <v>4.7</v>
      </c>
      <c r="BZ86" s="992">
        <v>33900</v>
      </c>
      <c r="CA86" s="992">
        <v>310300</v>
      </c>
      <c r="CB86" s="993">
        <v>10.9</v>
      </c>
      <c r="CC86" s="993">
        <v>2.5</v>
      </c>
      <c r="CD86" s="992">
        <v>21800</v>
      </c>
      <c r="CE86" s="992">
        <v>282400</v>
      </c>
      <c r="CF86" s="993">
        <v>7.7</v>
      </c>
      <c r="CG86" s="993">
        <v>2</v>
      </c>
    </row>
    <row r="87" spans="1:181" s="956" customFormat="1">
      <c r="A87" s="991" t="s">
        <v>620</v>
      </c>
      <c r="B87" s="992">
        <v>1331500</v>
      </c>
      <c r="C87" s="992">
        <v>27905300</v>
      </c>
      <c r="D87" s="993">
        <v>4.8</v>
      </c>
      <c r="E87" s="993">
        <v>0.2</v>
      </c>
      <c r="F87" s="992">
        <v>304000</v>
      </c>
      <c r="G87" s="992">
        <v>2665100</v>
      </c>
      <c r="H87" s="993">
        <v>11.4</v>
      </c>
      <c r="I87" s="993">
        <v>0.9</v>
      </c>
      <c r="J87" s="992">
        <v>778600</v>
      </c>
      <c r="K87" s="992">
        <v>15005800</v>
      </c>
      <c r="L87" s="993">
        <v>5.2</v>
      </c>
      <c r="M87" s="993">
        <v>0.2</v>
      </c>
      <c r="N87" s="992">
        <v>178100</v>
      </c>
      <c r="O87" s="992">
        <v>1532700</v>
      </c>
      <c r="P87" s="993">
        <v>11.6</v>
      </c>
      <c r="Q87" s="993">
        <v>1.2</v>
      </c>
      <c r="R87" s="992">
        <v>552900</v>
      </c>
      <c r="S87" s="992">
        <v>12899400</v>
      </c>
      <c r="T87" s="993">
        <v>4.3</v>
      </c>
      <c r="U87" s="993">
        <v>0.2</v>
      </c>
      <c r="V87" s="992">
        <v>125900</v>
      </c>
      <c r="W87" s="992">
        <v>1132400</v>
      </c>
      <c r="X87" s="993">
        <v>11.1</v>
      </c>
      <c r="Y87" s="993">
        <v>1.3</v>
      </c>
      <c r="Z87" s="992">
        <v>22700</v>
      </c>
      <c r="AA87" s="992">
        <v>206500</v>
      </c>
      <c r="AB87" s="993">
        <v>11</v>
      </c>
      <c r="AC87" s="993">
        <v>3.2</v>
      </c>
      <c r="AD87" s="992">
        <v>49300</v>
      </c>
      <c r="AE87" s="992">
        <v>645600</v>
      </c>
      <c r="AF87" s="993">
        <v>7.6</v>
      </c>
      <c r="AG87" s="993">
        <v>1.5</v>
      </c>
      <c r="AH87" s="992">
        <v>62800</v>
      </c>
      <c r="AI87" s="992">
        <v>412600</v>
      </c>
      <c r="AJ87" s="993">
        <v>15.2</v>
      </c>
      <c r="AK87" s="993">
        <v>2.6</v>
      </c>
      <c r="AL87" s="992">
        <v>89600</v>
      </c>
      <c r="AM87" s="992">
        <v>678500</v>
      </c>
      <c r="AN87" s="993">
        <v>13.2</v>
      </c>
      <c r="AO87" s="993">
        <v>2</v>
      </c>
      <c r="AP87" s="992">
        <v>79700</v>
      </c>
      <c r="AQ87" s="992">
        <v>721900</v>
      </c>
      <c r="AR87" s="993">
        <v>11</v>
      </c>
      <c r="AS87" s="993">
        <v>1.7</v>
      </c>
      <c r="AT87" s="992">
        <v>13300</v>
      </c>
      <c r="AU87" s="992">
        <v>103200</v>
      </c>
      <c r="AV87" s="993">
        <v>12.8</v>
      </c>
      <c r="AW87" s="993">
        <v>4.9000000000000004</v>
      </c>
      <c r="AX87" s="992">
        <v>28500</v>
      </c>
      <c r="AY87" s="992">
        <v>375500</v>
      </c>
      <c r="AZ87" s="993">
        <v>7.6</v>
      </c>
      <c r="BA87" s="993">
        <v>2</v>
      </c>
      <c r="BB87" s="992">
        <v>39200</v>
      </c>
      <c r="BC87" s="992">
        <v>296900</v>
      </c>
      <c r="BD87" s="993">
        <v>13.2</v>
      </c>
      <c r="BE87" s="993">
        <v>2.9</v>
      </c>
      <c r="BF87" s="992">
        <v>52400</v>
      </c>
      <c r="BG87" s="992">
        <v>340800</v>
      </c>
      <c r="BH87" s="993">
        <v>15.4</v>
      </c>
      <c r="BI87" s="993">
        <v>3.1</v>
      </c>
      <c r="BJ87" s="992">
        <v>44700</v>
      </c>
      <c r="BK87" s="992">
        <v>416300</v>
      </c>
      <c r="BL87" s="993">
        <v>10.7</v>
      </c>
      <c r="BM87" s="993">
        <v>2.2999999999999998</v>
      </c>
      <c r="BN87" s="992">
        <v>9500</v>
      </c>
      <c r="BO87" s="992">
        <v>103300</v>
      </c>
      <c r="BP87" s="993">
        <v>9.1999999999999993</v>
      </c>
      <c r="BQ87" s="993">
        <v>4</v>
      </c>
      <c r="BR87" s="992">
        <v>20800</v>
      </c>
      <c r="BS87" s="992">
        <v>270200</v>
      </c>
      <c r="BT87" s="993">
        <v>7.7</v>
      </c>
      <c r="BU87" s="993">
        <v>2.2999999999999998</v>
      </c>
      <c r="BV87" s="992">
        <v>23600</v>
      </c>
      <c r="BW87" s="992">
        <v>115700</v>
      </c>
      <c r="BX87" s="993">
        <v>20.399999999999999</v>
      </c>
      <c r="BY87" s="993">
        <v>5.3</v>
      </c>
      <c r="BZ87" s="992">
        <v>37200</v>
      </c>
      <c r="CA87" s="992">
        <v>337700</v>
      </c>
      <c r="CB87" s="993">
        <v>11</v>
      </c>
      <c r="CC87" s="993">
        <v>2.5</v>
      </c>
      <c r="CD87" s="992">
        <v>35000</v>
      </c>
      <c r="CE87" s="992">
        <v>305600</v>
      </c>
      <c r="CF87" s="993">
        <v>11.4</v>
      </c>
      <c r="CG87" s="993">
        <v>2.6</v>
      </c>
    </row>
    <row r="88" spans="1:181" s="956" customFormat="1">
      <c r="A88" s="991" t="s">
        <v>621</v>
      </c>
      <c r="B88" s="992">
        <v>1291000</v>
      </c>
      <c r="C88" s="992">
        <v>28022300</v>
      </c>
      <c r="D88" s="993">
        <v>4.5999999999999996</v>
      </c>
      <c r="E88" s="993">
        <v>0.2</v>
      </c>
      <c r="F88" s="992">
        <v>299700</v>
      </c>
      <c r="G88" s="992">
        <v>2823200</v>
      </c>
      <c r="H88" s="993">
        <v>10.6</v>
      </c>
      <c r="I88" s="993">
        <v>0.9</v>
      </c>
      <c r="J88" s="992">
        <v>740200</v>
      </c>
      <c r="K88" s="992">
        <v>15083200</v>
      </c>
      <c r="L88" s="993">
        <v>4.9000000000000004</v>
      </c>
      <c r="M88" s="993">
        <v>0.2</v>
      </c>
      <c r="N88" s="992">
        <v>159700</v>
      </c>
      <c r="O88" s="992">
        <v>1594400</v>
      </c>
      <c r="P88" s="993">
        <v>10</v>
      </c>
      <c r="Q88" s="993">
        <v>1.1000000000000001</v>
      </c>
      <c r="R88" s="992">
        <v>550900</v>
      </c>
      <c r="S88" s="992">
        <v>12939100</v>
      </c>
      <c r="T88" s="993">
        <v>4.3</v>
      </c>
      <c r="U88" s="993">
        <v>0.2</v>
      </c>
      <c r="V88" s="992">
        <v>140000</v>
      </c>
      <c r="W88" s="992">
        <v>1228800</v>
      </c>
      <c r="X88" s="993">
        <v>11.4</v>
      </c>
      <c r="Y88" s="993">
        <v>1.3</v>
      </c>
      <c r="Z88" s="992">
        <v>26700</v>
      </c>
      <c r="AA88" s="992">
        <v>221600</v>
      </c>
      <c r="AB88" s="993">
        <v>12</v>
      </c>
      <c r="AC88" s="993">
        <v>3.2</v>
      </c>
      <c r="AD88" s="992">
        <v>44300</v>
      </c>
      <c r="AE88" s="992">
        <v>658000</v>
      </c>
      <c r="AF88" s="993">
        <v>6.7</v>
      </c>
      <c r="AG88" s="993">
        <v>1.4</v>
      </c>
      <c r="AH88" s="992">
        <v>62800</v>
      </c>
      <c r="AI88" s="992">
        <v>432300</v>
      </c>
      <c r="AJ88" s="993">
        <v>14.5</v>
      </c>
      <c r="AK88" s="993">
        <v>2.5</v>
      </c>
      <c r="AL88" s="992">
        <v>90200</v>
      </c>
      <c r="AM88" s="992">
        <v>711800</v>
      </c>
      <c r="AN88" s="993">
        <v>12.7</v>
      </c>
      <c r="AO88" s="993">
        <v>1.9</v>
      </c>
      <c r="AP88" s="992">
        <v>75800</v>
      </c>
      <c r="AQ88" s="992">
        <v>799400</v>
      </c>
      <c r="AR88" s="993">
        <v>9.5</v>
      </c>
      <c r="AS88" s="993">
        <v>1.5</v>
      </c>
      <c r="AT88" s="992">
        <v>15500</v>
      </c>
      <c r="AU88" s="992">
        <v>108700</v>
      </c>
      <c r="AV88" s="993">
        <v>14.2</v>
      </c>
      <c r="AW88" s="993">
        <v>5.0999999999999996</v>
      </c>
      <c r="AX88" s="992">
        <v>22300</v>
      </c>
      <c r="AY88" s="992">
        <v>376900</v>
      </c>
      <c r="AZ88" s="993">
        <v>5.9</v>
      </c>
      <c r="BA88" s="993">
        <v>1.8</v>
      </c>
      <c r="BB88" s="992">
        <v>34500</v>
      </c>
      <c r="BC88" s="992">
        <v>301500</v>
      </c>
      <c r="BD88" s="993">
        <v>11.5</v>
      </c>
      <c r="BE88" s="993">
        <v>2.7</v>
      </c>
      <c r="BF88" s="992">
        <v>50300</v>
      </c>
      <c r="BG88" s="992">
        <v>354300</v>
      </c>
      <c r="BH88" s="993">
        <v>14.2</v>
      </c>
      <c r="BI88" s="993">
        <v>2.9</v>
      </c>
      <c r="BJ88" s="992">
        <v>37100</v>
      </c>
      <c r="BK88" s="992">
        <v>453000</v>
      </c>
      <c r="BL88" s="993">
        <v>8.1999999999999993</v>
      </c>
      <c r="BM88" s="993">
        <v>2</v>
      </c>
      <c r="BN88" s="992">
        <v>11200</v>
      </c>
      <c r="BO88" s="992">
        <v>113000</v>
      </c>
      <c r="BP88" s="993">
        <v>9.9</v>
      </c>
      <c r="BQ88" s="993">
        <v>4</v>
      </c>
      <c r="BR88" s="992">
        <v>22000</v>
      </c>
      <c r="BS88" s="992">
        <v>281200</v>
      </c>
      <c r="BT88" s="993">
        <v>7.8</v>
      </c>
      <c r="BU88" s="993">
        <v>2.2999999999999998</v>
      </c>
      <c r="BV88" s="992">
        <v>28200</v>
      </c>
      <c r="BW88" s="992">
        <v>130700</v>
      </c>
      <c r="BX88" s="993">
        <v>21.6</v>
      </c>
      <c r="BY88" s="993">
        <v>5.0999999999999996</v>
      </c>
      <c r="BZ88" s="992">
        <v>39900</v>
      </c>
      <c r="CA88" s="992">
        <v>357500</v>
      </c>
      <c r="CB88" s="993">
        <v>11.2</v>
      </c>
      <c r="CC88" s="993">
        <v>2.5</v>
      </c>
      <c r="CD88" s="992">
        <v>38700</v>
      </c>
      <c r="CE88" s="992">
        <v>346400</v>
      </c>
      <c r="CF88" s="993">
        <v>11.2</v>
      </c>
      <c r="CG88" s="993">
        <v>2.5</v>
      </c>
    </row>
    <row r="89" spans="1:181" s="956" customFormat="1">
      <c r="A89" s="991" t="s">
        <v>622</v>
      </c>
      <c r="B89" s="992">
        <v>1441500</v>
      </c>
      <c r="C89" s="992">
        <v>28197900</v>
      </c>
      <c r="D89" s="993">
        <v>5.0999999999999996</v>
      </c>
      <c r="E89" s="993">
        <v>0.2</v>
      </c>
      <c r="F89" s="992">
        <v>328300</v>
      </c>
      <c r="G89" s="992">
        <v>2980200</v>
      </c>
      <c r="H89" s="993">
        <v>11</v>
      </c>
      <c r="I89" s="993">
        <v>0.9</v>
      </c>
      <c r="J89" s="992">
        <v>836600</v>
      </c>
      <c r="K89" s="992">
        <v>15141100</v>
      </c>
      <c r="L89" s="993">
        <v>5.5</v>
      </c>
      <c r="M89" s="993">
        <v>0.3</v>
      </c>
      <c r="N89" s="992">
        <v>184500</v>
      </c>
      <c r="O89" s="992">
        <v>1698000</v>
      </c>
      <c r="P89" s="993">
        <v>10.9</v>
      </c>
      <c r="Q89" s="993">
        <v>1.1000000000000001</v>
      </c>
      <c r="R89" s="992">
        <v>604900</v>
      </c>
      <c r="S89" s="992">
        <v>13056900</v>
      </c>
      <c r="T89" s="993">
        <v>4.5999999999999996</v>
      </c>
      <c r="U89" s="993">
        <v>0.2</v>
      </c>
      <c r="V89" s="992">
        <v>143800</v>
      </c>
      <c r="W89" s="992">
        <v>1282200</v>
      </c>
      <c r="X89" s="993">
        <v>11.2</v>
      </c>
      <c r="Y89" s="993">
        <v>1.3</v>
      </c>
      <c r="Z89" s="992">
        <v>28300</v>
      </c>
      <c r="AA89" s="992">
        <v>225100</v>
      </c>
      <c r="AB89" s="993">
        <v>12.6</v>
      </c>
      <c r="AC89" s="993">
        <v>3.3</v>
      </c>
      <c r="AD89" s="992">
        <v>47400</v>
      </c>
      <c r="AE89" s="992">
        <v>689800</v>
      </c>
      <c r="AF89" s="993">
        <v>6.9</v>
      </c>
      <c r="AG89" s="993">
        <v>1.4</v>
      </c>
      <c r="AH89" s="992">
        <v>67900</v>
      </c>
      <c r="AI89" s="992">
        <v>467900</v>
      </c>
      <c r="AJ89" s="993">
        <v>14.5</v>
      </c>
      <c r="AK89" s="993">
        <v>2.4</v>
      </c>
      <c r="AL89" s="992">
        <v>104200</v>
      </c>
      <c r="AM89" s="992">
        <v>735900</v>
      </c>
      <c r="AN89" s="993">
        <v>14.2</v>
      </c>
      <c r="AO89" s="993">
        <v>2</v>
      </c>
      <c r="AP89" s="992">
        <v>80500</v>
      </c>
      <c r="AQ89" s="992">
        <v>861400</v>
      </c>
      <c r="AR89" s="993">
        <v>9.3000000000000007</v>
      </c>
      <c r="AS89" s="993">
        <v>1.5</v>
      </c>
      <c r="AT89" s="992">
        <v>16000</v>
      </c>
      <c r="AU89" s="992">
        <v>113900</v>
      </c>
      <c r="AV89" s="993">
        <v>14.1</v>
      </c>
      <c r="AW89" s="993">
        <v>4.9000000000000004</v>
      </c>
      <c r="AX89" s="992">
        <v>24600</v>
      </c>
      <c r="AY89" s="992">
        <v>403800</v>
      </c>
      <c r="AZ89" s="993">
        <v>6.1</v>
      </c>
      <c r="BA89" s="993">
        <v>1.8</v>
      </c>
      <c r="BB89" s="992">
        <v>42400</v>
      </c>
      <c r="BC89" s="992">
        <v>331600</v>
      </c>
      <c r="BD89" s="993">
        <v>12.8</v>
      </c>
      <c r="BE89" s="993">
        <v>2.7</v>
      </c>
      <c r="BF89" s="992">
        <v>57800</v>
      </c>
      <c r="BG89" s="992">
        <v>370500</v>
      </c>
      <c r="BH89" s="993">
        <v>15.6</v>
      </c>
      <c r="BI89" s="993">
        <v>3</v>
      </c>
      <c r="BJ89" s="992">
        <v>43600</v>
      </c>
      <c r="BK89" s="992">
        <v>478200</v>
      </c>
      <c r="BL89" s="993">
        <v>9.1</v>
      </c>
      <c r="BM89" s="993">
        <v>2</v>
      </c>
      <c r="BN89" s="992">
        <v>12300</v>
      </c>
      <c r="BO89" s="992">
        <v>111300</v>
      </c>
      <c r="BP89" s="993">
        <v>11</v>
      </c>
      <c r="BQ89" s="993">
        <v>4.3</v>
      </c>
      <c r="BR89" s="992">
        <v>22900</v>
      </c>
      <c r="BS89" s="992">
        <v>286000</v>
      </c>
      <c r="BT89" s="993">
        <v>8</v>
      </c>
      <c r="BU89" s="993">
        <v>2.2999999999999998</v>
      </c>
      <c r="BV89" s="992">
        <v>25400</v>
      </c>
      <c r="BW89" s="992">
        <v>136300</v>
      </c>
      <c r="BX89" s="993">
        <v>18.7</v>
      </c>
      <c r="BY89" s="993">
        <v>4.8</v>
      </c>
      <c r="BZ89" s="992">
        <v>46300</v>
      </c>
      <c r="CA89" s="992">
        <v>365400</v>
      </c>
      <c r="CB89" s="993">
        <v>12.7</v>
      </c>
      <c r="CC89" s="993">
        <v>2.6</v>
      </c>
      <c r="CD89" s="992">
        <v>36900</v>
      </c>
      <c r="CE89" s="992">
        <v>383200</v>
      </c>
      <c r="CF89" s="993">
        <v>9.6</v>
      </c>
      <c r="CG89" s="993">
        <v>2.2000000000000002</v>
      </c>
    </row>
    <row r="90" spans="1:181" s="956" customFormat="1">
      <c r="A90" s="991" t="s">
        <v>623</v>
      </c>
      <c r="B90" s="992">
        <v>1991500</v>
      </c>
      <c r="C90" s="992">
        <v>28283900</v>
      </c>
      <c r="D90" s="993">
        <v>7</v>
      </c>
      <c r="E90" s="993">
        <v>0.2</v>
      </c>
      <c r="F90" s="992">
        <v>403800</v>
      </c>
      <c r="G90" s="992">
        <v>3084200</v>
      </c>
      <c r="H90" s="993">
        <v>13.1</v>
      </c>
      <c r="I90" s="993">
        <v>0.9</v>
      </c>
      <c r="J90" s="992">
        <v>1212600</v>
      </c>
      <c r="K90" s="992">
        <v>15133700</v>
      </c>
      <c r="L90" s="993">
        <v>8</v>
      </c>
      <c r="M90" s="993">
        <v>0.3</v>
      </c>
      <c r="N90" s="992">
        <v>227200</v>
      </c>
      <c r="O90" s="992">
        <v>1762800</v>
      </c>
      <c r="P90" s="993">
        <v>12.9</v>
      </c>
      <c r="Q90" s="993">
        <v>1.2</v>
      </c>
      <c r="R90" s="992">
        <v>778900</v>
      </c>
      <c r="S90" s="992">
        <v>13150200</v>
      </c>
      <c r="T90" s="993">
        <v>5.9</v>
      </c>
      <c r="U90" s="993">
        <v>0.3</v>
      </c>
      <c r="V90" s="992">
        <v>176600</v>
      </c>
      <c r="W90" s="992">
        <v>1321400</v>
      </c>
      <c r="X90" s="993">
        <v>13.4</v>
      </c>
      <c r="Y90" s="993">
        <v>1.4</v>
      </c>
      <c r="Z90" s="992">
        <v>34700</v>
      </c>
      <c r="AA90" s="992">
        <v>247100</v>
      </c>
      <c r="AB90" s="993">
        <v>14.1</v>
      </c>
      <c r="AC90" s="993">
        <v>3.4</v>
      </c>
      <c r="AD90" s="992">
        <v>62400</v>
      </c>
      <c r="AE90" s="992">
        <v>734700</v>
      </c>
      <c r="AF90" s="993">
        <v>8.5</v>
      </c>
      <c r="AG90" s="993">
        <v>1.5</v>
      </c>
      <c r="AH90" s="992">
        <v>84900</v>
      </c>
      <c r="AI90" s="992">
        <v>509400</v>
      </c>
      <c r="AJ90" s="993">
        <v>16.7</v>
      </c>
      <c r="AK90" s="993">
        <v>2.5</v>
      </c>
      <c r="AL90" s="992">
        <v>137900</v>
      </c>
      <c r="AM90" s="992">
        <v>759600</v>
      </c>
      <c r="AN90" s="993">
        <v>18.2</v>
      </c>
      <c r="AO90" s="993">
        <v>2.2000000000000002</v>
      </c>
      <c r="AP90" s="992">
        <v>83800</v>
      </c>
      <c r="AQ90" s="992">
        <v>833400</v>
      </c>
      <c r="AR90" s="993">
        <v>10.1</v>
      </c>
      <c r="AS90" s="993">
        <v>1.6</v>
      </c>
      <c r="AT90" s="992">
        <v>21100</v>
      </c>
      <c r="AU90" s="992">
        <v>131900</v>
      </c>
      <c r="AV90" s="993">
        <v>16</v>
      </c>
      <c r="AW90" s="993">
        <v>5</v>
      </c>
      <c r="AX90" s="992">
        <v>34500</v>
      </c>
      <c r="AY90" s="992">
        <v>434400</v>
      </c>
      <c r="AZ90" s="993">
        <v>7.9</v>
      </c>
      <c r="BA90" s="993">
        <v>2</v>
      </c>
      <c r="BB90" s="992">
        <v>54600</v>
      </c>
      <c r="BC90" s="992">
        <v>361400</v>
      </c>
      <c r="BD90" s="993">
        <v>15.1</v>
      </c>
      <c r="BE90" s="993">
        <v>2.9</v>
      </c>
      <c r="BF90" s="992">
        <v>71900</v>
      </c>
      <c r="BG90" s="992">
        <v>375800</v>
      </c>
      <c r="BH90" s="993">
        <v>19.100000000000001</v>
      </c>
      <c r="BI90" s="993">
        <v>3.3</v>
      </c>
      <c r="BJ90" s="992">
        <v>45100</v>
      </c>
      <c r="BK90" s="992">
        <v>459400</v>
      </c>
      <c r="BL90" s="993">
        <v>9.8000000000000007</v>
      </c>
      <c r="BM90" s="993">
        <v>2.2000000000000002</v>
      </c>
      <c r="BN90" s="992">
        <v>13700</v>
      </c>
      <c r="BO90" s="992">
        <v>115200</v>
      </c>
      <c r="BP90" s="993">
        <v>11.9</v>
      </c>
      <c r="BQ90" s="993">
        <v>4.5</v>
      </c>
      <c r="BR90" s="992">
        <v>27900</v>
      </c>
      <c r="BS90" s="992">
        <v>300400</v>
      </c>
      <c r="BT90" s="993">
        <v>9.3000000000000007</v>
      </c>
      <c r="BU90" s="993">
        <v>2.4</v>
      </c>
      <c r="BV90" s="992">
        <v>30300</v>
      </c>
      <c r="BW90" s="992">
        <v>148000</v>
      </c>
      <c r="BX90" s="993">
        <v>20.5</v>
      </c>
      <c r="BY90" s="993">
        <v>4.9000000000000004</v>
      </c>
      <c r="BZ90" s="992">
        <v>66000</v>
      </c>
      <c r="CA90" s="992">
        <v>383800</v>
      </c>
      <c r="CB90" s="993">
        <v>17.2</v>
      </c>
      <c r="CC90" s="993">
        <v>3</v>
      </c>
      <c r="CD90" s="992">
        <v>38700</v>
      </c>
      <c r="CE90" s="992">
        <v>374000</v>
      </c>
      <c r="CF90" s="993">
        <v>10.4</v>
      </c>
      <c r="CG90" s="993">
        <v>2.2999999999999998</v>
      </c>
    </row>
    <row r="91" spans="1:181" s="956" customFormat="1">
      <c r="A91" s="991" t="s">
        <v>624</v>
      </c>
      <c r="B91" s="992">
        <v>1987000</v>
      </c>
      <c r="C91" s="992">
        <v>28212000</v>
      </c>
      <c r="D91" s="993">
        <v>7</v>
      </c>
      <c r="E91" s="993">
        <v>0.2</v>
      </c>
      <c r="F91" s="992">
        <v>410600</v>
      </c>
      <c r="G91" s="992">
        <v>3205700</v>
      </c>
      <c r="H91" s="993">
        <v>12.8</v>
      </c>
      <c r="I91" s="993">
        <v>0.9</v>
      </c>
      <c r="J91" s="992">
        <v>1220900</v>
      </c>
      <c r="K91" s="992">
        <v>15123400</v>
      </c>
      <c r="L91" s="993">
        <v>8.1</v>
      </c>
      <c r="M91" s="993">
        <v>0.3</v>
      </c>
      <c r="N91" s="992">
        <v>223800</v>
      </c>
      <c r="O91" s="992">
        <v>1810300</v>
      </c>
      <c r="P91" s="993">
        <v>12.4</v>
      </c>
      <c r="Q91" s="993">
        <v>1.2</v>
      </c>
      <c r="R91" s="992">
        <v>766200</v>
      </c>
      <c r="S91" s="992">
        <v>13088600</v>
      </c>
      <c r="T91" s="993">
        <v>5.9</v>
      </c>
      <c r="U91" s="993">
        <v>0.3</v>
      </c>
      <c r="V91" s="992">
        <v>186700</v>
      </c>
      <c r="W91" s="992">
        <v>1395400</v>
      </c>
      <c r="X91" s="993">
        <v>13.4</v>
      </c>
      <c r="Y91" s="993">
        <v>1.4</v>
      </c>
      <c r="Z91" s="992">
        <v>39900</v>
      </c>
      <c r="AA91" s="992">
        <v>260000</v>
      </c>
      <c r="AB91" s="993">
        <v>15.3</v>
      </c>
      <c r="AC91" s="993">
        <v>3.5</v>
      </c>
      <c r="AD91" s="992">
        <v>60100</v>
      </c>
      <c r="AE91" s="992">
        <v>762000</v>
      </c>
      <c r="AF91" s="993">
        <v>7.9</v>
      </c>
      <c r="AG91" s="993">
        <v>1.5</v>
      </c>
      <c r="AH91" s="992">
        <v>85900</v>
      </c>
      <c r="AI91" s="992">
        <v>525100</v>
      </c>
      <c r="AJ91" s="993">
        <v>16.399999999999999</v>
      </c>
      <c r="AK91" s="993">
        <v>2.4</v>
      </c>
      <c r="AL91" s="992">
        <v>129100</v>
      </c>
      <c r="AM91" s="992">
        <v>788700</v>
      </c>
      <c r="AN91" s="993">
        <v>16.399999999999999</v>
      </c>
      <c r="AO91" s="993">
        <v>2.1</v>
      </c>
      <c r="AP91" s="992">
        <v>95600</v>
      </c>
      <c r="AQ91" s="992">
        <v>869900</v>
      </c>
      <c r="AR91" s="993">
        <v>11</v>
      </c>
      <c r="AS91" s="993">
        <v>1.6</v>
      </c>
      <c r="AT91" s="992">
        <v>19400</v>
      </c>
      <c r="AU91" s="992">
        <v>132500</v>
      </c>
      <c r="AV91" s="993">
        <v>14.6</v>
      </c>
      <c r="AW91" s="993">
        <v>4.9000000000000004</v>
      </c>
      <c r="AX91" s="992">
        <v>30700</v>
      </c>
      <c r="AY91" s="992">
        <v>443100</v>
      </c>
      <c r="AZ91" s="993">
        <v>6.9</v>
      </c>
      <c r="BA91" s="993">
        <v>1.9</v>
      </c>
      <c r="BB91" s="992">
        <v>54400</v>
      </c>
      <c r="BC91" s="992">
        <v>368800</v>
      </c>
      <c r="BD91" s="993">
        <v>14.7</v>
      </c>
      <c r="BE91" s="993">
        <v>2.8</v>
      </c>
      <c r="BF91" s="992">
        <v>64900</v>
      </c>
      <c r="BG91" s="992">
        <v>377400</v>
      </c>
      <c r="BH91" s="993">
        <v>17.2</v>
      </c>
      <c r="BI91" s="993">
        <v>3.2</v>
      </c>
      <c r="BJ91" s="992">
        <v>54500</v>
      </c>
      <c r="BK91" s="992">
        <v>488600</v>
      </c>
      <c r="BL91" s="993">
        <v>11.2</v>
      </c>
      <c r="BM91" s="993">
        <v>2.2000000000000002</v>
      </c>
      <c r="BN91" s="992">
        <v>20500</v>
      </c>
      <c r="BO91" s="992">
        <v>127500</v>
      </c>
      <c r="BP91" s="993">
        <v>16.100000000000001</v>
      </c>
      <c r="BQ91" s="993">
        <v>4.9000000000000004</v>
      </c>
      <c r="BR91" s="992">
        <v>29500</v>
      </c>
      <c r="BS91" s="992">
        <v>318900</v>
      </c>
      <c r="BT91" s="993">
        <v>9.1999999999999993</v>
      </c>
      <c r="BU91" s="993">
        <v>2.4</v>
      </c>
      <c r="BV91" s="992">
        <v>31500</v>
      </c>
      <c r="BW91" s="992">
        <v>156300</v>
      </c>
      <c r="BX91" s="993">
        <v>20.2</v>
      </c>
      <c r="BY91" s="993">
        <v>4.8</v>
      </c>
      <c r="BZ91" s="992">
        <v>64200</v>
      </c>
      <c r="CA91" s="992">
        <v>411300</v>
      </c>
      <c r="CB91" s="993">
        <v>15.6</v>
      </c>
      <c r="CC91" s="993">
        <v>2.8</v>
      </c>
      <c r="CD91" s="992">
        <v>41100</v>
      </c>
      <c r="CE91" s="992">
        <v>381400</v>
      </c>
      <c r="CF91" s="993">
        <v>10.8</v>
      </c>
      <c r="CG91" s="993">
        <v>2.4</v>
      </c>
    </row>
    <row r="92" spans="1:181" s="956" customFormat="1">
      <c r="A92" s="991" t="s">
        <v>625</v>
      </c>
      <c r="B92" s="992">
        <v>2070300</v>
      </c>
      <c r="C92" s="992">
        <v>28270200</v>
      </c>
      <c r="D92" s="993">
        <v>7.3</v>
      </c>
      <c r="E92" s="993">
        <v>0.2</v>
      </c>
      <c r="F92" s="992">
        <v>465800</v>
      </c>
      <c r="G92" s="992">
        <v>3422000</v>
      </c>
      <c r="H92" s="993">
        <v>13.6</v>
      </c>
      <c r="I92" s="993">
        <v>0.9</v>
      </c>
      <c r="J92" s="992">
        <v>1212200</v>
      </c>
      <c r="K92" s="992">
        <v>15109600</v>
      </c>
      <c r="L92" s="993">
        <v>8</v>
      </c>
      <c r="M92" s="993">
        <v>0.3</v>
      </c>
      <c r="N92" s="992">
        <v>260100</v>
      </c>
      <c r="O92" s="992">
        <v>1947400</v>
      </c>
      <c r="P92" s="993">
        <v>13.4</v>
      </c>
      <c r="Q92" s="993">
        <v>1.2</v>
      </c>
      <c r="R92" s="992">
        <v>858200</v>
      </c>
      <c r="S92" s="992">
        <v>13160500</v>
      </c>
      <c r="T92" s="993">
        <v>6.5</v>
      </c>
      <c r="U92" s="993">
        <v>0.3</v>
      </c>
      <c r="V92" s="992">
        <v>205700</v>
      </c>
      <c r="W92" s="992">
        <v>1474700</v>
      </c>
      <c r="X92" s="993">
        <v>14</v>
      </c>
      <c r="Y92" s="993">
        <v>1.4</v>
      </c>
      <c r="Z92" s="992">
        <v>46800</v>
      </c>
      <c r="AA92" s="992">
        <v>287800</v>
      </c>
      <c r="AB92" s="993">
        <v>16.3</v>
      </c>
      <c r="AC92" s="993">
        <v>3.4</v>
      </c>
      <c r="AD92" s="992">
        <v>64700</v>
      </c>
      <c r="AE92" s="992">
        <v>817200</v>
      </c>
      <c r="AF92" s="993">
        <v>7.9</v>
      </c>
      <c r="AG92" s="993">
        <v>1.5</v>
      </c>
      <c r="AH92" s="992">
        <v>93300</v>
      </c>
      <c r="AI92" s="992">
        <v>574200</v>
      </c>
      <c r="AJ92" s="993">
        <v>16.2</v>
      </c>
      <c r="AK92" s="993">
        <v>2.2999999999999998</v>
      </c>
      <c r="AL92" s="992">
        <v>163000</v>
      </c>
      <c r="AM92" s="992">
        <v>836100</v>
      </c>
      <c r="AN92" s="993">
        <v>19.5</v>
      </c>
      <c r="AO92" s="993">
        <v>2.2000000000000002</v>
      </c>
      <c r="AP92" s="992">
        <v>97900</v>
      </c>
      <c r="AQ92" s="992">
        <v>906800</v>
      </c>
      <c r="AR92" s="993">
        <v>10.8</v>
      </c>
      <c r="AS92" s="993">
        <v>1.6</v>
      </c>
      <c r="AT92" s="992">
        <v>24700</v>
      </c>
      <c r="AU92" s="992">
        <v>143900</v>
      </c>
      <c r="AV92" s="993">
        <v>17.100000000000001</v>
      </c>
      <c r="AW92" s="993">
        <v>5.0999999999999996</v>
      </c>
      <c r="AX92" s="992">
        <v>34400</v>
      </c>
      <c r="AY92" s="992">
        <v>479600</v>
      </c>
      <c r="AZ92" s="993">
        <v>7.2</v>
      </c>
      <c r="BA92" s="993">
        <v>1.8</v>
      </c>
      <c r="BB92" s="992">
        <v>57200</v>
      </c>
      <c r="BC92" s="992">
        <v>408200</v>
      </c>
      <c r="BD92" s="993">
        <v>14</v>
      </c>
      <c r="BE92" s="993">
        <v>2.6</v>
      </c>
      <c r="BF92" s="992">
        <v>90200</v>
      </c>
      <c r="BG92" s="992">
        <v>412500</v>
      </c>
      <c r="BH92" s="993">
        <v>21.9</v>
      </c>
      <c r="BI92" s="993">
        <v>3.3</v>
      </c>
      <c r="BJ92" s="992">
        <v>53600</v>
      </c>
      <c r="BK92" s="992">
        <v>503100</v>
      </c>
      <c r="BL92" s="993">
        <v>10.7</v>
      </c>
      <c r="BM92" s="993">
        <v>2.2000000000000002</v>
      </c>
      <c r="BN92" s="992">
        <v>22200</v>
      </c>
      <c r="BO92" s="992">
        <v>143900</v>
      </c>
      <c r="BP92" s="993">
        <v>15.4</v>
      </c>
      <c r="BQ92" s="993">
        <v>4.5</v>
      </c>
      <c r="BR92" s="992">
        <v>30400</v>
      </c>
      <c r="BS92" s="992">
        <v>337600</v>
      </c>
      <c r="BT92" s="993">
        <v>9</v>
      </c>
      <c r="BU92" s="993">
        <v>2.2999999999999998</v>
      </c>
      <c r="BV92" s="992">
        <v>36000</v>
      </c>
      <c r="BW92" s="992">
        <v>165900</v>
      </c>
      <c r="BX92" s="993">
        <v>21.7</v>
      </c>
      <c r="BY92" s="993">
        <v>4.8</v>
      </c>
      <c r="BZ92" s="992">
        <v>72900</v>
      </c>
      <c r="CA92" s="992">
        <v>423600</v>
      </c>
      <c r="CB92" s="993">
        <v>17.2</v>
      </c>
      <c r="CC92" s="993">
        <v>2.9</v>
      </c>
      <c r="CD92" s="992">
        <v>44300</v>
      </c>
      <c r="CE92" s="992">
        <v>403700</v>
      </c>
      <c r="CF92" s="993">
        <v>11</v>
      </c>
      <c r="CG92" s="993">
        <v>2.4</v>
      </c>
    </row>
    <row r="93" spans="1:181" s="956" customFormat="1">
      <c r="A93" s="991" t="s">
        <v>626</v>
      </c>
      <c r="B93" s="992">
        <v>2033800</v>
      </c>
      <c r="C93" s="992">
        <v>28437900</v>
      </c>
      <c r="D93" s="993">
        <v>7.2</v>
      </c>
      <c r="E93" s="993">
        <v>0.2</v>
      </c>
      <c r="F93" s="992">
        <v>482500</v>
      </c>
      <c r="G93" s="992">
        <v>3526900</v>
      </c>
      <c r="H93" s="993">
        <v>13.7</v>
      </c>
      <c r="I93" s="993">
        <v>0.9</v>
      </c>
      <c r="J93" s="992">
        <v>1179100</v>
      </c>
      <c r="K93" s="992">
        <v>15178100</v>
      </c>
      <c r="L93" s="993">
        <v>7.8</v>
      </c>
      <c r="M93" s="993">
        <v>0.3</v>
      </c>
      <c r="N93" s="992">
        <v>252200</v>
      </c>
      <c r="O93" s="992">
        <v>1987400</v>
      </c>
      <c r="P93" s="993">
        <v>12.7</v>
      </c>
      <c r="Q93" s="993">
        <v>1.2</v>
      </c>
      <c r="R93" s="992">
        <v>854700</v>
      </c>
      <c r="S93" s="992">
        <v>13259800</v>
      </c>
      <c r="T93" s="993">
        <v>6.4</v>
      </c>
      <c r="U93" s="993">
        <v>0.3</v>
      </c>
      <c r="V93" s="992">
        <v>230300</v>
      </c>
      <c r="W93" s="992">
        <v>1539500</v>
      </c>
      <c r="X93" s="993">
        <v>15</v>
      </c>
      <c r="Y93" s="993">
        <v>1.4</v>
      </c>
      <c r="Z93" s="992">
        <v>46300</v>
      </c>
      <c r="AA93" s="992">
        <v>296700</v>
      </c>
      <c r="AB93" s="993">
        <v>15.6</v>
      </c>
      <c r="AC93" s="993">
        <v>3.3</v>
      </c>
      <c r="AD93" s="992">
        <v>81100</v>
      </c>
      <c r="AE93" s="992">
        <v>832700</v>
      </c>
      <c r="AF93" s="993">
        <v>9.6999999999999993</v>
      </c>
      <c r="AG93" s="993">
        <v>1.6</v>
      </c>
      <c r="AH93" s="992">
        <v>101000</v>
      </c>
      <c r="AI93" s="992">
        <v>607300</v>
      </c>
      <c r="AJ93" s="993">
        <v>16.600000000000001</v>
      </c>
      <c r="AK93" s="993">
        <v>2.2999999999999998</v>
      </c>
      <c r="AL93" s="992">
        <v>146000</v>
      </c>
      <c r="AM93" s="992">
        <v>846400</v>
      </c>
      <c r="AN93" s="993">
        <v>17.2</v>
      </c>
      <c r="AO93" s="993">
        <v>2.1</v>
      </c>
      <c r="AP93" s="992">
        <v>108200</v>
      </c>
      <c r="AQ93" s="992">
        <v>943900</v>
      </c>
      <c r="AR93" s="993">
        <v>11.5</v>
      </c>
      <c r="AS93" s="993">
        <v>1.6</v>
      </c>
      <c r="AT93" s="992">
        <v>24100</v>
      </c>
      <c r="AU93" s="992">
        <v>148600</v>
      </c>
      <c r="AV93" s="993">
        <v>16.2</v>
      </c>
      <c r="AW93" s="993">
        <v>4.9000000000000004</v>
      </c>
      <c r="AX93" s="992">
        <v>38800</v>
      </c>
      <c r="AY93" s="992">
        <v>475400</v>
      </c>
      <c r="AZ93" s="993">
        <v>8.1999999999999993</v>
      </c>
      <c r="BA93" s="993">
        <v>1.9</v>
      </c>
      <c r="BB93" s="992">
        <v>54600</v>
      </c>
      <c r="BC93" s="992">
        <v>414600</v>
      </c>
      <c r="BD93" s="993">
        <v>13.2</v>
      </c>
      <c r="BE93" s="993">
        <v>2.6</v>
      </c>
      <c r="BF93" s="992">
        <v>77600</v>
      </c>
      <c r="BG93" s="992">
        <v>419800</v>
      </c>
      <c r="BH93" s="993">
        <v>18.5</v>
      </c>
      <c r="BI93" s="993">
        <v>3.1</v>
      </c>
      <c r="BJ93" s="992">
        <v>57100</v>
      </c>
      <c r="BK93" s="992">
        <v>528900</v>
      </c>
      <c r="BL93" s="993">
        <v>10.8</v>
      </c>
      <c r="BM93" s="993">
        <v>2.2000000000000002</v>
      </c>
      <c r="BN93" s="992">
        <v>22300</v>
      </c>
      <c r="BO93" s="992">
        <v>148100</v>
      </c>
      <c r="BP93" s="993">
        <v>15</v>
      </c>
      <c r="BQ93" s="993">
        <v>4.5</v>
      </c>
      <c r="BR93" s="992">
        <v>42300</v>
      </c>
      <c r="BS93" s="992">
        <v>357300</v>
      </c>
      <c r="BT93" s="993">
        <v>11.8</v>
      </c>
      <c r="BU93" s="993">
        <v>2.5</v>
      </c>
      <c r="BV93" s="992">
        <v>46400</v>
      </c>
      <c r="BW93" s="992">
        <v>192600</v>
      </c>
      <c r="BX93" s="993">
        <v>24.1</v>
      </c>
      <c r="BY93" s="993">
        <v>4.5999999999999996</v>
      </c>
      <c r="BZ93" s="992">
        <v>68300</v>
      </c>
      <c r="CA93" s="992">
        <v>426600</v>
      </c>
      <c r="CB93" s="993">
        <v>16</v>
      </c>
      <c r="CC93" s="993">
        <v>2.7</v>
      </c>
      <c r="CD93" s="992">
        <v>51100</v>
      </c>
      <c r="CE93" s="992">
        <v>415000</v>
      </c>
      <c r="CF93" s="993">
        <v>12.3</v>
      </c>
      <c r="CG93" s="993">
        <v>2.5</v>
      </c>
    </row>
    <row r="94" spans="1:181" s="956" customFormat="1">
      <c r="A94" s="991" t="s">
        <v>627</v>
      </c>
      <c r="B94" s="992">
        <v>1930200</v>
      </c>
      <c r="C94" s="992">
        <v>28690100</v>
      </c>
      <c r="D94" s="993">
        <v>6.7</v>
      </c>
      <c r="E94" s="993">
        <v>0.2</v>
      </c>
      <c r="F94" s="992">
        <v>494000</v>
      </c>
      <c r="G94" s="992">
        <v>3600700</v>
      </c>
      <c r="H94" s="993">
        <v>13.7</v>
      </c>
      <c r="I94" s="993">
        <v>0.9</v>
      </c>
      <c r="J94" s="992">
        <v>1118000</v>
      </c>
      <c r="K94" s="992">
        <v>15295100</v>
      </c>
      <c r="L94" s="993">
        <v>7.3</v>
      </c>
      <c r="M94" s="993">
        <v>0.3</v>
      </c>
      <c r="N94" s="992">
        <v>265500</v>
      </c>
      <c r="O94" s="992">
        <v>2013700</v>
      </c>
      <c r="P94" s="993">
        <v>13.2</v>
      </c>
      <c r="Q94" s="993">
        <v>1.2</v>
      </c>
      <c r="R94" s="992">
        <v>812200</v>
      </c>
      <c r="S94" s="992">
        <v>13395000</v>
      </c>
      <c r="T94" s="993">
        <v>6.1</v>
      </c>
      <c r="U94" s="993">
        <v>0.3</v>
      </c>
      <c r="V94" s="992">
        <v>228500</v>
      </c>
      <c r="W94" s="992">
        <v>1587000</v>
      </c>
      <c r="X94" s="993">
        <v>14.4</v>
      </c>
      <c r="Y94" s="993">
        <v>1.3</v>
      </c>
      <c r="Z94" s="992">
        <v>53400</v>
      </c>
      <c r="AA94" s="992">
        <v>328000</v>
      </c>
      <c r="AB94" s="993">
        <v>16.3</v>
      </c>
      <c r="AC94" s="993">
        <v>3.2</v>
      </c>
      <c r="AD94" s="992">
        <v>73900</v>
      </c>
      <c r="AE94" s="992">
        <v>824700</v>
      </c>
      <c r="AF94" s="993">
        <v>9</v>
      </c>
      <c r="AG94" s="993">
        <v>1.5</v>
      </c>
      <c r="AH94" s="992">
        <v>119100</v>
      </c>
      <c r="AI94" s="992">
        <v>653200</v>
      </c>
      <c r="AJ94" s="993">
        <v>18.2</v>
      </c>
      <c r="AK94" s="993">
        <v>2.4</v>
      </c>
      <c r="AL94" s="992">
        <v>149500</v>
      </c>
      <c r="AM94" s="992">
        <v>866200</v>
      </c>
      <c r="AN94" s="993">
        <v>17.3</v>
      </c>
      <c r="AO94" s="993">
        <v>2.1</v>
      </c>
      <c r="AP94" s="992">
        <v>98100</v>
      </c>
      <c r="AQ94" s="992">
        <v>928600</v>
      </c>
      <c r="AR94" s="993">
        <v>10.6</v>
      </c>
      <c r="AS94" s="993">
        <v>1.6</v>
      </c>
      <c r="AT94" s="992">
        <v>29600</v>
      </c>
      <c r="AU94" s="992">
        <v>166100</v>
      </c>
      <c r="AV94" s="993">
        <v>17.8</v>
      </c>
      <c r="AW94" s="993">
        <v>4.8</v>
      </c>
      <c r="AX94" s="992">
        <v>34100</v>
      </c>
      <c r="AY94" s="992">
        <v>467600</v>
      </c>
      <c r="AZ94" s="993">
        <v>7.3</v>
      </c>
      <c r="BA94" s="993">
        <v>1.8</v>
      </c>
      <c r="BB94" s="992">
        <v>66900</v>
      </c>
      <c r="BC94" s="992">
        <v>442900</v>
      </c>
      <c r="BD94" s="993">
        <v>15.1</v>
      </c>
      <c r="BE94" s="993">
        <v>2.7</v>
      </c>
      <c r="BF94" s="992">
        <v>83200</v>
      </c>
      <c r="BG94" s="992">
        <v>422400</v>
      </c>
      <c r="BH94" s="993">
        <v>19.7</v>
      </c>
      <c r="BI94" s="993">
        <v>3.2</v>
      </c>
      <c r="BJ94" s="992">
        <v>51700</v>
      </c>
      <c r="BK94" s="992">
        <v>514800</v>
      </c>
      <c r="BL94" s="993">
        <v>10</v>
      </c>
      <c r="BM94" s="993">
        <v>2.1</v>
      </c>
      <c r="BN94" s="992">
        <v>23800</v>
      </c>
      <c r="BO94" s="992">
        <v>162000</v>
      </c>
      <c r="BP94" s="993">
        <v>14.7</v>
      </c>
      <c r="BQ94" s="993">
        <v>4.3</v>
      </c>
      <c r="BR94" s="992">
        <v>39900</v>
      </c>
      <c r="BS94" s="992">
        <v>357200</v>
      </c>
      <c r="BT94" s="993">
        <v>11.2</v>
      </c>
      <c r="BU94" s="993">
        <v>2.5</v>
      </c>
      <c r="BV94" s="992">
        <v>52200</v>
      </c>
      <c r="BW94" s="992">
        <v>210300</v>
      </c>
      <c r="BX94" s="993">
        <v>24.8</v>
      </c>
      <c r="BY94" s="993">
        <v>4.5999999999999996</v>
      </c>
      <c r="BZ94" s="992">
        <v>66300</v>
      </c>
      <c r="CA94" s="992">
        <v>443800</v>
      </c>
      <c r="CB94" s="993">
        <v>14.9</v>
      </c>
      <c r="CC94" s="993">
        <v>2.6</v>
      </c>
      <c r="CD94" s="992">
        <v>46400</v>
      </c>
      <c r="CE94" s="992">
        <v>413800</v>
      </c>
      <c r="CF94" s="993">
        <v>11.2</v>
      </c>
      <c r="CG94" s="993">
        <v>2.4</v>
      </c>
    </row>
    <row r="95" spans="1:181" s="956" customFormat="1">
      <c r="A95" s="991" t="s">
        <v>578</v>
      </c>
      <c r="B95" s="992">
        <v>1625400</v>
      </c>
      <c r="C95" s="992">
        <v>28740300</v>
      </c>
      <c r="D95" s="993">
        <v>5.7</v>
      </c>
      <c r="E95" s="993">
        <v>0.2</v>
      </c>
      <c r="F95" s="992">
        <v>397800</v>
      </c>
      <c r="G95" s="992">
        <v>3723400</v>
      </c>
      <c r="H95" s="993">
        <v>10.7</v>
      </c>
      <c r="I95" s="993">
        <v>0.8</v>
      </c>
      <c r="J95" s="992">
        <v>912300</v>
      </c>
      <c r="K95" s="992">
        <v>15259000</v>
      </c>
      <c r="L95" s="993">
        <v>6</v>
      </c>
      <c r="M95" s="993">
        <v>0.3</v>
      </c>
      <c r="N95" s="992">
        <v>212200</v>
      </c>
      <c r="O95" s="992">
        <v>2072800</v>
      </c>
      <c r="P95" s="993">
        <v>10.199999999999999</v>
      </c>
      <c r="Q95" s="993">
        <v>1.1000000000000001</v>
      </c>
      <c r="R95" s="992">
        <v>713100</v>
      </c>
      <c r="S95" s="992">
        <v>13481200</v>
      </c>
      <c r="T95" s="993">
        <v>5.3</v>
      </c>
      <c r="U95" s="993">
        <v>0.3</v>
      </c>
      <c r="V95" s="992">
        <v>185600</v>
      </c>
      <c r="W95" s="992">
        <v>1650600</v>
      </c>
      <c r="X95" s="993">
        <v>11.2</v>
      </c>
      <c r="Y95" s="993">
        <v>1.2</v>
      </c>
      <c r="Z95" s="992">
        <v>41900</v>
      </c>
      <c r="AA95" s="992">
        <v>337200</v>
      </c>
      <c r="AB95" s="993">
        <v>12.4</v>
      </c>
      <c r="AC95" s="993">
        <v>2.8</v>
      </c>
      <c r="AD95" s="992">
        <v>51000</v>
      </c>
      <c r="AE95" s="992">
        <v>856400</v>
      </c>
      <c r="AF95" s="993">
        <v>5.9</v>
      </c>
      <c r="AG95" s="993">
        <v>1.2</v>
      </c>
      <c r="AH95" s="992">
        <v>91500</v>
      </c>
      <c r="AI95" s="992">
        <v>673100</v>
      </c>
      <c r="AJ95" s="993">
        <v>13.6</v>
      </c>
      <c r="AK95" s="993">
        <v>2.1</v>
      </c>
      <c r="AL95" s="992">
        <v>129000</v>
      </c>
      <c r="AM95" s="992">
        <v>891200</v>
      </c>
      <c r="AN95" s="993">
        <v>14.5</v>
      </c>
      <c r="AO95" s="993">
        <v>1.9</v>
      </c>
      <c r="AP95" s="992">
        <v>84400</v>
      </c>
      <c r="AQ95" s="992">
        <v>965500</v>
      </c>
      <c r="AR95" s="993">
        <v>8.6999999999999993</v>
      </c>
      <c r="AS95" s="993">
        <v>1.4</v>
      </c>
      <c r="AT95" s="992">
        <v>23900</v>
      </c>
      <c r="AU95" s="992">
        <v>172000</v>
      </c>
      <c r="AV95" s="993">
        <v>13.9</v>
      </c>
      <c r="AW95" s="993">
        <v>4.2</v>
      </c>
      <c r="AX95" s="992">
        <v>22000</v>
      </c>
      <c r="AY95" s="992">
        <v>486800</v>
      </c>
      <c r="AZ95" s="993">
        <v>4.5</v>
      </c>
      <c r="BA95" s="993">
        <v>1.4</v>
      </c>
      <c r="BB95" s="992">
        <v>53400</v>
      </c>
      <c r="BC95" s="992">
        <v>467200</v>
      </c>
      <c r="BD95" s="993">
        <v>11.4</v>
      </c>
      <c r="BE95" s="993">
        <v>2.2999999999999998</v>
      </c>
      <c r="BF95" s="992">
        <v>69500</v>
      </c>
      <c r="BG95" s="992">
        <v>419500</v>
      </c>
      <c r="BH95" s="993">
        <v>16.600000000000001</v>
      </c>
      <c r="BI95" s="993">
        <v>3</v>
      </c>
      <c r="BJ95" s="992">
        <v>43500</v>
      </c>
      <c r="BK95" s="992">
        <v>527400</v>
      </c>
      <c r="BL95" s="993">
        <v>8.1999999999999993</v>
      </c>
      <c r="BM95" s="993">
        <v>1.9</v>
      </c>
      <c r="BN95" s="992">
        <v>18000</v>
      </c>
      <c r="BO95" s="992">
        <v>165200</v>
      </c>
      <c r="BP95" s="993">
        <v>10.9</v>
      </c>
      <c r="BQ95" s="993">
        <v>3.8</v>
      </c>
      <c r="BR95" s="992">
        <v>28900</v>
      </c>
      <c r="BS95" s="992">
        <v>369600</v>
      </c>
      <c r="BT95" s="993">
        <v>7.8</v>
      </c>
      <c r="BU95" s="993">
        <v>2.1</v>
      </c>
      <c r="BV95" s="992">
        <v>38200</v>
      </c>
      <c r="BW95" s="992">
        <v>205900</v>
      </c>
      <c r="BX95" s="993">
        <v>18.5</v>
      </c>
      <c r="BY95" s="993">
        <v>4.0999999999999996</v>
      </c>
      <c r="BZ95" s="992">
        <v>59500</v>
      </c>
      <c r="CA95" s="992">
        <v>471700</v>
      </c>
      <c r="CB95" s="993">
        <v>12.6</v>
      </c>
      <c r="CC95" s="993">
        <v>2.4</v>
      </c>
      <c r="CD95" s="992">
        <v>41000</v>
      </c>
      <c r="CE95" s="992">
        <v>438200</v>
      </c>
      <c r="CF95" s="993">
        <v>9.4</v>
      </c>
      <c r="CG95" s="993">
        <v>2.1</v>
      </c>
    </row>
    <row r="96" spans="1:181" s="956" customFormat="1">
      <c r="A96" s="991" t="s">
        <v>579</v>
      </c>
      <c r="B96" s="992">
        <v>1362500</v>
      </c>
      <c r="C96" s="992">
        <v>28982200</v>
      </c>
      <c r="D96" s="993">
        <v>4.7</v>
      </c>
      <c r="E96" s="993">
        <v>0.2</v>
      </c>
      <c r="F96" s="992">
        <v>364400</v>
      </c>
      <c r="G96" s="992">
        <v>3873400</v>
      </c>
      <c r="H96" s="993">
        <v>9.4</v>
      </c>
      <c r="I96" s="993">
        <v>0.8</v>
      </c>
      <c r="J96" s="992">
        <v>753500</v>
      </c>
      <c r="K96" s="992">
        <v>15405700</v>
      </c>
      <c r="L96" s="993">
        <v>4.9000000000000004</v>
      </c>
      <c r="M96" s="993">
        <v>0.3</v>
      </c>
      <c r="N96" s="992">
        <v>190900</v>
      </c>
      <c r="O96" s="992">
        <v>2134800</v>
      </c>
      <c r="P96" s="993">
        <v>8.9</v>
      </c>
      <c r="Q96" s="993">
        <v>1</v>
      </c>
      <c r="R96" s="992">
        <v>609000</v>
      </c>
      <c r="S96" s="992">
        <v>13576400</v>
      </c>
      <c r="T96" s="993">
        <v>4.5</v>
      </c>
      <c r="U96" s="993">
        <v>0.3</v>
      </c>
      <c r="V96" s="992">
        <v>173600</v>
      </c>
      <c r="W96" s="992">
        <v>1738600</v>
      </c>
      <c r="X96" s="993">
        <v>10</v>
      </c>
      <c r="Y96" s="993">
        <v>1.1000000000000001</v>
      </c>
      <c r="Z96" s="992">
        <v>37200</v>
      </c>
      <c r="AA96" s="992">
        <v>338400</v>
      </c>
      <c r="AB96" s="993">
        <v>11</v>
      </c>
      <c r="AC96" s="993">
        <v>2.7</v>
      </c>
      <c r="AD96" s="992">
        <v>58100</v>
      </c>
      <c r="AE96" s="992">
        <v>873600</v>
      </c>
      <c r="AF96" s="993">
        <v>6.7</v>
      </c>
      <c r="AG96" s="993">
        <v>1.3</v>
      </c>
      <c r="AH96" s="992">
        <v>78300</v>
      </c>
      <c r="AI96" s="992">
        <v>671900</v>
      </c>
      <c r="AJ96" s="993">
        <v>11.7</v>
      </c>
      <c r="AK96" s="993">
        <v>1.9</v>
      </c>
      <c r="AL96" s="992">
        <v>115900</v>
      </c>
      <c r="AM96" s="992">
        <v>986700</v>
      </c>
      <c r="AN96" s="993">
        <v>11.7</v>
      </c>
      <c r="AO96" s="993">
        <v>1.7</v>
      </c>
      <c r="AP96" s="992">
        <v>74800</v>
      </c>
      <c r="AQ96" s="992">
        <v>1002900</v>
      </c>
      <c r="AR96" s="993">
        <v>7.5</v>
      </c>
      <c r="AS96" s="993">
        <v>1.3</v>
      </c>
      <c r="AT96" s="992">
        <v>20500</v>
      </c>
      <c r="AU96" s="992">
        <v>161300</v>
      </c>
      <c r="AV96" s="993">
        <v>12.7</v>
      </c>
      <c r="AW96" s="993">
        <v>4.3</v>
      </c>
      <c r="AX96" s="992">
        <v>32200</v>
      </c>
      <c r="AY96" s="992">
        <v>507300</v>
      </c>
      <c r="AZ96" s="993">
        <v>6.3</v>
      </c>
      <c r="BA96" s="993">
        <v>1.7</v>
      </c>
      <c r="BB96" s="992">
        <v>43700</v>
      </c>
      <c r="BC96" s="992">
        <v>453900</v>
      </c>
      <c r="BD96" s="993">
        <v>9.6</v>
      </c>
      <c r="BE96" s="993">
        <v>2.2000000000000002</v>
      </c>
      <c r="BF96" s="992">
        <v>56000</v>
      </c>
      <c r="BG96" s="992">
        <v>463200</v>
      </c>
      <c r="BH96" s="993">
        <v>12.1</v>
      </c>
      <c r="BI96" s="993">
        <v>2.5</v>
      </c>
      <c r="BJ96" s="992">
        <v>38500</v>
      </c>
      <c r="BK96" s="992">
        <v>549100</v>
      </c>
      <c r="BL96" s="993">
        <v>7</v>
      </c>
      <c r="BM96" s="993">
        <v>1.8</v>
      </c>
      <c r="BN96" s="992">
        <v>16700</v>
      </c>
      <c r="BO96" s="992">
        <v>177100</v>
      </c>
      <c r="BP96" s="993">
        <v>9.4</v>
      </c>
      <c r="BQ96" s="993">
        <v>3.5</v>
      </c>
      <c r="BR96" s="992">
        <v>26000</v>
      </c>
      <c r="BS96" s="992">
        <v>366200</v>
      </c>
      <c r="BT96" s="993">
        <v>7.1</v>
      </c>
      <c r="BU96" s="993">
        <v>2</v>
      </c>
      <c r="BV96" s="992">
        <v>34600</v>
      </c>
      <c r="BW96" s="992">
        <v>218000</v>
      </c>
      <c r="BX96" s="993">
        <v>15.9</v>
      </c>
      <c r="BY96" s="993">
        <v>3.8</v>
      </c>
      <c r="BZ96" s="992">
        <v>59900</v>
      </c>
      <c r="CA96" s="992">
        <v>523500</v>
      </c>
      <c r="CB96" s="993">
        <v>11.4</v>
      </c>
      <c r="CC96" s="993">
        <v>2.2999999999999998</v>
      </c>
      <c r="CD96" s="992">
        <v>36400</v>
      </c>
      <c r="CE96" s="992">
        <v>453700</v>
      </c>
      <c r="CF96" s="993">
        <v>8</v>
      </c>
      <c r="CG96" s="993">
        <v>2</v>
      </c>
    </row>
    <row r="97" spans="1:85" s="956" customFormat="1">
      <c r="A97" s="991" t="s">
        <v>580</v>
      </c>
      <c r="B97" s="992">
        <v>1265700</v>
      </c>
      <c r="C97" s="992">
        <v>28990600</v>
      </c>
      <c r="D97" s="993">
        <v>4.4000000000000004</v>
      </c>
      <c r="E97" s="993">
        <v>0.2</v>
      </c>
      <c r="F97" s="992">
        <v>339300</v>
      </c>
      <c r="G97" s="992">
        <v>4064600</v>
      </c>
      <c r="H97" s="993">
        <v>8.3000000000000007</v>
      </c>
      <c r="I97" s="993">
        <v>0.7</v>
      </c>
      <c r="J97" s="992">
        <v>695100</v>
      </c>
      <c r="K97" s="992">
        <v>15383600</v>
      </c>
      <c r="L97" s="993">
        <v>4.5</v>
      </c>
      <c r="M97" s="993">
        <v>0.3</v>
      </c>
      <c r="N97" s="992">
        <v>178000</v>
      </c>
      <c r="O97" s="992">
        <v>2252700</v>
      </c>
      <c r="P97" s="993">
        <v>7.9</v>
      </c>
      <c r="Q97" s="993">
        <v>1</v>
      </c>
      <c r="R97" s="992">
        <v>570700</v>
      </c>
      <c r="S97" s="992">
        <v>13607100</v>
      </c>
      <c r="T97" s="993">
        <v>4.2</v>
      </c>
      <c r="U97" s="993">
        <v>0.3</v>
      </c>
      <c r="V97" s="992">
        <v>161300</v>
      </c>
      <c r="W97" s="992">
        <v>1811900</v>
      </c>
      <c r="X97" s="993">
        <v>8.9</v>
      </c>
      <c r="Y97" s="993">
        <v>1.1000000000000001</v>
      </c>
      <c r="Z97" s="992">
        <v>39500</v>
      </c>
      <c r="AA97" s="992">
        <v>370800</v>
      </c>
      <c r="AB97" s="993">
        <v>10.7</v>
      </c>
      <c r="AC97" s="993">
        <v>2.7</v>
      </c>
      <c r="AD97" s="992">
        <v>44800</v>
      </c>
      <c r="AE97" s="992">
        <v>891900</v>
      </c>
      <c r="AF97" s="993">
        <v>5</v>
      </c>
      <c r="AG97" s="993">
        <v>1.2</v>
      </c>
      <c r="AH97" s="992">
        <v>81900</v>
      </c>
      <c r="AI97" s="992">
        <v>723000</v>
      </c>
      <c r="AJ97" s="993">
        <v>11.3</v>
      </c>
      <c r="AK97" s="993">
        <v>1.9</v>
      </c>
      <c r="AL97" s="992">
        <v>104000</v>
      </c>
      <c r="AM97" s="992">
        <v>1003700</v>
      </c>
      <c r="AN97" s="993">
        <v>10.4</v>
      </c>
      <c r="AO97" s="993">
        <v>1.6</v>
      </c>
      <c r="AP97" s="992">
        <v>69000</v>
      </c>
      <c r="AQ97" s="992">
        <v>1075100</v>
      </c>
      <c r="AR97" s="993">
        <v>6.4</v>
      </c>
      <c r="AS97" s="993">
        <v>1.3</v>
      </c>
      <c r="AT97" s="992">
        <v>20500</v>
      </c>
      <c r="AU97" s="992">
        <v>178900</v>
      </c>
      <c r="AV97" s="993">
        <v>11.5</v>
      </c>
      <c r="AW97" s="993">
        <v>4.2</v>
      </c>
      <c r="AX97" s="992">
        <v>25600</v>
      </c>
      <c r="AY97" s="992">
        <v>515900</v>
      </c>
      <c r="AZ97" s="993">
        <v>5</v>
      </c>
      <c r="BA97" s="993">
        <v>1.6</v>
      </c>
      <c r="BB97" s="992">
        <v>46100</v>
      </c>
      <c r="BC97" s="992">
        <v>490000</v>
      </c>
      <c r="BD97" s="993">
        <v>9.4</v>
      </c>
      <c r="BE97" s="993">
        <v>2.2000000000000002</v>
      </c>
      <c r="BF97" s="992">
        <v>49700</v>
      </c>
      <c r="BG97" s="992">
        <v>469800</v>
      </c>
      <c r="BH97" s="993">
        <v>10.6</v>
      </c>
      <c r="BI97" s="993">
        <v>2.4</v>
      </c>
      <c r="BJ97" s="992">
        <v>36200</v>
      </c>
      <c r="BK97" s="992">
        <v>598100</v>
      </c>
      <c r="BL97" s="993">
        <v>6</v>
      </c>
      <c r="BM97" s="993">
        <v>1.7</v>
      </c>
      <c r="BN97" s="992">
        <v>19000</v>
      </c>
      <c r="BO97" s="992">
        <v>191900</v>
      </c>
      <c r="BP97" s="993">
        <v>9.9</v>
      </c>
      <c r="BQ97" s="993">
        <v>3.6</v>
      </c>
      <c r="BR97" s="992">
        <v>19300</v>
      </c>
      <c r="BS97" s="992">
        <v>376000</v>
      </c>
      <c r="BT97" s="993">
        <v>5.0999999999999996</v>
      </c>
      <c r="BU97" s="993">
        <v>1.8</v>
      </c>
      <c r="BV97" s="992">
        <v>35900</v>
      </c>
      <c r="BW97" s="992">
        <v>233000</v>
      </c>
      <c r="BX97" s="993">
        <v>15.4</v>
      </c>
      <c r="BY97" s="993">
        <v>3.7</v>
      </c>
      <c r="BZ97" s="992">
        <v>54300</v>
      </c>
      <c r="CA97" s="992">
        <v>533900</v>
      </c>
      <c r="CB97" s="993">
        <v>10.199999999999999</v>
      </c>
      <c r="CC97" s="993">
        <v>2.2000000000000002</v>
      </c>
      <c r="CD97" s="992">
        <v>32900</v>
      </c>
      <c r="CE97" s="992">
        <v>477000</v>
      </c>
      <c r="CF97" s="993">
        <v>6.9</v>
      </c>
      <c r="CG97" s="993">
        <v>1.9</v>
      </c>
    </row>
    <row r="98" spans="1:85" s="956" customFormat="1">
      <c r="A98" s="991" t="s">
        <v>921</v>
      </c>
      <c r="B98" s="992">
        <v>1142300</v>
      </c>
      <c r="C98" s="992">
        <v>29244300</v>
      </c>
      <c r="D98" s="993">
        <v>3.9</v>
      </c>
      <c r="E98" s="993">
        <v>0.2</v>
      </c>
      <c r="F98" s="992">
        <v>318800</v>
      </c>
      <c r="G98" s="992">
        <v>4135700</v>
      </c>
      <c r="H98" s="993">
        <v>7.7</v>
      </c>
      <c r="I98" s="993">
        <v>0.7</v>
      </c>
      <c r="J98" s="992">
        <v>646100</v>
      </c>
      <c r="K98" s="992">
        <v>15491900</v>
      </c>
      <c r="L98" s="993">
        <v>4.2</v>
      </c>
      <c r="M98" s="993">
        <v>0.2</v>
      </c>
      <c r="N98" s="992">
        <v>157000</v>
      </c>
      <c r="O98" s="992">
        <v>2257000</v>
      </c>
      <c r="P98" s="993">
        <v>7</v>
      </c>
      <c r="Q98" s="993">
        <v>0.9</v>
      </c>
      <c r="R98" s="992">
        <v>496200</v>
      </c>
      <c r="S98" s="992">
        <v>13752400</v>
      </c>
      <c r="T98" s="993">
        <v>3.6</v>
      </c>
      <c r="U98" s="993">
        <v>0.2</v>
      </c>
      <c r="V98" s="992">
        <v>161700</v>
      </c>
      <c r="W98" s="992">
        <v>1878600</v>
      </c>
      <c r="X98" s="993">
        <v>8.6</v>
      </c>
      <c r="Y98" s="993">
        <v>1.1000000000000001</v>
      </c>
      <c r="Z98" s="992">
        <v>29600</v>
      </c>
      <c r="AA98" s="992">
        <v>398900</v>
      </c>
      <c r="AB98" s="993">
        <v>7.4</v>
      </c>
      <c r="AC98" s="993">
        <v>2.2999999999999998</v>
      </c>
      <c r="AD98" s="992">
        <v>51700</v>
      </c>
      <c r="AE98" s="992">
        <v>910100</v>
      </c>
      <c r="AF98" s="993">
        <v>5.7</v>
      </c>
      <c r="AG98" s="993">
        <v>1.3</v>
      </c>
      <c r="AH98" s="992">
        <v>74700</v>
      </c>
      <c r="AI98" s="992">
        <v>737100</v>
      </c>
      <c r="AJ98" s="993">
        <v>10.1</v>
      </c>
      <c r="AK98" s="993">
        <v>1.8</v>
      </c>
      <c r="AL98" s="992">
        <v>87300</v>
      </c>
      <c r="AM98" s="992">
        <v>965500</v>
      </c>
      <c r="AN98" s="993">
        <v>9</v>
      </c>
      <c r="AO98" s="993">
        <v>1.6</v>
      </c>
      <c r="AP98" s="992">
        <v>75500</v>
      </c>
      <c r="AQ98" s="992">
        <v>1124100</v>
      </c>
      <c r="AR98" s="993">
        <v>6.7</v>
      </c>
      <c r="AS98" s="993">
        <v>1.3</v>
      </c>
      <c r="AT98" s="992">
        <v>16000</v>
      </c>
      <c r="AU98" s="992">
        <v>192600</v>
      </c>
      <c r="AV98" s="993">
        <v>8.3000000000000007</v>
      </c>
      <c r="AW98" s="993">
        <v>3.5</v>
      </c>
      <c r="AX98" s="992">
        <v>21300</v>
      </c>
      <c r="AY98" s="992">
        <v>503800</v>
      </c>
      <c r="AZ98" s="993">
        <v>4.2</v>
      </c>
      <c r="BA98" s="993">
        <v>1.5</v>
      </c>
      <c r="BB98" s="992">
        <v>38300</v>
      </c>
      <c r="BC98" s="992">
        <v>477800</v>
      </c>
      <c r="BD98" s="993">
        <v>8</v>
      </c>
      <c r="BE98" s="993">
        <v>2.1</v>
      </c>
      <c r="BF98" s="992">
        <v>36100</v>
      </c>
      <c r="BG98" s="992">
        <v>468600</v>
      </c>
      <c r="BH98" s="993">
        <v>7.7</v>
      </c>
      <c r="BI98" s="993">
        <v>2.1</v>
      </c>
      <c r="BJ98" s="992">
        <v>45300</v>
      </c>
      <c r="BK98" s="992">
        <v>614300</v>
      </c>
      <c r="BL98" s="993">
        <v>7.4</v>
      </c>
      <c r="BM98" s="993">
        <v>1.8</v>
      </c>
      <c r="BN98" s="992">
        <v>13600</v>
      </c>
      <c r="BO98" s="992">
        <v>206300</v>
      </c>
      <c r="BP98" s="993">
        <v>6.6</v>
      </c>
      <c r="BQ98" s="993">
        <v>2.9</v>
      </c>
      <c r="BR98" s="992">
        <v>30300</v>
      </c>
      <c r="BS98" s="992">
        <v>406400</v>
      </c>
      <c r="BT98" s="993">
        <v>7.5</v>
      </c>
      <c r="BU98" s="993">
        <v>2.1</v>
      </c>
      <c r="BV98" s="992">
        <v>36500</v>
      </c>
      <c r="BW98" s="992">
        <v>259400</v>
      </c>
      <c r="BX98" s="993">
        <v>14.1</v>
      </c>
      <c r="BY98" s="993">
        <v>3.5</v>
      </c>
      <c r="BZ98" s="992">
        <v>51200</v>
      </c>
      <c r="CA98" s="992">
        <v>496900</v>
      </c>
      <c r="CB98" s="993">
        <v>10.3</v>
      </c>
      <c r="CC98" s="993">
        <v>2.2999999999999998</v>
      </c>
      <c r="CD98" s="992">
        <v>30200</v>
      </c>
      <c r="CE98" s="992">
        <v>509700</v>
      </c>
      <c r="CF98" s="993">
        <v>5.9</v>
      </c>
      <c r="CG98" s="993">
        <v>1.7</v>
      </c>
    </row>
    <row r="99" spans="1:85" s="956" customFormat="1"/>
    <row r="100" spans="1:85" s="956" customFormat="1">
      <c r="A100" s="987" t="s">
        <v>932</v>
      </c>
      <c r="B100" s="985"/>
      <c r="C100" s="985"/>
      <c r="D100" s="985"/>
      <c r="E100" s="985"/>
      <c r="F100" s="985"/>
      <c r="G100" s="985"/>
      <c r="H100" s="985"/>
      <c r="I100" s="985"/>
      <c r="J100" s="985"/>
      <c r="K100" s="985"/>
      <c r="L100" s="985"/>
      <c r="M100" s="985"/>
      <c r="N100" s="985"/>
      <c r="O100" s="985"/>
      <c r="P100" s="985"/>
      <c r="Q100" s="985"/>
      <c r="R100" s="985"/>
      <c r="S100" s="985"/>
      <c r="T100" s="985"/>
      <c r="U100" s="985"/>
      <c r="V100" s="985"/>
      <c r="W100" s="985"/>
      <c r="X100" s="985"/>
      <c r="Y100" s="985"/>
      <c r="Z100" s="985"/>
      <c r="AA100" s="985"/>
      <c r="AB100" s="985"/>
      <c r="AC100" s="985"/>
      <c r="AD100" s="985"/>
      <c r="AE100" s="985"/>
      <c r="AF100" s="985"/>
      <c r="AG100" s="985"/>
      <c r="AH100" s="985"/>
      <c r="AI100" s="985"/>
      <c r="AJ100" s="985"/>
      <c r="AK100" s="985"/>
      <c r="AL100" s="985"/>
      <c r="AM100" s="985"/>
      <c r="AN100" s="985"/>
      <c r="AO100" s="985"/>
      <c r="AP100" s="985"/>
      <c r="AQ100" s="985"/>
      <c r="AR100" s="985"/>
      <c r="AS100" s="985"/>
      <c r="AT100" s="985"/>
      <c r="AU100" s="985"/>
      <c r="AV100" s="985"/>
      <c r="AW100" s="985"/>
      <c r="AX100" s="985"/>
      <c r="AY100" s="985"/>
      <c r="AZ100" s="985"/>
      <c r="BA100" s="985"/>
      <c r="BB100" s="985"/>
      <c r="BC100" s="985"/>
      <c r="BD100" s="985"/>
      <c r="BE100" s="985"/>
      <c r="BF100" s="985"/>
      <c r="BG100" s="985"/>
      <c r="BH100" s="985"/>
      <c r="BI100" s="985"/>
      <c r="BJ100" s="985"/>
      <c r="BK100" s="985"/>
      <c r="BL100" s="985"/>
      <c r="BM100" s="985"/>
      <c r="BN100" s="985"/>
      <c r="BO100" s="985"/>
      <c r="BP100" s="985"/>
      <c r="BQ100" s="985"/>
      <c r="BR100" s="985"/>
      <c r="BS100" s="985"/>
      <c r="BT100" s="985"/>
      <c r="BU100" s="985"/>
      <c r="BV100" s="985"/>
      <c r="BW100" s="985"/>
      <c r="BX100" s="985"/>
      <c r="BY100" s="985"/>
      <c r="BZ100" s="985"/>
      <c r="CA100" s="985"/>
      <c r="CB100" s="985"/>
      <c r="CC100" s="985"/>
      <c r="CD100" s="985"/>
      <c r="CE100" s="985"/>
      <c r="CF100" s="985"/>
      <c r="CG100" s="985"/>
    </row>
    <row r="102" spans="1:85" s="956" customFormat="1">
      <c r="A102" s="987" t="s">
        <v>922</v>
      </c>
      <c r="B102" s="985"/>
      <c r="C102" s="985"/>
      <c r="D102" s="985"/>
      <c r="E102" s="985"/>
      <c r="F102" s="985"/>
      <c r="G102" s="985"/>
      <c r="H102" s="985"/>
      <c r="I102" s="985"/>
      <c r="J102" s="985"/>
      <c r="K102" s="985"/>
      <c r="L102" s="985"/>
      <c r="M102" s="985"/>
      <c r="N102" s="985"/>
      <c r="O102" s="985"/>
      <c r="P102" s="985"/>
      <c r="Q102" s="985"/>
      <c r="R102" s="985"/>
      <c r="S102" s="985"/>
      <c r="T102" s="985"/>
      <c r="U102" s="985"/>
      <c r="V102" s="985"/>
      <c r="W102" s="985"/>
      <c r="X102" s="985"/>
      <c r="Y102" s="985"/>
      <c r="Z102" s="985"/>
      <c r="AA102" s="985"/>
      <c r="AB102" s="985"/>
      <c r="AC102" s="985"/>
      <c r="AD102" s="985"/>
      <c r="AE102" s="985"/>
      <c r="AF102" s="985"/>
      <c r="AG102" s="985"/>
      <c r="AH102" s="985"/>
      <c r="AI102" s="985"/>
      <c r="AJ102" s="985"/>
      <c r="AK102" s="985"/>
      <c r="AL102" s="985"/>
      <c r="AM102" s="985"/>
      <c r="AN102" s="985"/>
      <c r="AO102" s="985"/>
      <c r="AP102" s="985"/>
      <c r="AQ102" s="985"/>
      <c r="AR102" s="985"/>
      <c r="AS102" s="985"/>
      <c r="AT102" s="985"/>
      <c r="AU102" s="985"/>
      <c r="AV102" s="985"/>
      <c r="AW102" s="985"/>
      <c r="AX102" s="985"/>
      <c r="AY102" s="985"/>
      <c r="AZ102" s="985"/>
      <c r="BA102" s="985"/>
      <c r="BB102" s="985"/>
      <c r="BC102" s="985"/>
      <c r="BD102" s="985"/>
      <c r="BE102" s="985"/>
      <c r="BF102" s="985"/>
      <c r="BG102" s="985"/>
      <c r="BH102" s="985"/>
      <c r="BI102" s="985"/>
      <c r="BJ102" s="985"/>
      <c r="BK102" s="985"/>
      <c r="BL102" s="985"/>
      <c r="BM102" s="985"/>
      <c r="BN102" s="985"/>
      <c r="BO102" s="985"/>
      <c r="BP102" s="985"/>
      <c r="BQ102" s="985"/>
      <c r="BR102" s="985"/>
      <c r="BS102" s="985"/>
      <c r="BT102" s="985"/>
      <c r="BU102" s="985"/>
      <c r="BV102" s="985"/>
      <c r="BW102" s="985"/>
      <c r="BX102" s="985"/>
      <c r="BY102" s="985"/>
      <c r="BZ102" s="985"/>
      <c r="CA102" s="985"/>
      <c r="CB102" s="985"/>
      <c r="CC102" s="985"/>
      <c r="CD102" s="985"/>
      <c r="CE102" s="985"/>
      <c r="CF102" s="985"/>
      <c r="CG102" s="985"/>
    </row>
    <row r="103" spans="1:85" s="956" customFormat="1">
      <c r="A103" s="987" t="s">
        <v>934</v>
      </c>
      <c r="B103" s="985"/>
      <c r="C103" s="985"/>
      <c r="D103" s="985"/>
      <c r="E103" s="985"/>
      <c r="F103" s="985"/>
      <c r="G103" s="985"/>
      <c r="H103" s="985"/>
      <c r="I103" s="985"/>
      <c r="J103" s="985"/>
      <c r="K103" s="985"/>
      <c r="L103" s="985"/>
      <c r="M103" s="985"/>
      <c r="N103" s="985"/>
      <c r="O103" s="985"/>
      <c r="P103" s="985"/>
      <c r="Q103" s="985"/>
      <c r="R103" s="985"/>
      <c r="S103" s="985"/>
      <c r="T103" s="985"/>
      <c r="U103" s="985"/>
      <c r="V103" s="985"/>
      <c r="W103" s="985"/>
      <c r="X103" s="985"/>
      <c r="Y103" s="985"/>
      <c r="Z103" s="985"/>
      <c r="AA103" s="985"/>
      <c r="AB103" s="985"/>
      <c r="AC103" s="985"/>
      <c r="AD103" s="985"/>
      <c r="AE103" s="985"/>
      <c r="AF103" s="985"/>
      <c r="AG103" s="985"/>
      <c r="AH103" s="985"/>
      <c r="AI103" s="985"/>
      <c r="AJ103" s="985"/>
      <c r="AK103" s="985"/>
      <c r="AL103" s="985"/>
      <c r="AM103" s="985"/>
      <c r="AN103" s="985"/>
      <c r="AO103" s="985"/>
      <c r="AP103" s="985"/>
      <c r="AQ103" s="985"/>
      <c r="AR103" s="985"/>
      <c r="AS103" s="985"/>
      <c r="AT103" s="985"/>
      <c r="AU103" s="985"/>
      <c r="AV103" s="985"/>
      <c r="AW103" s="985"/>
      <c r="AX103" s="985"/>
      <c r="AY103" s="985"/>
      <c r="AZ103" s="985"/>
      <c r="BA103" s="985"/>
      <c r="BB103" s="985"/>
      <c r="BC103" s="985"/>
      <c r="BD103" s="985"/>
      <c r="BE103" s="985"/>
      <c r="BF103" s="985"/>
      <c r="BG103" s="985"/>
      <c r="BH103" s="985"/>
      <c r="BI103" s="985"/>
      <c r="BJ103" s="985"/>
      <c r="BK103" s="985"/>
      <c r="BL103" s="985"/>
      <c r="BM103" s="985"/>
      <c r="BN103" s="985"/>
      <c r="BO103" s="985"/>
      <c r="BP103" s="985"/>
      <c r="BQ103" s="985"/>
      <c r="BR103" s="985"/>
      <c r="BS103" s="985"/>
      <c r="BT103" s="985"/>
      <c r="BU103" s="985"/>
      <c r="BV103" s="985"/>
      <c r="BW103" s="985"/>
      <c r="BX103" s="985"/>
      <c r="BY103" s="985"/>
      <c r="BZ103" s="985"/>
      <c r="CA103" s="985"/>
      <c r="CB103" s="985"/>
      <c r="CC103" s="985"/>
      <c r="CD103" s="985"/>
      <c r="CE103" s="985"/>
      <c r="CF103" s="985"/>
      <c r="CG103" s="985"/>
    </row>
    <row r="104" spans="1:85" s="956" customFormat="1"/>
    <row r="105" spans="1:85" s="956" customFormat="1"/>
    <row r="106" spans="1:85" s="956" customFormat="1" ht="15.75">
      <c r="A106" s="986" t="s">
        <v>157</v>
      </c>
      <c r="B106" s="985"/>
      <c r="C106" s="985"/>
      <c r="D106" s="985"/>
      <c r="E106" s="985"/>
      <c r="F106" s="985"/>
      <c r="G106" s="985"/>
      <c r="H106" s="985"/>
      <c r="I106" s="985"/>
      <c r="J106" s="985"/>
      <c r="K106" s="985"/>
      <c r="L106" s="985"/>
      <c r="M106" s="985"/>
      <c r="N106" s="985"/>
      <c r="O106" s="985"/>
      <c r="P106" s="985"/>
      <c r="Q106" s="985"/>
      <c r="R106" s="985"/>
      <c r="S106" s="985"/>
      <c r="T106" s="985"/>
      <c r="U106" s="985"/>
      <c r="V106" s="985"/>
      <c r="W106" s="985"/>
      <c r="X106" s="985"/>
      <c r="Y106" s="985"/>
      <c r="Z106" s="985"/>
      <c r="AA106" s="985"/>
      <c r="AB106" s="985"/>
      <c r="AC106" s="985"/>
      <c r="AD106" s="985"/>
      <c r="AE106" s="985"/>
      <c r="AF106" s="985"/>
      <c r="AG106" s="985"/>
      <c r="AH106" s="985"/>
      <c r="AI106" s="985"/>
      <c r="AJ106" s="985"/>
      <c r="AK106" s="985"/>
      <c r="AL106" s="985"/>
      <c r="AM106" s="985"/>
      <c r="AN106" s="985"/>
      <c r="AO106" s="985"/>
      <c r="AP106" s="985"/>
      <c r="AQ106" s="985"/>
      <c r="AR106" s="985"/>
      <c r="AS106" s="985"/>
      <c r="AT106" s="985"/>
      <c r="AU106" s="985"/>
      <c r="AV106" s="985"/>
      <c r="AW106" s="985"/>
      <c r="AX106" s="985"/>
      <c r="AY106" s="985"/>
      <c r="AZ106" s="985"/>
      <c r="BA106" s="985"/>
      <c r="BB106" s="985"/>
      <c r="BC106" s="985"/>
      <c r="BD106" s="985"/>
      <c r="BE106" s="985"/>
      <c r="BF106" s="985"/>
      <c r="BG106" s="985"/>
      <c r="BH106" s="985"/>
      <c r="BI106" s="985"/>
      <c r="BJ106" s="985"/>
      <c r="BK106" s="985"/>
      <c r="BL106" s="985"/>
      <c r="BM106" s="985"/>
      <c r="BN106" s="985"/>
      <c r="BO106" s="985"/>
      <c r="BP106" s="985"/>
      <c r="BQ106" s="985"/>
      <c r="BR106" s="985"/>
      <c r="BS106" s="985"/>
      <c r="BT106" s="985"/>
      <c r="BU106" s="985"/>
      <c r="BV106" s="985"/>
      <c r="BW106" s="985"/>
      <c r="BX106" s="985"/>
      <c r="BY106" s="985"/>
      <c r="BZ106" s="985"/>
      <c r="CA106" s="985"/>
      <c r="CB106" s="985"/>
      <c r="CC106" s="985"/>
      <c r="CD106" s="985"/>
      <c r="CE106" s="985"/>
      <c r="CF106" s="985"/>
      <c r="CG106" s="985"/>
    </row>
    <row r="107" spans="1:85" s="956" customFormat="1">
      <c r="A107" s="987" t="s">
        <v>945</v>
      </c>
      <c r="B107" s="985"/>
      <c r="C107" s="985"/>
      <c r="D107" s="985"/>
      <c r="E107" s="985"/>
      <c r="F107" s="985"/>
      <c r="G107" s="985"/>
      <c r="H107" s="985"/>
      <c r="I107" s="985"/>
      <c r="J107" s="985"/>
      <c r="K107" s="985"/>
      <c r="L107" s="985"/>
      <c r="M107" s="985"/>
      <c r="N107" s="985"/>
      <c r="O107" s="985"/>
      <c r="P107" s="985"/>
      <c r="Q107" s="985"/>
      <c r="R107" s="985"/>
      <c r="S107" s="985"/>
      <c r="T107" s="985"/>
      <c r="U107" s="985"/>
      <c r="V107" s="985"/>
      <c r="W107" s="985"/>
      <c r="X107" s="985"/>
      <c r="Y107" s="985"/>
      <c r="Z107" s="985"/>
      <c r="AA107" s="985"/>
      <c r="AB107" s="985"/>
      <c r="AC107" s="985"/>
      <c r="AD107" s="985"/>
      <c r="AE107" s="985"/>
      <c r="AF107" s="985"/>
      <c r="AG107" s="985"/>
      <c r="AH107" s="985"/>
      <c r="AI107" s="985"/>
      <c r="AJ107" s="985"/>
      <c r="AK107" s="985"/>
      <c r="AL107" s="985"/>
      <c r="AM107" s="985"/>
      <c r="AN107" s="985"/>
      <c r="AO107" s="985"/>
      <c r="AP107" s="985"/>
      <c r="AQ107" s="985"/>
      <c r="AR107" s="985"/>
      <c r="AS107" s="985"/>
      <c r="AT107" s="985"/>
      <c r="AU107" s="985"/>
      <c r="AV107" s="985"/>
      <c r="AW107" s="985"/>
      <c r="AX107" s="985"/>
      <c r="AY107" s="985"/>
      <c r="AZ107" s="985"/>
      <c r="BA107" s="985"/>
      <c r="BB107" s="985"/>
      <c r="BC107" s="985"/>
      <c r="BD107" s="985"/>
      <c r="BE107" s="985"/>
      <c r="BF107" s="985"/>
      <c r="BG107" s="985"/>
      <c r="BH107" s="985"/>
      <c r="BI107" s="985"/>
      <c r="BJ107" s="985"/>
      <c r="BK107" s="985"/>
      <c r="BL107" s="985"/>
      <c r="BM107" s="985"/>
      <c r="BN107" s="985"/>
      <c r="BO107" s="985"/>
      <c r="BP107" s="985"/>
      <c r="BQ107" s="985"/>
      <c r="BR107" s="985"/>
      <c r="BS107" s="985"/>
      <c r="BT107" s="985"/>
      <c r="BU107" s="985"/>
      <c r="BV107" s="985"/>
      <c r="BW107" s="985"/>
      <c r="BX107" s="985"/>
      <c r="BY107" s="985"/>
      <c r="BZ107" s="985"/>
      <c r="CA107" s="985"/>
      <c r="CB107" s="985"/>
      <c r="CC107" s="985"/>
      <c r="CD107" s="985"/>
      <c r="CE107" s="985"/>
      <c r="CF107" s="985"/>
      <c r="CG107" s="985"/>
    </row>
    <row r="108" spans="1:85" s="956" customFormat="1"/>
    <row r="109" spans="1:85" s="956" customFormat="1">
      <c r="A109" s="988" t="s">
        <v>158</v>
      </c>
      <c r="B109" s="702" t="s">
        <v>159</v>
      </c>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5"/>
      <c r="AA109" s="985"/>
      <c r="AB109" s="985"/>
      <c r="AC109" s="985"/>
      <c r="AD109" s="985"/>
      <c r="AE109" s="985"/>
      <c r="AF109" s="985"/>
      <c r="AG109" s="985"/>
      <c r="AH109" s="985"/>
      <c r="AI109" s="985"/>
      <c r="AJ109" s="985"/>
      <c r="AK109" s="985"/>
      <c r="AL109" s="985"/>
      <c r="AM109" s="985"/>
      <c r="AN109" s="985"/>
      <c r="AO109" s="985"/>
      <c r="AP109" s="985"/>
      <c r="AQ109" s="985"/>
      <c r="AR109" s="985"/>
      <c r="AS109" s="985"/>
      <c r="AT109" s="985"/>
      <c r="AU109" s="985"/>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5"/>
      <c r="BQ109" s="985"/>
      <c r="BR109" s="985"/>
      <c r="BS109" s="985"/>
      <c r="BT109" s="985"/>
      <c r="BU109" s="985"/>
      <c r="BV109" s="985"/>
      <c r="BW109" s="985"/>
      <c r="BX109" s="985"/>
      <c r="BY109" s="985"/>
      <c r="BZ109" s="985"/>
      <c r="CA109" s="985"/>
      <c r="CB109" s="985"/>
      <c r="CC109" s="985"/>
      <c r="CD109" s="985"/>
      <c r="CE109" s="985"/>
      <c r="CF109" s="985"/>
      <c r="CG109" s="985"/>
    </row>
    <row r="110" spans="1:85" s="956" customFormat="1">
      <c r="A110" s="988" t="s">
        <v>532</v>
      </c>
      <c r="B110" s="702" t="s">
        <v>549</v>
      </c>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5"/>
      <c r="AA110" s="985"/>
      <c r="AB110" s="985"/>
      <c r="AC110" s="985"/>
      <c r="AD110" s="985"/>
      <c r="AE110" s="985"/>
      <c r="AF110" s="985"/>
      <c r="AG110" s="985"/>
      <c r="AH110" s="985"/>
      <c r="AI110" s="985"/>
      <c r="AJ110" s="985"/>
      <c r="AK110" s="985"/>
      <c r="AL110" s="985"/>
      <c r="AM110" s="985"/>
      <c r="AN110" s="985"/>
      <c r="AO110" s="985"/>
      <c r="AP110" s="985"/>
      <c r="AQ110" s="985"/>
      <c r="AR110" s="985"/>
      <c r="AS110" s="985"/>
      <c r="AT110" s="985"/>
      <c r="AU110" s="985"/>
      <c r="AV110" s="985"/>
      <c r="AW110" s="985"/>
      <c r="AX110" s="985"/>
      <c r="AY110" s="985"/>
      <c r="AZ110" s="985"/>
      <c r="BA110" s="985"/>
      <c r="BB110" s="985"/>
      <c r="BC110" s="985"/>
      <c r="BD110" s="985"/>
      <c r="BE110" s="985"/>
      <c r="BF110" s="985"/>
      <c r="BG110" s="985"/>
      <c r="BH110" s="985"/>
      <c r="BI110" s="985"/>
      <c r="BJ110" s="985"/>
      <c r="BK110" s="985"/>
      <c r="BL110" s="985"/>
      <c r="BM110" s="985"/>
      <c r="BN110" s="985"/>
      <c r="BO110" s="985"/>
      <c r="BP110" s="985"/>
      <c r="BQ110" s="985"/>
      <c r="BR110" s="985"/>
      <c r="BS110" s="985"/>
      <c r="BT110" s="985"/>
      <c r="BU110" s="985"/>
      <c r="BV110" s="985"/>
      <c r="BW110" s="985"/>
      <c r="BX110" s="985"/>
      <c r="BY110" s="985"/>
      <c r="BZ110" s="985"/>
      <c r="CA110" s="985"/>
      <c r="CB110" s="985"/>
      <c r="CC110" s="985"/>
      <c r="CD110" s="985"/>
      <c r="CE110" s="985"/>
      <c r="CF110" s="985"/>
      <c r="CG110" s="985"/>
    </row>
    <row r="111" spans="1:85" s="956" customFormat="1">
      <c r="A111" s="988" t="s">
        <v>534</v>
      </c>
      <c r="B111" s="702" t="s">
        <v>2</v>
      </c>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5"/>
      <c r="AA111" s="985"/>
      <c r="AB111" s="985"/>
      <c r="AC111" s="985"/>
      <c r="AD111" s="985"/>
      <c r="AE111" s="985"/>
      <c r="AF111" s="985"/>
      <c r="AG111" s="985"/>
      <c r="AH111" s="985"/>
      <c r="AI111" s="985"/>
      <c r="AJ111" s="985"/>
      <c r="AK111" s="985"/>
      <c r="AL111" s="985"/>
      <c r="AM111" s="985"/>
      <c r="AN111" s="985"/>
      <c r="AO111" s="985"/>
      <c r="AP111" s="985"/>
      <c r="AQ111" s="985"/>
      <c r="AR111" s="985"/>
      <c r="AS111" s="985"/>
      <c r="AT111" s="985"/>
      <c r="AU111" s="985"/>
      <c r="AV111" s="985"/>
      <c r="AW111" s="985"/>
      <c r="AX111" s="985"/>
      <c r="AY111" s="985"/>
      <c r="AZ111" s="985"/>
      <c r="BA111" s="985"/>
      <c r="BB111" s="985"/>
      <c r="BC111" s="985"/>
      <c r="BD111" s="985"/>
      <c r="BE111" s="985"/>
      <c r="BF111" s="985"/>
      <c r="BG111" s="985"/>
      <c r="BH111" s="985"/>
      <c r="BI111" s="985"/>
      <c r="BJ111" s="985"/>
      <c r="BK111" s="985"/>
      <c r="BL111" s="985"/>
      <c r="BM111" s="985"/>
      <c r="BN111" s="985"/>
      <c r="BO111" s="985"/>
      <c r="BP111" s="985"/>
      <c r="BQ111" s="985"/>
      <c r="BR111" s="985"/>
      <c r="BS111" s="985"/>
      <c r="BT111" s="985"/>
      <c r="BU111" s="985"/>
      <c r="BV111" s="985"/>
      <c r="BW111" s="985"/>
      <c r="BX111" s="985"/>
      <c r="BY111" s="985"/>
      <c r="BZ111" s="985"/>
      <c r="CA111" s="985"/>
      <c r="CB111" s="985"/>
      <c r="CC111" s="985"/>
      <c r="CD111" s="985"/>
      <c r="CE111" s="985"/>
      <c r="CF111" s="985"/>
      <c r="CG111" s="985"/>
    </row>
    <row r="112" spans="1:85" s="956" customFormat="1"/>
    <row r="113" spans="1:85" s="956" customFormat="1" ht="15" customHeight="1">
      <c r="A113" s="990" t="s">
        <v>35</v>
      </c>
      <c r="B113" s="1686" t="s">
        <v>952</v>
      </c>
      <c r="C113" s="1687"/>
      <c r="D113" s="1687"/>
      <c r="E113" s="1687"/>
      <c r="F113" s="1686" t="s">
        <v>953</v>
      </c>
      <c r="G113" s="1687"/>
      <c r="H113" s="1687"/>
      <c r="I113" s="1687"/>
      <c r="J113" s="1686" t="s">
        <v>954</v>
      </c>
      <c r="K113" s="1687"/>
      <c r="L113" s="1687"/>
      <c r="M113" s="1687"/>
      <c r="N113" s="1686" t="s">
        <v>955</v>
      </c>
      <c r="O113" s="1687"/>
      <c r="P113" s="1687"/>
      <c r="Q113" s="1687"/>
      <c r="R113" s="1686" t="s">
        <v>956</v>
      </c>
      <c r="S113" s="1687"/>
      <c r="T113" s="1687"/>
      <c r="U113" s="1687"/>
      <c r="V113" s="1686" t="s">
        <v>957</v>
      </c>
      <c r="W113" s="1687"/>
      <c r="X113" s="1687"/>
      <c r="Y113" s="1687"/>
      <c r="Z113" s="1686" t="s">
        <v>958</v>
      </c>
      <c r="AA113" s="1687"/>
      <c r="AB113" s="1687"/>
      <c r="AC113" s="1687"/>
      <c r="AD113" s="1686" t="s">
        <v>959</v>
      </c>
      <c r="AE113" s="1687"/>
      <c r="AF113" s="1687"/>
      <c r="AG113" s="1687"/>
      <c r="AH113" s="1686" t="s">
        <v>960</v>
      </c>
      <c r="AI113" s="1687"/>
      <c r="AJ113" s="1687"/>
      <c r="AK113" s="1687"/>
      <c r="AL113" s="1686" t="s">
        <v>961</v>
      </c>
      <c r="AM113" s="1687"/>
      <c r="AN113" s="1687"/>
      <c r="AO113" s="1687"/>
      <c r="AP113" s="1686" t="s">
        <v>962</v>
      </c>
      <c r="AQ113" s="1687"/>
      <c r="AR113" s="1687"/>
      <c r="AS113" s="1687"/>
      <c r="AT113" s="1686" t="s">
        <v>963</v>
      </c>
      <c r="AU113" s="1687"/>
      <c r="AV113" s="1687"/>
      <c r="AW113" s="1687"/>
      <c r="AX113" s="1686" t="s">
        <v>964</v>
      </c>
      <c r="AY113" s="1687"/>
      <c r="AZ113" s="1687"/>
      <c r="BA113" s="1687"/>
      <c r="BB113" s="1686" t="s">
        <v>965</v>
      </c>
      <c r="BC113" s="1687"/>
      <c r="BD113" s="1687"/>
      <c r="BE113" s="1687"/>
      <c r="BF113" s="1686" t="s">
        <v>966</v>
      </c>
      <c r="BG113" s="1687"/>
      <c r="BH113" s="1687"/>
      <c r="BI113" s="1687"/>
      <c r="BJ113" s="1686" t="s">
        <v>967</v>
      </c>
      <c r="BK113" s="1687"/>
      <c r="BL113" s="1687"/>
      <c r="BM113" s="1687"/>
      <c r="BN113" s="1686" t="s">
        <v>968</v>
      </c>
      <c r="BO113" s="1687"/>
      <c r="BP113" s="1687"/>
      <c r="BQ113" s="1687"/>
      <c r="BR113" s="1686" t="s">
        <v>969</v>
      </c>
      <c r="BS113" s="1687"/>
      <c r="BT113" s="1687"/>
      <c r="BU113" s="1687"/>
      <c r="BV113" s="1686" t="s">
        <v>970</v>
      </c>
      <c r="BW113" s="1687"/>
      <c r="BX113" s="1687"/>
      <c r="BY113" s="1687"/>
      <c r="BZ113" s="1686" t="s">
        <v>971</v>
      </c>
      <c r="CA113" s="1687"/>
      <c r="CB113" s="1687"/>
      <c r="CC113" s="1687"/>
      <c r="CD113" s="1686" t="s">
        <v>972</v>
      </c>
      <c r="CE113" s="1687"/>
      <c r="CF113" s="1687"/>
      <c r="CG113" s="1687"/>
    </row>
    <row r="114" spans="1:85" s="956" customFormat="1">
      <c r="A114" s="985"/>
      <c r="B114" s="989" t="s">
        <v>160</v>
      </c>
      <c r="C114" s="989" t="s">
        <v>161</v>
      </c>
      <c r="D114" s="989" t="s">
        <v>162</v>
      </c>
      <c r="E114" s="989" t="s">
        <v>163</v>
      </c>
      <c r="F114" s="989" t="s">
        <v>160</v>
      </c>
      <c r="G114" s="989" t="s">
        <v>161</v>
      </c>
      <c r="H114" s="989" t="s">
        <v>162</v>
      </c>
      <c r="I114" s="989" t="s">
        <v>163</v>
      </c>
      <c r="J114" s="989" t="s">
        <v>160</v>
      </c>
      <c r="K114" s="989" t="s">
        <v>161</v>
      </c>
      <c r="L114" s="989" t="s">
        <v>162</v>
      </c>
      <c r="M114" s="989" t="s">
        <v>163</v>
      </c>
      <c r="N114" s="989" t="s">
        <v>160</v>
      </c>
      <c r="O114" s="989" t="s">
        <v>161</v>
      </c>
      <c r="P114" s="989" t="s">
        <v>162</v>
      </c>
      <c r="Q114" s="989" t="s">
        <v>163</v>
      </c>
      <c r="R114" s="989" t="s">
        <v>160</v>
      </c>
      <c r="S114" s="989" t="s">
        <v>161</v>
      </c>
      <c r="T114" s="989" t="s">
        <v>162</v>
      </c>
      <c r="U114" s="989" t="s">
        <v>163</v>
      </c>
      <c r="V114" s="989" t="s">
        <v>160</v>
      </c>
      <c r="W114" s="989" t="s">
        <v>161</v>
      </c>
      <c r="X114" s="989" t="s">
        <v>162</v>
      </c>
      <c r="Y114" s="989" t="s">
        <v>163</v>
      </c>
      <c r="Z114" s="989" t="s">
        <v>160</v>
      </c>
      <c r="AA114" s="989" t="s">
        <v>161</v>
      </c>
      <c r="AB114" s="989" t="s">
        <v>162</v>
      </c>
      <c r="AC114" s="989" t="s">
        <v>163</v>
      </c>
      <c r="AD114" s="989" t="s">
        <v>160</v>
      </c>
      <c r="AE114" s="989" t="s">
        <v>161</v>
      </c>
      <c r="AF114" s="989" t="s">
        <v>162</v>
      </c>
      <c r="AG114" s="989" t="s">
        <v>163</v>
      </c>
      <c r="AH114" s="989" t="s">
        <v>160</v>
      </c>
      <c r="AI114" s="989" t="s">
        <v>161</v>
      </c>
      <c r="AJ114" s="989" t="s">
        <v>162</v>
      </c>
      <c r="AK114" s="989" t="s">
        <v>163</v>
      </c>
      <c r="AL114" s="989" t="s">
        <v>160</v>
      </c>
      <c r="AM114" s="989" t="s">
        <v>161</v>
      </c>
      <c r="AN114" s="989" t="s">
        <v>162</v>
      </c>
      <c r="AO114" s="989" t="s">
        <v>163</v>
      </c>
      <c r="AP114" s="989" t="s">
        <v>160</v>
      </c>
      <c r="AQ114" s="989" t="s">
        <v>161</v>
      </c>
      <c r="AR114" s="989" t="s">
        <v>162</v>
      </c>
      <c r="AS114" s="989" t="s">
        <v>163</v>
      </c>
      <c r="AT114" s="989" t="s">
        <v>160</v>
      </c>
      <c r="AU114" s="989" t="s">
        <v>161</v>
      </c>
      <c r="AV114" s="989" t="s">
        <v>162</v>
      </c>
      <c r="AW114" s="989" t="s">
        <v>163</v>
      </c>
      <c r="AX114" s="989" t="s">
        <v>160</v>
      </c>
      <c r="AY114" s="989" t="s">
        <v>161</v>
      </c>
      <c r="AZ114" s="989" t="s">
        <v>162</v>
      </c>
      <c r="BA114" s="989" t="s">
        <v>163</v>
      </c>
      <c r="BB114" s="989" t="s">
        <v>160</v>
      </c>
      <c r="BC114" s="989" t="s">
        <v>161</v>
      </c>
      <c r="BD114" s="989" t="s">
        <v>162</v>
      </c>
      <c r="BE114" s="989" t="s">
        <v>163</v>
      </c>
      <c r="BF114" s="989" t="s">
        <v>160</v>
      </c>
      <c r="BG114" s="989" t="s">
        <v>161</v>
      </c>
      <c r="BH114" s="989" t="s">
        <v>162</v>
      </c>
      <c r="BI114" s="989" t="s">
        <v>163</v>
      </c>
      <c r="BJ114" s="989" t="s">
        <v>160</v>
      </c>
      <c r="BK114" s="989" t="s">
        <v>161</v>
      </c>
      <c r="BL114" s="989" t="s">
        <v>162</v>
      </c>
      <c r="BM114" s="989" t="s">
        <v>163</v>
      </c>
      <c r="BN114" s="989" t="s">
        <v>160</v>
      </c>
      <c r="BO114" s="989" t="s">
        <v>161</v>
      </c>
      <c r="BP114" s="989" t="s">
        <v>162</v>
      </c>
      <c r="BQ114" s="989" t="s">
        <v>163</v>
      </c>
      <c r="BR114" s="989" t="s">
        <v>160</v>
      </c>
      <c r="BS114" s="989" t="s">
        <v>161</v>
      </c>
      <c r="BT114" s="989" t="s">
        <v>162</v>
      </c>
      <c r="BU114" s="989" t="s">
        <v>163</v>
      </c>
      <c r="BV114" s="989" t="s">
        <v>160</v>
      </c>
      <c r="BW114" s="989" t="s">
        <v>161</v>
      </c>
      <c r="BX114" s="989" t="s">
        <v>162</v>
      </c>
      <c r="BY114" s="989" t="s">
        <v>163</v>
      </c>
      <c r="BZ114" s="989" t="s">
        <v>160</v>
      </c>
      <c r="CA114" s="989" t="s">
        <v>161</v>
      </c>
      <c r="CB114" s="989" t="s">
        <v>162</v>
      </c>
      <c r="CC114" s="989" t="s">
        <v>163</v>
      </c>
      <c r="CD114" s="989" t="s">
        <v>160</v>
      </c>
      <c r="CE114" s="989" t="s">
        <v>161</v>
      </c>
      <c r="CF114" s="989" t="s">
        <v>162</v>
      </c>
      <c r="CG114" s="989" t="s">
        <v>163</v>
      </c>
    </row>
    <row r="115" spans="1:85" s="956" customFormat="1">
      <c r="A115" s="991" t="s">
        <v>618</v>
      </c>
      <c r="B115" s="992">
        <v>150500</v>
      </c>
      <c r="C115" s="992">
        <v>2726000</v>
      </c>
      <c r="D115" s="993">
        <v>5.5</v>
      </c>
      <c r="E115" s="993">
        <v>0.7</v>
      </c>
      <c r="F115" s="992">
        <v>121800</v>
      </c>
      <c r="G115" s="992">
        <v>1037300</v>
      </c>
      <c r="H115" s="993">
        <v>11.7</v>
      </c>
      <c r="I115" s="993">
        <v>1.6</v>
      </c>
      <c r="J115" s="992">
        <v>83600</v>
      </c>
      <c r="K115" s="992">
        <v>1510300</v>
      </c>
      <c r="L115" s="993">
        <v>5.5</v>
      </c>
      <c r="M115" s="993">
        <v>1</v>
      </c>
      <c r="N115" s="992">
        <v>67300</v>
      </c>
      <c r="O115" s="992">
        <v>578500</v>
      </c>
      <c r="P115" s="993">
        <v>11.6</v>
      </c>
      <c r="Q115" s="993">
        <v>2.2000000000000002</v>
      </c>
      <c r="R115" s="992">
        <v>66900</v>
      </c>
      <c r="S115" s="992">
        <v>1215700</v>
      </c>
      <c r="T115" s="993">
        <v>5.5</v>
      </c>
      <c r="U115" s="993">
        <v>1</v>
      </c>
      <c r="V115" s="992">
        <v>54500</v>
      </c>
      <c r="W115" s="992">
        <v>458800</v>
      </c>
      <c r="X115" s="993">
        <v>11.9</v>
      </c>
      <c r="Y115" s="993">
        <v>2.4</v>
      </c>
      <c r="Z115" s="992">
        <v>8600</v>
      </c>
      <c r="AA115" s="992">
        <v>62600</v>
      </c>
      <c r="AB115" s="993">
        <v>13.7</v>
      </c>
      <c r="AC115" s="993">
        <v>7</v>
      </c>
      <c r="AD115" s="992">
        <v>19400</v>
      </c>
      <c r="AE115" s="992">
        <v>246100</v>
      </c>
      <c r="AF115" s="993">
        <v>7.9</v>
      </c>
      <c r="AG115" s="993">
        <v>2.8</v>
      </c>
      <c r="AH115" s="992">
        <v>16500</v>
      </c>
      <c r="AI115" s="992">
        <v>118300</v>
      </c>
      <c r="AJ115" s="993">
        <v>14</v>
      </c>
      <c r="AK115" s="993">
        <v>5.0999999999999996</v>
      </c>
      <c r="AL115" s="992">
        <v>47900</v>
      </c>
      <c r="AM115" s="992">
        <v>346600</v>
      </c>
      <c r="AN115" s="993">
        <v>13.8</v>
      </c>
      <c r="AO115" s="993">
        <v>3</v>
      </c>
      <c r="AP115" s="992">
        <v>29300</v>
      </c>
      <c r="AQ115" s="992">
        <v>263600</v>
      </c>
      <c r="AR115" s="993">
        <v>11.1</v>
      </c>
      <c r="AS115" s="993">
        <v>3.1</v>
      </c>
      <c r="AT115" s="992">
        <v>4800</v>
      </c>
      <c r="AU115" s="992">
        <v>29600</v>
      </c>
      <c r="AV115" s="993">
        <v>16.100000000000001</v>
      </c>
      <c r="AW115" s="993">
        <v>11.3</v>
      </c>
      <c r="AX115" s="992">
        <v>8500</v>
      </c>
      <c r="AY115" s="992">
        <v>139700</v>
      </c>
      <c r="AZ115" s="993">
        <v>6.1</v>
      </c>
      <c r="BA115" s="993">
        <v>3.4</v>
      </c>
      <c r="BB115" s="992">
        <v>12600</v>
      </c>
      <c r="BC115" s="992">
        <v>87000</v>
      </c>
      <c r="BD115" s="993">
        <v>14.5</v>
      </c>
      <c r="BE115" s="993">
        <v>6.1</v>
      </c>
      <c r="BF115" s="992">
        <v>25000</v>
      </c>
      <c r="BG115" s="992">
        <v>166900</v>
      </c>
      <c r="BH115" s="993">
        <v>15</v>
      </c>
      <c r="BI115" s="993">
        <v>4.5999999999999996</v>
      </c>
      <c r="BJ115" s="992">
        <v>16500</v>
      </c>
      <c r="BK115" s="992">
        <v>155300</v>
      </c>
      <c r="BL115" s="993">
        <v>10.6</v>
      </c>
      <c r="BM115" s="993">
        <v>4.2</v>
      </c>
      <c r="BN115" s="992">
        <v>3800</v>
      </c>
      <c r="BO115" s="992">
        <v>33000</v>
      </c>
      <c r="BP115" s="993">
        <v>11.6</v>
      </c>
      <c r="BQ115" s="993">
        <v>8.8000000000000007</v>
      </c>
      <c r="BR115" s="992">
        <v>11000</v>
      </c>
      <c r="BS115" s="992">
        <v>106400</v>
      </c>
      <c r="BT115" s="993">
        <v>10.3</v>
      </c>
      <c r="BU115" s="993">
        <v>4.7</v>
      </c>
      <c r="BV115" s="992">
        <v>3900</v>
      </c>
      <c r="BW115" s="992">
        <v>31300</v>
      </c>
      <c r="BX115" s="993">
        <v>12.6</v>
      </c>
      <c r="BY115" s="993">
        <v>9.1</v>
      </c>
      <c r="BZ115" s="992">
        <v>22900</v>
      </c>
      <c r="CA115" s="992">
        <v>179700</v>
      </c>
      <c r="CB115" s="993">
        <v>12.7</v>
      </c>
      <c r="CC115" s="993">
        <v>3.9</v>
      </c>
      <c r="CD115" s="992">
        <v>12900</v>
      </c>
      <c r="CE115" s="992">
        <v>108400</v>
      </c>
      <c r="CF115" s="993">
        <v>11.9</v>
      </c>
      <c r="CG115" s="993">
        <v>4.8</v>
      </c>
    </row>
    <row r="116" spans="1:85" s="956" customFormat="1">
      <c r="A116" s="991" t="s">
        <v>619</v>
      </c>
      <c r="B116" s="992">
        <v>141700</v>
      </c>
      <c r="C116" s="992">
        <v>2701100</v>
      </c>
      <c r="D116" s="993">
        <v>5.2</v>
      </c>
      <c r="E116" s="993">
        <v>0.7</v>
      </c>
      <c r="F116" s="992">
        <v>134300</v>
      </c>
      <c r="G116" s="992">
        <v>1112700</v>
      </c>
      <c r="H116" s="993">
        <v>12.1</v>
      </c>
      <c r="I116" s="993">
        <v>1.6</v>
      </c>
      <c r="J116" s="992">
        <v>82000</v>
      </c>
      <c r="K116" s="992">
        <v>1489400</v>
      </c>
      <c r="L116" s="993">
        <v>5.5</v>
      </c>
      <c r="M116" s="993">
        <v>1</v>
      </c>
      <c r="N116" s="992">
        <v>83000</v>
      </c>
      <c r="O116" s="992">
        <v>614500</v>
      </c>
      <c r="P116" s="993">
        <v>13.5</v>
      </c>
      <c r="Q116" s="993">
        <v>2.4</v>
      </c>
      <c r="R116" s="992">
        <v>59800</v>
      </c>
      <c r="S116" s="992">
        <v>1211700</v>
      </c>
      <c r="T116" s="993">
        <v>4.9000000000000004</v>
      </c>
      <c r="U116" s="993">
        <v>1</v>
      </c>
      <c r="V116" s="992">
        <v>51300</v>
      </c>
      <c r="W116" s="992">
        <v>498100</v>
      </c>
      <c r="X116" s="993">
        <v>10.3</v>
      </c>
      <c r="Y116" s="993">
        <v>2.2000000000000002</v>
      </c>
      <c r="Z116" s="992">
        <v>6300</v>
      </c>
      <c r="AA116" s="992">
        <v>65400</v>
      </c>
      <c r="AB116" s="993">
        <v>9.6</v>
      </c>
      <c r="AC116" s="993">
        <v>6.1</v>
      </c>
      <c r="AD116" s="992">
        <v>20000</v>
      </c>
      <c r="AE116" s="992">
        <v>246300</v>
      </c>
      <c r="AF116" s="993">
        <v>8.1</v>
      </c>
      <c r="AG116" s="993">
        <v>3</v>
      </c>
      <c r="AH116" s="992">
        <v>17000</v>
      </c>
      <c r="AI116" s="992">
        <v>116400</v>
      </c>
      <c r="AJ116" s="993">
        <v>14.6</v>
      </c>
      <c r="AK116" s="993">
        <v>5.4</v>
      </c>
      <c r="AL116" s="992">
        <v>58900</v>
      </c>
      <c r="AM116" s="992">
        <v>379600</v>
      </c>
      <c r="AN116" s="993">
        <v>15.5</v>
      </c>
      <c r="AO116" s="993">
        <v>3.1</v>
      </c>
      <c r="AP116" s="992">
        <v>32100</v>
      </c>
      <c r="AQ116" s="992">
        <v>305000</v>
      </c>
      <c r="AR116" s="993">
        <v>10.5</v>
      </c>
      <c r="AS116" s="993">
        <v>2.9</v>
      </c>
      <c r="AT116" s="992">
        <v>2800</v>
      </c>
      <c r="AU116" s="992">
        <v>30100</v>
      </c>
      <c r="AV116" s="993">
        <v>9.3000000000000007</v>
      </c>
      <c r="AW116" s="993">
        <v>9.1999999999999993</v>
      </c>
      <c r="AX116" s="992">
        <v>13100</v>
      </c>
      <c r="AY116" s="992">
        <v>140800</v>
      </c>
      <c r="AZ116" s="993">
        <v>9.3000000000000007</v>
      </c>
      <c r="BA116" s="993">
        <v>4.3</v>
      </c>
      <c r="BB116" s="992">
        <v>12000</v>
      </c>
      <c r="BC116" s="992">
        <v>84900</v>
      </c>
      <c r="BD116" s="993">
        <v>14.1</v>
      </c>
      <c r="BE116" s="993">
        <v>6.3</v>
      </c>
      <c r="BF116" s="992">
        <v>35700</v>
      </c>
      <c r="BG116" s="992">
        <v>186800</v>
      </c>
      <c r="BH116" s="993">
        <v>19.100000000000001</v>
      </c>
      <c r="BI116" s="993">
        <v>4.9000000000000004</v>
      </c>
      <c r="BJ116" s="992">
        <v>19400</v>
      </c>
      <c r="BK116" s="992">
        <v>171900</v>
      </c>
      <c r="BL116" s="993">
        <v>11.3</v>
      </c>
      <c r="BM116" s="993">
        <v>4.0999999999999996</v>
      </c>
      <c r="BN116" s="992">
        <v>3500</v>
      </c>
      <c r="BO116" s="992">
        <v>35300</v>
      </c>
      <c r="BP116" s="993">
        <v>9.8000000000000007</v>
      </c>
      <c r="BQ116" s="993">
        <v>8.1999999999999993</v>
      </c>
      <c r="BR116" s="992">
        <v>6900</v>
      </c>
      <c r="BS116" s="992">
        <v>105500</v>
      </c>
      <c r="BT116" s="993">
        <v>6.6</v>
      </c>
      <c r="BU116" s="993">
        <v>4</v>
      </c>
      <c r="BV116" s="992">
        <v>5000</v>
      </c>
      <c r="BW116" s="992">
        <v>31400</v>
      </c>
      <c r="BX116" s="993">
        <v>15.9</v>
      </c>
      <c r="BY116" s="993">
        <v>10.6</v>
      </c>
      <c r="BZ116" s="992">
        <v>23200</v>
      </c>
      <c r="CA116" s="992">
        <v>192800</v>
      </c>
      <c r="CB116" s="993">
        <v>12</v>
      </c>
      <c r="CC116" s="993">
        <v>3.8</v>
      </c>
      <c r="CD116" s="992">
        <v>12700</v>
      </c>
      <c r="CE116" s="992">
        <v>133000</v>
      </c>
      <c r="CF116" s="993">
        <v>9.6</v>
      </c>
      <c r="CG116" s="993">
        <v>4.0999999999999996</v>
      </c>
    </row>
    <row r="117" spans="1:85" s="956" customFormat="1">
      <c r="A117" s="991" t="s">
        <v>620</v>
      </c>
      <c r="B117" s="992">
        <v>141300</v>
      </c>
      <c r="C117" s="992">
        <v>2694700</v>
      </c>
      <c r="D117" s="993">
        <v>5.2</v>
      </c>
      <c r="E117" s="993">
        <v>0.7</v>
      </c>
      <c r="F117" s="992">
        <v>157300</v>
      </c>
      <c r="G117" s="992">
        <v>1197000</v>
      </c>
      <c r="H117" s="993">
        <v>13.1</v>
      </c>
      <c r="I117" s="993">
        <v>1.6</v>
      </c>
      <c r="J117" s="992">
        <v>81200</v>
      </c>
      <c r="K117" s="992">
        <v>1481100</v>
      </c>
      <c r="L117" s="993">
        <v>5.5</v>
      </c>
      <c r="M117" s="993">
        <v>1</v>
      </c>
      <c r="N117" s="992">
        <v>89400</v>
      </c>
      <c r="O117" s="992">
        <v>664200</v>
      </c>
      <c r="P117" s="993">
        <v>13.5</v>
      </c>
      <c r="Q117" s="993">
        <v>2.2999999999999998</v>
      </c>
      <c r="R117" s="992">
        <v>60100</v>
      </c>
      <c r="S117" s="992">
        <v>1213600</v>
      </c>
      <c r="T117" s="993">
        <v>5</v>
      </c>
      <c r="U117" s="993">
        <v>1</v>
      </c>
      <c r="V117" s="992">
        <v>67900</v>
      </c>
      <c r="W117" s="992">
        <v>532800</v>
      </c>
      <c r="X117" s="993">
        <v>12.7</v>
      </c>
      <c r="Y117" s="993">
        <v>2.4</v>
      </c>
      <c r="Z117" s="992">
        <v>8500</v>
      </c>
      <c r="AA117" s="992">
        <v>72500</v>
      </c>
      <c r="AB117" s="993">
        <v>11.8</v>
      </c>
      <c r="AC117" s="993">
        <v>6.4</v>
      </c>
      <c r="AD117" s="992">
        <v>23500</v>
      </c>
      <c r="AE117" s="992">
        <v>259900</v>
      </c>
      <c r="AF117" s="993">
        <v>9</v>
      </c>
      <c r="AG117" s="993">
        <v>3.1</v>
      </c>
      <c r="AH117" s="992">
        <v>22100</v>
      </c>
      <c r="AI117" s="992">
        <v>130000</v>
      </c>
      <c r="AJ117" s="993">
        <v>17</v>
      </c>
      <c r="AK117" s="993">
        <v>5.6</v>
      </c>
      <c r="AL117" s="992">
        <v>57900</v>
      </c>
      <c r="AM117" s="992">
        <v>399100</v>
      </c>
      <c r="AN117" s="993">
        <v>14.5</v>
      </c>
      <c r="AO117" s="993">
        <v>2.9</v>
      </c>
      <c r="AP117" s="992">
        <v>45200</v>
      </c>
      <c r="AQ117" s="992">
        <v>335600</v>
      </c>
      <c r="AR117" s="993">
        <v>13.5</v>
      </c>
      <c r="AS117" s="993">
        <v>3.1</v>
      </c>
      <c r="AT117" s="992">
        <v>4100</v>
      </c>
      <c r="AU117" s="992">
        <v>33800</v>
      </c>
      <c r="AV117" s="993">
        <v>12.2</v>
      </c>
      <c r="AW117" s="993">
        <v>9.9</v>
      </c>
      <c r="AX117" s="992">
        <v>14500</v>
      </c>
      <c r="AY117" s="992">
        <v>149500</v>
      </c>
      <c r="AZ117" s="993">
        <v>9.6999999999999993</v>
      </c>
      <c r="BA117" s="993">
        <v>4.3</v>
      </c>
      <c r="BB117" s="992">
        <v>13200</v>
      </c>
      <c r="BC117" s="992">
        <v>92800</v>
      </c>
      <c r="BD117" s="993">
        <v>14.2</v>
      </c>
      <c r="BE117" s="993">
        <v>6.2</v>
      </c>
      <c r="BF117" s="992">
        <v>31900</v>
      </c>
      <c r="BG117" s="992">
        <v>192200</v>
      </c>
      <c r="BH117" s="993">
        <v>16.600000000000001</v>
      </c>
      <c r="BI117" s="993">
        <v>4.5999999999999996</v>
      </c>
      <c r="BJ117" s="992">
        <v>25700</v>
      </c>
      <c r="BK117" s="992">
        <v>196000</v>
      </c>
      <c r="BL117" s="993">
        <v>13.1</v>
      </c>
      <c r="BM117" s="993">
        <v>4.0999999999999996</v>
      </c>
      <c r="BN117" s="992">
        <v>4400</v>
      </c>
      <c r="BO117" s="992">
        <v>38700</v>
      </c>
      <c r="BP117" s="993">
        <v>11.4</v>
      </c>
      <c r="BQ117" s="993">
        <v>8.4</v>
      </c>
      <c r="BR117" s="992">
        <v>9000</v>
      </c>
      <c r="BS117" s="992">
        <v>110400</v>
      </c>
      <c r="BT117" s="993">
        <v>8.1</v>
      </c>
      <c r="BU117" s="993">
        <v>4.4000000000000004</v>
      </c>
      <c r="BV117" s="992">
        <v>9000</v>
      </c>
      <c r="BW117" s="992">
        <v>37200</v>
      </c>
      <c r="BX117" s="993">
        <v>24.1</v>
      </c>
      <c r="BY117" s="993">
        <v>11.9</v>
      </c>
      <c r="BZ117" s="992">
        <v>26000</v>
      </c>
      <c r="CA117" s="992">
        <v>206900</v>
      </c>
      <c r="CB117" s="993">
        <v>12.6</v>
      </c>
      <c r="CC117" s="993">
        <v>3.7</v>
      </c>
      <c r="CD117" s="992">
        <v>19500</v>
      </c>
      <c r="CE117" s="992">
        <v>139500</v>
      </c>
      <c r="CF117" s="993">
        <v>14</v>
      </c>
      <c r="CG117" s="993">
        <v>4.7</v>
      </c>
    </row>
    <row r="118" spans="1:85" s="956" customFormat="1">
      <c r="A118" s="991" t="s">
        <v>621</v>
      </c>
      <c r="B118" s="992">
        <v>128100</v>
      </c>
      <c r="C118" s="992">
        <v>2683000</v>
      </c>
      <c r="D118" s="993">
        <v>4.8</v>
      </c>
      <c r="E118" s="993">
        <v>0.7</v>
      </c>
      <c r="F118" s="992">
        <v>144500</v>
      </c>
      <c r="G118" s="992">
        <v>1265000</v>
      </c>
      <c r="H118" s="993">
        <v>11.4</v>
      </c>
      <c r="I118" s="993">
        <v>1.5</v>
      </c>
      <c r="J118" s="992">
        <v>72100</v>
      </c>
      <c r="K118" s="992">
        <v>1481300</v>
      </c>
      <c r="L118" s="993">
        <v>4.9000000000000004</v>
      </c>
      <c r="M118" s="993">
        <v>0.9</v>
      </c>
      <c r="N118" s="992">
        <v>74900</v>
      </c>
      <c r="O118" s="992">
        <v>699400</v>
      </c>
      <c r="P118" s="993">
        <v>10.7</v>
      </c>
      <c r="Q118" s="993">
        <v>2</v>
      </c>
      <c r="R118" s="992">
        <v>56000</v>
      </c>
      <c r="S118" s="992">
        <v>1201700</v>
      </c>
      <c r="T118" s="993">
        <v>4.7</v>
      </c>
      <c r="U118" s="993">
        <v>1</v>
      </c>
      <c r="V118" s="992">
        <v>69500</v>
      </c>
      <c r="W118" s="992">
        <v>565600</v>
      </c>
      <c r="X118" s="993">
        <v>12.3</v>
      </c>
      <c r="Y118" s="993">
        <v>2.2999999999999998</v>
      </c>
      <c r="Z118" s="992">
        <v>9300</v>
      </c>
      <c r="AA118" s="992">
        <v>73600</v>
      </c>
      <c r="AB118" s="993">
        <v>12.7</v>
      </c>
      <c r="AC118" s="993">
        <v>6.6</v>
      </c>
      <c r="AD118" s="992">
        <v>18900</v>
      </c>
      <c r="AE118" s="992">
        <v>262500</v>
      </c>
      <c r="AF118" s="993">
        <v>7.2</v>
      </c>
      <c r="AG118" s="993">
        <v>2.8</v>
      </c>
      <c r="AH118" s="992">
        <v>21000</v>
      </c>
      <c r="AI118" s="992">
        <v>134700</v>
      </c>
      <c r="AJ118" s="993">
        <v>15.6</v>
      </c>
      <c r="AK118" s="993">
        <v>5.4</v>
      </c>
      <c r="AL118" s="992">
        <v>57400</v>
      </c>
      <c r="AM118" s="992">
        <v>415600</v>
      </c>
      <c r="AN118" s="993">
        <v>13.8</v>
      </c>
      <c r="AO118" s="993">
        <v>2.8</v>
      </c>
      <c r="AP118" s="992">
        <v>37900</v>
      </c>
      <c r="AQ118" s="992">
        <v>378600</v>
      </c>
      <c r="AR118" s="993">
        <v>10</v>
      </c>
      <c r="AS118" s="993">
        <v>2.6</v>
      </c>
      <c r="AT118" s="992">
        <v>5200</v>
      </c>
      <c r="AU118" s="992">
        <v>35300</v>
      </c>
      <c r="AV118" s="993">
        <v>14.8</v>
      </c>
      <c r="AW118" s="993">
        <v>10.7</v>
      </c>
      <c r="AX118" s="992">
        <v>8700</v>
      </c>
      <c r="AY118" s="992">
        <v>150200</v>
      </c>
      <c r="AZ118" s="993">
        <v>5.8</v>
      </c>
      <c r="BA118" s="993">
        <v>3.4</v>
      </c>
      <c r="BB118" s="992">
        <v>10600</v>
      </c>
      <c r="BC118" s="992">
        <v>92900</v>
      </c>
      <c r="BD118" s="993">
        <v>11.4</v>
      </c>
      <c r="BE118" s="993">
        <v>5.8</v>
      </c>
      <c r="BF118" s="992">
        <v>30900</v>
      </c>
      <c r="BG118" s="992">
        <v>199000</v>
      </c>
      <c r="BH118" s="993">
        <v>15.5</v>
      </c>
      <c r="BI118" s="993">
        <v>4.5</v>
      </c>
      <c r="BJ118" s="992">
        <v>19500</v>
      </c>
      <c r="BK118" s="992">
        <v>222000</v>
      </c>
      <c r="BL118" s="993">
        <v>8.8000000000000007</v>
      </c>
      <c r="BM118" s="993">
        <v>3.3</v>
      </c>
      <c r="BN118" s="992">
        <v>4100</v>
      </c>
      <c r="BO118" s="992">
        <v>38400</v>
      </c>
      <c r="BP118" s="993">
        <v>10.8</v>
      </c>
      <c r="BQ118" s="993">
        <v>8.1</v>
      </c>
      <c r="BR118" s="992">
        <v>10200</v>
      </c>
      <c r="BS118" s="992">
        <v>112200</v>
      </c>
      <c r="BT118" s="993">
        <v>9</v>
      </c>
      <c r="BU118" s="993">
        <v>4.5999999999999996</v>
      </c>
      <c r="BV118" s="992">
        <v>10400</v>
      </c>
      <c r="BW118" s="992">
        <v>41800</v>
      </c>
      <c r="BX118" s="993">
        <v>24.8</v>
      </c>
      <c r="BY118" s="993">
        <v>11.3</v>
      </c>
      <c r="BZ118" s="992">
        <v>26500</v>
      </c>
      <c r="CA118" s="992">
        <v>216600</v>
      </c>
      <c r="CB118" s="993">
        <v>12.2</v>
      </c>
      <c r="CC118" s="993">
        <v>3.6</v>
      </c>
      <c r="CD118" s="992">
        <v>18400</v>
      </c>
      <c r="CE118" s="992">
        <v>156600</v>
      </c>
      <c r="CF118" s="993">
        <v>11.8</v>
      </c>
      <c r="CG118" s="993">
        <v>4.2</v>
      </c>
    </row>
    <row r="119" spans="1:85" s="956" customFormat="1">
      <c r="A119" s="991" t="s">
        <v>622</v>
      </c>
      <c r="B119" s="992">
        <v>130500</v>
      </c>
      <c r="C119" s="992">
        <v>2746100</v>
      </c>
      <c r="D119" s="993">
        <v>4.8</v>
      </c>
      <c r="E119" s="993">
        <v>0.7</v>
      </c>
      <c r="F119" s="992">
        <v>154700</v>
      </c>
      <c r="G119" s="992">
        <v>1308000</v>
      </c>
      <c r="H119" s="993">
        <v>11.8</v>
      </c>
      <c r="I119" s="993">
        <v>1.5</v>
      </c>
      <c r="J119" s="992">
        <v>71000</v>
      </c>
      <c r="K119" s="992">
        <v>1518100</v>
      </c>
      <c r="L119" s="993">
        <v>4.7</v>
      </c>
      <c r="M119" s="993">
        <v>0.9</v>
      </c>
      <c r="N119" s="992">
        <v>84200</v>
      </c>
      <c r="O119" s="992">
        <v>722300</v>
      </c>
      <c r="P119" s="993">
        <v>11.7</v>
      </c>
      <c r="Q119" s="993">
        <v>2.1</v>
      </c>
      <c r="R119" s="992">
        <v>59500</v>
      </c>
      <c r="S119" s="992">
        <v>1228000</v>
      </c>
      <c r="T119" s="993">
        <v>4.8</v>
      </c>
      <c r="U119" s="993">
        <v>1</v>
      </c>
      <c r="V119" s="992">
        <v>70500</v>
      </c>
      <c r="W119" s="992">
        <v>585700</v>
      </c>
      <c r="X119" s="993">
        <v>12</v>
      </c>
      <c r="Y119" s="993">
        <v>2.2000000000000002</v>
      </c>
      <c r="Z119" s="992">
        <v>8300</v>
      </c>
      <c r="AA119" s="992">
        <v>77300</v>
      </c>
      <c r="AB119" s="993">
        <v>10.8</v>
      </c>
      <c r="AC119" s="993">
        <v>6</v>
      </c>
      <c r="AD119" s="992">
        <v>16700</v>
      </c>
      <c r="AE119" s="992">
        <v>260600</v>
      </c>
      <c r="AF119" s="993">
        <v>6.4</v>
      </c>
      <c r="AG119" s="993">
        <v>2.6</v>
      </c>
      <c r="AH119" s="992">
        <v>23400</v>
      </c>
      <c r="AI119" s="992">
        <v>144800</v>
      </c>
      <c r="AJ119" s="993">
        <v>16.2</v>
      </c>
      <c r="AK119" s="993">
        <v>5.2</v>
      </c>
      <c r="AL119" s="992">
        <v>68100</v>
      </c>
      <c r="AM119" s="992">
        <v>429000</v>
      </c>
      <c r="AN119" s="993">
        <v>15.9</v>
      </c>
      <c r="AO119" s="993">
        <v>2.9</v>
      </c>
      <c r="AP119" s="992">
        <v>38200</v>
      </c>
      <c r="AQ119" s="992">
        <v>396300</v>
      </c>
      <c r="AR119" s="993">
        <v>9.6</v>
      </c>
      <c r="AS119" s="993">
        <v>2.5</v>
      </c>
      <c r="AT119" s="992">
        <v>4700</v>
      </c>
      <c r="AU119" s="992">
        <v>40400</v>
      </c>
      <c r="AV119" s="993">
        <v>11.7</v>
      </c>
      <c r="AW119" s="993">
        <v>9.1</v>
      </c>
      <c r="AX119" s="992">
        <v>6700</v>
      </c>
      <c r="AY119" s="992">
        <v>150000</v>
      </c>
      <c r="AZ119" s="993">
        <v>4.5</v>
      </c>
      <c r="BA119" s="993">
        <v>3</v>
      </c>
      <c r="BB119" s="992">
        <v>15700</v>
      </c>
      <c r="BC119" s="992">
        <v>101900</v>
      </c>
      <c r="BD119" s="993">
        <v>15.4</v>
      </c>
      <c r="BE119" s="993">
        <v>6.2</v>
      </c>
      <c r="BF119" s="992">
        <v>36500</v>
      </c>
      <c r="BG119" s="992">
        <v>206100</v>
      </c>
      <c r="BH119" s="993">
        <v>17.7</v>
      </c>
      <c r="BI119" s="993">
        <v>4.5999999999999996</v>
      </c>
      <c r="BJ119" s="992">
        <v>20600</v>
      </c>
      <c r="BK119" s="992">
        <v>223900</v>
      </c>
      <c r="BL119" s="993">
        <v>9.1999999999999993</v>
      </c>
      <c r="BM119" s="993">
        <v>3.4</v>
      </c>
      <c r="BN119" s="992">
        <v>3600</v>
      </c>
      <c r="BO119" s="992">
        <v>36900</v>
      </c>
      <c r="BP119" s="993">
        <v>9.9</v>
      </c>
      <c r="BQ119" s="993">
        <v>7.9</v>
      </c>
      <c r="BR119" s="992">
        <v>9900</v>
      </c>
      <c r="BS119" s="992">
        <v>110600</v>
      </c>
      <c r="BT119" s="993">
        <v>9</v>
      </c>
      <c r="BU119" s="993">
        <v>4.5</v>
      </c>
      <c r="BV119" s="992">
        <v>7700</v>
      </c>
      <c r="BW119" s="992">
        <v>42900</v>
      </c>
      <c r="BX119" s="993">
        <v>17.899999999999999</v>
      </c>
      <c r="BY119" s="993">
        <v>9.6</v>
      </c>
      <c r="BZ119" s="992">
        <v>31600</v>
      </c>
      <c r="CA119" s="992">
        <v>222900</v>
      </c>
      <c r="CB119" s="993">
        <v>14.2</v>
      </c>
      <c r="CC119" s="993">
        <v>3.8</v>
      </c>
      <c r="CD119" s="992">
        <v>17600</v>
      </c>
      <c r="CE119" s="992">
        <v>172300</v>
      </c>
      <c r="CF119" s="993">
        <v>10.199999999999999</v>
      </c>
      <c r="CG119" s="993">
        <v>3.7</v>
      </c>
    </row>
    <row r="120" spans="1:85" s="956" customFormat="1">
      <c r="A120" s="991" t="s">
        <v>623</v>
      </c>
      <c r="B120" s="992">
        <v>196000</v>
      </c>
      <c r="C120" s="992">
        <v>2833300</v>
      </c>
      <c r="D120" s="993">
        <v>6.9</v>
      </c>
      <c r="E120" s="993">
        <v>0.8</v>
      </c>
      <c r="F120" s="992">
        <v>183700</v>
      </c>
      <c r="G120" s="992">
        <v>1319500</v>
      </c>
      <c r="H120" s="993">
        <v>13.9</v>
      </c>
      <c r="I120" s="993">
        <v>1.7</v>
      </c>
      <c r="J120" s="992">
        <v>109300</v>
      </c>
      <c r="K120" s="992">
        <v>1545200</v>
      </c>
      <c r="L120" s="993">
        <v>7.1</v>
      </c>
      <c r="M120" s="993">
        <v>1.2</v>
      </c>
      <c r="N120" s="992">
        <v>94200</v>
      </c>
      <c r="O120" s="992">
        <v>729600</v>
      </c>
      <c r="P120" s="993">
        <v>12.9</v>
      </c>
      <c r="Q120" s="993">
        <v>2.2999999999999998</v>
      </c>
      <c r="R120" s="992">
        <v>86700</v>
      </c>
      <c r="S120" s="992">
        <v>1288100</v>
      </c>
      <c r="T120" s="993">
        <v>6.7</v>
      </c>
      <c r="U120" s="993">
        <v>1.2</v>
      </c>
      <c r="V120" s="992">
        <v>89500</v>
      </c>
      <c r="W120" s="992">
        <v>589900</v>
      </c>
      <c r="X120" s="993">
        <v>15.2</v>
      </c>
      <c r="Y120" s="993">
        <v>2.5</v>
      </c>
      <c r="Z120" s="992">
        <v>12400</v>
      </c>
      <c r="AA120" s="992">
        <v>82800</v>
      </c>
      <c r="AB120" s="993">
        <v>15</v>
      </c>
      <c r="AC120" s="993">
        <v>7.1</v>
      </c>
      <c r="AD120" s="992">
        <v>27900</v>
      </c>
      <c r="AE120" s="992">
        <v>286400</v>
      </c>
      <c r="AF120" s="993">
        <v>9.6999999999999993</v>
      </c>
      <c r="AG120" s="993">
        <v>3.1</v>
      </c>
      <c r="AH120" s="992">
        <v>25900</v>
      </c>
      <c r="AI120" s="992">
        <v>160700</v>
      </c>
      <c r="AJ120" s="993">
        <v>16.100000000000001</v>
      </c>
      <c r="AK120" s="993">
        <v>5.2</v>
      </c>
      <c r="AL120" s="992">
        <v>78900</v>
      </c>
      <c r="AM120" s="992">
        <v>429400</v>
      </c>
      <c r="AN120" s="993">
        <v>18.399999999999999</v>
      </c>
      <c r="AO120" s="993">
        <v>3.3</v>
      </c>
      <c r="AP120" s="992">
        <v>38700</v>
      </c>
      <c r="AQ120" s="992">
        <v>360100</v>
      </c>
      <c r="AR120" s="993">
        <v>10.8</v>
      </c>
      <c r="AS120" s="993">
        <v>2.8</v>
      </c>
      <c r="AT120" s="992">
        <v>6500</v>
      </c>
      <c r="AU120" s="992">
        <v>41100</v>
      </c>
      <c r="AV120" s="993">
        <v>15.8</v>
      </c>
      <c r="AW120" s="993">
        <v>10.7</v>
      </c>
      <c r="AX120" s="992">
        <v>13800</v>
      </c>
      <c r="AY120" s="992">
        <v>163700</v>
      </c>
      <c r="AZ120" s="993">
        <v>8.4</v>
      </c>
      <c r="BA120" s="993">
        <v>4</v>
      </c>
      <c r="BB120" s="992">
        <v>16300</v>
      </c>
      <c r="BC120" s="992">
        <v>112600</v>
      </c>
      <c r="BD120" s="993">
        <v>14.4</v>
      </c>
      <c r="BE120" s="993">
        <v>6.1</v>
      </c>
      <c r="BF120" s="992">
        <v>37000</v>
      </c>
      <c r="BG120" s="992">
        <v>205200</v>
      </c>
      <c r="BH120" s="993">
        <v>18</v>
      </c>
      <c r="BI120" s="993">
        <v>4.9000000000000004</v>
      </c>
      <c r="BJ120" s="992">
        <v>20600</v>
      </c>
      <c r="BK120" s="992">
        <v>207000</v>
      </c>
      <c r="BL120" s="993">
        <v>10</v>
      </c>
      <c r="BM120" s="993">
        <v>3.7</v>
      </c>
      <c r="BN120" s="992">
        <v>5900</v>
      </c>
      <c r="BO120" s="992">
        <v>41700</v>
      </c>
      <c r="BP120" s="993">
        <v>14.1</v>
      </c>
      <c r="BQ120" s="993">
        <v>9.5</v>
      </c>
      <c r="BR120" s="992">
        <v>14100</v>
      </c>
      <c r="BS120" s="992">
        <v>122700</v>
      </c>
      <c r="BT120" s="993">
        <v>11.5</v>
      </c>
      <c r="BU120" s="993">
        <v>5</v>
      </c>
      <c r="BV120" s="992">
        <v>9600</v>
      </c>
      <c r="BW120" s="992">
        <v>48100</v>
      </c>
      <c r="BX120" s="993">
        <v>19.899999999999999</v>
      </c>
      <c r="BY120" s="993">
        <v>10</v>
      </c>
      <c r="BZ120" s="992">
        <v>41900</v>
      </c>
      <c r="CA120" s="992">
        <v>224200</v>
      </c>
      <c r="CB120" s="993">
        <v>18.7</v>
      </c>
      <c r="CC120" s="993">
        <v>4.4000000000000004</v>
      </c>
      <c r="CD120" s="992">
        <v>18100</v>
      </c>
      <c r="CE120" s="992">
        <v>153100</v>
      </c>
      <c r="CF120" s="993">
        <v>11.8</v>
      </c>
      <c r="CG120" s="993">
        <v>4.4000000000000004</v>
      </c>
    </row>
    <row r="121" spans="1:85" s="956" customFormat="1">
      <c r="A121" s="991" t="s">
        <v>624</v>
      </c>
      <c r="B121" s="992">
        <v>179400</v>
      </c>
      <c r="C121" s="992">
        <v>2756000</v>
      </c>
      <c r="D121" s="993">
        <v>6.5</v>
      </c>
      <c r="E121" s="993">
        <v>0.8</v>
      </c>
      <c r="F121" s="992">
        <v>191900</v>
      </c>
      <c r="G121" s="992">
        <v>1410400</v>
      </c>
      <c r="H121" s="993">
        <v>13.6</v>
      </c>
      <c r="I121" s="993">
        <v>1.6</v>
      </c>
      <c r="J121" s="992">
        <v>107100</v>
      </c>
      <c r="K121" s="992">
        <v>1528100</v>
      </c>
      <c r="L121" s="993">
        <v>7</v>
      </c>
      <c r="M121" s="993">
        <v>1.1000000000000001</v>
      </c>
      <c r="N121" s="992">
        <v>100800</v>
      </c>
      <c r="O121" s="992">
        <v>768800</v>
      </c>
      <c r="P121" s="993">
        <v>13.1</v>
      </c>
      <c r="Q121" s="993">
        <v>2.2000000000000002</v>
      </c>
      <c r="R121" s="992">
        <v>72400</v>
      </c>
      <c r="S121" s="992">
        <v>1227800</v>
      </c>
      <c r="T121" s="993">
        <v>5.9</v>
      </c>
      <c r="U121" s="993">
        <v>1.1000000000000001</v>
      </c>
      <c r="V121" s="992">
        <v>91200</v>
      </c>
      <c r="W121" s="992">
        <v>641600</v>
      </c>
      <c r="X121" s="993">
        <v>14.2</v>
      </c>
      <c r="Y121" s="993">
        <v>2.4</v>
      </c>
      <c r="Z121" s="992">
        <v>11600</v>
      </c>
      <c r="AA121" s="992">
        <v>84700</v>
      </c>
      <c r="AB121" s="993">
        <v>13.7</v>
      </c>
      <c r="AC121" s="993">
        <v>6.7</v>
      </c>
      <c r="AD121" s="992">
        <v>25800</v>
      </c>
      <c r="AE121" s="992">
        <v>308300</v>
      </c>
      <c r="AF121" s="993">
        <v>8.4</v>
      </c>
      <c r="AG121" s="993">
        <v>2.8</v>
      </c>
      <c r="AH121" s="992">
        <v>26900</v>
      </c>
      <c r="AI121" s="992">
        <v>163400</v>
      </c>
      <c r="AJ121" s="993">
        <v>16.5</v>
      </c>
      <c r="AK121" s="993">
        <v>5.0999999999999996</v>
      </c>
      <c r="AL121" s="992">
        <v>76400</v>
      </c>
      <c r="AM121" s="992">
        <v>447100</v>
      </c>
      <c r="AN121" s="993">
        <v>17.100000000000001</v>
      </c>
      <c r="AO121" s="993">
        <v>3.1</v>
      </c>
      <c r="AP121" s="992">
        <v>51300</v>
      </c>
      <c r="AQ121" s="992">
        <v>406900</v>
      </c>
      <c r="AR121" s="993">
        <v>12.6</v>
      </c>
      <c r="AS121" s="993">
        <v>2.9</v>
      </c>
      <c r="AT121" s="992">
        <v>5200</v>
      </c>
      <c r="AU121" s="992">
        <v>40800</v>
      </c>
      <c r="AV121" s="993">
        <v>12.8</v>
      </c>
      <c r="AW121" s="993">
        <v>9.8000000000000007</v>
      </c>
      <c r="AX121" s="992">
        <v>13400</v>
      </c>
      <c r="AY121" s="992">
        <v>177800</v>
      </c>
      <c r="AZ121" s="993">
        <v>7.5</v>
      </c>
      <c r="BA121" s="993">
        <v>3.7</v>
      </c>
      <c r="BB121" s="992">
        <v>17800</v>
      </c>
      <c r="BC121" s="992">
        <v>115700</v>
      </c>
      <c r="BD121" s="993">
        <v>15.4</v>
      </c>
      <c r="BE121" s="993">
        <v>6.1</v>
      </c>
      <c r="BF121" s="992">
        <v>35000</v>
      </c>
      <c r="BG121" s="992">
        <v>201000</v>
      </c>
      <c r="BH121" s="993">
        <v>17.399999999999999</v>
      </c>
      <c r="BI121" s="993">
        <v>4.8</v>
      </c>
      <c r="BJ121" s="992">
        <v>29300</v>
      </c>
      <c r="BK121" s="992">
        <v>233400</v>
      </c>
      <c r="BL121" s="993">
        <v>12.5</v>
      </c>
      <c r="BM121" s="993">
        <v>3.9</v>
      </c>
      <c r="BN121" s="992">
        <v>6400</v>
      </c>
      <c r="BO121" s="992">
        <v>44000</v>
      </c>
      <c r="BP121" s="993">
        <v>14.6</v>
      </c>
      <c r="BQ121" s="993">
        <v>9.3000000000000007</v>
      </c>
      <c r="BR121" s="992">
        <v>12400</v>
      </c>
      <c r="BS121" s="992">
        <v>130400</v>
      </c>
      <c r="BT121" s="993">
        <v>9.5</v>
      </c>
      <c r="BU121" s="993">
        <v>4.5</v>
      </c>
      <c r="BV121" s="992">
        <v>9100</v>
      </c>
      <c r="BW121" s="992">
        <v>47700</v>
      </c>
      <c r="BX121" s="993">
        <v>19</v>
      </c>
      <c r="BY121" s="993">
        <v>9.6</v>
      </c>
      <c r="BZ121" s="992">
        <v>41400</v>
      </c>
      <c r="CA121" s="992">
        <v>246100</v>
      </c>
      <c r="CB121" s="993">
        <v>16.8</v>
      </c>
      <c r="CC121" s="993">
        <v>4.0999999999999996</v>
      </c>
      <c r="CD121" s="992">
        <v>22000</v>
      </c>
      <c r="CE121" s="992">
        <v>173500</v>
      </c>
      <c r="CF121" s="993">
        <v>12.7</v>
      </c>
      <c r="CG121" s="993">
        <v>4.3</v>
      </c>
    </row>
    <row r="122" spans="1:85" s="956" customFormat="1">
      <c r="A122" s="991" t="s">
        <v>625</v>
      </c>
      <c r="B122" s="992">
        <v>188000</v>
      </c>
      <c r="C122" s="992">
        <v>2777100</v>
      </c>
      <c r="D122" s="993">
        <v>6.8</v>
      </c>
      <c r="E122" s="993">
        <v>0.8</v>
      </c>
      <c r="F122" s="992">
        <v>216100</v>
      </c>
      <c r="G122" s="992">
        <v>1499000</v>
      </c>
      <c r="H122" s="993">
        <v>14.4</v>
      </c>
      <c r="I122" s="993">
        <v>1.6</v>
      </c>
      <c r="J122" s="992">
        <v>101100</v>
      </c>
      <c r="K122" s="992">
        <v>1508000</v>
      </c>
      <c r="L122" s="993">
        <v>6.7</v>
      </c>
      <c r="M122" s="993">
        <v>1.1000000000000001</v>
      </c>
      <c r="N122" s="992">
        <v>118300</v>
      </c>
      <c r="O122" s="992">
        <v>835200</v>
      </c>
      <c r="P122" s="993">
        <v>14.2</v>
      </c>
      <c r="Q122" s="993">
        <v>2.2000000000000002</v>
      </c>
      <c r="R122" s="992">
        <v>86900</v>
      </c>
      <c r="S122" s="992">
        <v>1269100</v>
      </c>
      <c r="T122" s="993">
        <v>6.8</v>
      </c>
      <c r="U122" s="993">
        <v>1.2</v>
      </c>
      <c r="V122" s="992">
        <v>97900</v>
      </c>
      <c r="W122" s="992">
        <v>663800</v>
      </c>
      <c r="X122" s="993">
        <v>14.7</v>
      </c>
      <c r="Y122" s="993">
        <v>2.2999999999999998</v>
      </c>
      <c r="Z122" s="992">
        <v>15900</v>
      </c>
      <c r="AA122" s="992">
        <v>92300</v>
      </c>
      <c r="AB122" s="993">
        <v>17.2</v>
      </c>
      <c r="AC122" s="993">
        <v>7</v>
      </c>
      <c r="AD122" s="992">
        <v>24500</v>
      </c>
      <c r="AE122" s="992">
        <v>321700</v>
      </c>
      <c r="AF122" s="993">
        <v>7.6</v>
      </c>
      <c r="AG122" s="993">
        <v>2.7</v>
      </c>
      <c r="AH122" s="992">
        <v>31700</v>
      </c>
      <c r="AI122" s="992">
        <v>188200</v>
      </c>
      <c r="AJ122" s="993">
        <v>16.8</v>
      </c>
      <c r="AK122" s="993">
        <v>4.8</v>
      </c>
      <c r="AL122" s="992">
        <v>92300</v>
      </c>
      <c r="AM122" s="992">
        <v>459900</v>
      </c>
      <c r="AN122" s="993">
        <v>20.100000000000001</v>
      </c>
      <c r="AO122" s="993">
        <v>3.2</v>
      </c>
      <c r="AP122" s="992">
        <v>51700</v>
      </c>
      <c r="AQ122" s="992">
        <v>436900</v>
      </c>
      <c r="AR122" s="993">
        <v>11.8</v>
      </c>
      <c r="AS122" s="993">
        <v>2.7</v>
      </c>
      <c r="AT122" s="992">
        <v>7400</v>
      </c>
      <c r="AU122" s="992">
        <v>45600</v>
      </c>
      <c r="AV122" s="993">
        <v>16.2</v>
      </c>
      <c r="AW122" s="993">
        <v>9.9</v>
      </c>
      <c r="AX122" s="992">
        <v>11700</v>
      </c>
      <c r="AY122" s="992">
        <v>189900</v>
      </c>
      <c r="AZ122" s="993">
        <v>6.2</v>
      </c>
      <c r="BA122" s="993">
        <v>3.2</v>
      </c>
      <c r="BB122" s="992">
        <v>21100</v>
      </c>
      <c r="BC122" s="992">
        <v>131600</v>
      </c>
      <c r="BD122" s="993">
        <v>16</v>
      </c>
      <c r="BE122" s="993">
        <v>5.7</v>
      </c>
      <c r="BF122" s="992">
        <v>47800</v>
      </c>
      <c r="BG122" s="992">
        <v>213400</v>
      </c>
      <c r="BH122" s="993">
        <v>22.4</v>
      </c>
      <c r="BI122" s="993">
        <v>5.0999999999999996</v>
      </c>
      <c r="BJ122" s="992">
        <v>30300</v>
      </c>
      <c r="BK122" s="992">
        <v>254600</v>
      </c>
      <c r="BL122" s="993">
        <v>11.9</v>
      </c>
      <c r="BM122" s="993">
        <v>3.6</v>
      </c>
      <c r="BN122" s="992">
        <v>8500</v>
      </c>
      <c r="BO122" s="992">
        <v>46600</v>
      </c>
      <c r="BP122" s="993">
        <v>18.3</v>
      </c>
      <c r="BQ122" s="993">
        <v>9.8000000000000007</v>
      </c>
      <c r="BR122" s="992">
        <v>12800</v>
      </c>
      <c r="BS122" s="992">
        <v>131700</v>
      </c>
      <c r="BT122" s="993">
        <v>9.6999999999999993</v>
      </c>
      <c r="BU122" s="993">
        <v>4.5</v>
      </c>
      <c r="BV122" s="992">
        <v>10600</v>
      </c>
      <c r="BW122" s="992">
        <v>56600</v>
      </c>
      <c r="BX122" s="993">
        <v>18.8</v>
      </c>
      <c r="BY122" s="993">
        <v>8.9</v>
      </c>
      <c r="BZ122" s="992">
        <v>44500</v>
      </c>
      <c r="CA122" s="992">
        <v>246500</v>
      </c>
      <c r="CB122" s="993">
        <v>18.100000000000001</v>
      </c>
      <c r="CC122" s="993">
        <v>4.2</v>
      </c>
      <c r="CD122" s="992">
        <v>21400</v>
      </c>
      <c r="CE122" s="992">
        <v>182300</v>
      </c>
      <c r="CF122" s="993">
        <v>11.7</v>
      </c>
      <c r="CG122" s="993">
        <v>4</v>
      </c>
    </row>
    <row r="123" spans="1:85" s="956" customFormat="1">
      <c r="A123" s="991" t="s">
        <v>626</v>
      </c>
      <c r="B123" s="992">
        <v>183300</v>
      </c>
      <c r="C123" s="992">
        <v>2822800</v>
      </c>
      <c r="D123" s="993">
        <v>6.5</v>
      </c>
      <c r="E123" s="993">
        <v>0.8</v>
      </c>
      <c r="F123" s="992">
        <v>219500</v>
      </c>
      <c r="G123" s="992">
        <v>1545800</v>
      </c>
      <c r="H123" s="993">
        <v>14.2</v>
      </c>
      <c r="I123" s="993">
        <v>1.6</v>
      </c>
      <c r="J123" s="992">
        <v>101700</v>
      </c>
      <c r="K123" s="992">
        <v>1541400</v>
      </c>
      <c r="L123" s="993">
        <v>6.6</v>
      </c>
      <c r="M123" s="993">
        <v>1.1000000000000001</v>
      </c>
      <c r="N123" s="992">
        <v>115700</v>
      </c>
      <c r="O123" s="992">
        <v>861100</v>
      </c>
      <c r="P123" s="993">
        <v>13.4</v>
      </c>
      <c r="Q123" s="993">
        <v>2.1</v>
      </c>
      <c r="R123" s="992">
        <v>81600</v>
      </c>
      <c r="S123" s="992">
        <v>1281400</v>
      </c>
      <c r="T123" s="993">
        <v>6.4</v>
      </c>
      <c r="U123" s="993">
        <v>1.2</v>
      </c>
      <c r="V123" s="992">
        <v>103800</v>
      </c>
      <c r="W123" s="992">
        <v>684700</v>
      </c>
      <c r="X123" s="993">
        <v>15.2</v>
      </c>
      <c r="Y123" s="993">
        <v>2.2999999999999998</v>
      </c>
      <c r="Z123" s="992">
        <v>14300</v>
      </c>
      <c r="AA123" s="992">
        <v>96800</v>
      </c>
      <c r="AB123" s="993">
        <v>14.8</v>
      </c>
      <c r="AC123" s="993">
        <v>6.5</v>
      </c>
      <c r="AD123" s="992">
        <v>30400</v>
      </c>
      <c r="AE123" s="992">
        <v>329000</v>
      </c>
      <c r="AF123" s="993">
        <v>9.3000000000000007</v>
      </c>
      <c r="AG123" s="993">
        <v>2.8</v>
      </c>
      <c r="AH123" s="992">
        <v>32100</v>
      </c>
      <c r="AI123" s="992">
        <v>208100</v>
      </c>
      <c r="AJ123" s="993">
        <v>15.4</v>
      </c>
      <c r="AK123" s="993">
        <v>4.4000000000000004</v>
      </c>
      <c r="AL123" s="992">
        <v>83800</v>
      </c>
      <c r="AM123" s="992">
        <v>450400</v>
      </c>
      <c r="AN123" s="993">
        <v>18.600000000000001</v>
      </c>
      <c r="AO123" s="993">
        <v>3.2</v>
      </c>
      <c r="AP123" s="992">
        <v>58800</v>
      </c>
      <c r="AQ123" s="992">
        <v>461500</v>
      </c>
      <c r="AR123" s="993">
        <v>12.7</v>
      </c>
      <c r="AS123" s="993">
        <v>2.7</v>
      </c>
      <c r="AT123" s="992">
        <v>5500</v>
      </c>
      <c r="AU123" s="992">
        <v>43100</v>
      </c>
      <c r="AV123" s="993">
        <v>12.7</v>
      </c>
      <c r="AW123" s="993">
        <v>9.3000000000000007</v>
      </c>
      <c r="AX123" s="992">
        <v>14200</v>
      </c>
      <c r="AY123" s="992">
        <v>192300</v>
      </c>
      <c r="AZ123" s="993">
        <v>7.4</v>
      </c>
      <c r="BA123" s="993">
        <v>3.5</v>
      </c>
      <c r="BB123" s="992">
        <v>17300</v>
      </c>
      <c r="BC123" s="992">
        <v>140300</v>
      </c>
      <c r="BD123" s="993">
        <v>12.3</v>
      </c>
      <c r="BE123" s="993">
        <v>5</v>
      </c>
      <c r="BF123" s="992">
        <v>45700</v>
      </c>
      <c r="BG123" s="992">
        <v>217600</v>
      </c>
      <c r="BH123" s="993">
        <v>21</v>
      </c>
      <c r="BI123" s="993">
        <v>5.0999999999999996</v>
      </c>
      <c r="BJ123" s="992">
        <v>33000</v>
      </c>
      <c r="BK123" s="992">
        <v>267800</v>
      </c>
      <c r="BL123" s="993">
        <v>12.3</v>
      </c>
      <c r="BM123" s="993">
        <v>3.6</v>
      </c>
      <c r="BN123" s="992">
        <v>8800</v>
      </c>
      <c r="BO123" s="992">
        <v>53700</v>
      </c>
      <c r="BP123" s="993">
        <v>16.5</v>
      </c>
      <c r="BQ123" s="993">
        <v>9</v>
      </c>
      <c r="BR123" s="992">
        <v>16200</v>
      </c>
      <c r="BS123" s="992">
        <v>136600</v>
      </c>
      <c r="BT123" s="993">
        <v>11.9</v>
      </c>
      <c r="BU123" s="993">
        <v>4.7</v>
      </c>
      <c r="BV123" s="992">
        <v>14800</v>
      </c>
      <c r="BW123" s="992">
        <v>67700</v>
      </c>
      <c r="BX123" s="993">
        <v>21.8</v>
      </c>
      <c r="BY123" s="993">
        <v>8.5</v>
      </c>
      <c r="BZ123" s="992">
        <v>38200</v>
      </c>
      <c r="CA123" s="992">
        <v>232800</v>
      </c>
      <c r="CB123" s="993">
        <v>16.399999999999999</v>
      </c>
      <c r="CC123" s="993">
        <v>4.0999999999999996</v>
      </c>
      <c r="CD123" s="992">
        <v>25900</v>
      </c>
      <c r="CE123" s="992">
        <v>193700</v>
      </c>
      <c r="CF123" s="993">
        <v>13.4</v>
      </c>
      <c r="CG123" s="993">
        <v>4.0999999999999996</v>
      </c>
    </row>
    <row r="124" spans="1:85" s="956" customFormat="1">
      <c r="A124" s="991" t="s">
        <v>627</v>
      </c>
      <c r="B124" s="992">
        <v>174600</v>
      </c>
      <c r="C124" s="992">
        <v>2887500</v>
      </c>
      <c r="D124" s="993">
        <v>6</v>
      </c>
      <c r="E124" s="993">
        <v>0.8</v>
      </c>
      <c r="F124" s="992">
        <v>215000</v>
      </c>
      <c r="G124" s="992">
        <v>1579900</v>
      </c>
      <c r="H124" s="993">
        <v>13.6</v>
      </c>
      <c r="I124" s="993">
        <v>1.5</v>
      </c>
      <c r="J124" s="992">
        <v>95900</v>
      </c>
      <c r="K124" s="992">
        <v>1584000</v>
      </c>
      <c r="L124" s="993">
        <v>6.1</v>
      </c>
      <c r="M124" s="993">
        <v>1.1000000000000001</v>
      </c>
      <c r="N124" s="992">
        <v>110200</v>
      </c>
      <c r="O124" s="992">
        <v>862600</v>
      </c>
      <c r="P124" s="993">
        <v>12.8</v>
      </c>
      <c r="Q124" s="993">
        <v>2.1</v>
      </c>
      <c r="R124" s="992">
        <v>78700</v>
      </c>
      <c r="S124" s="992">
        <v>1303500</v>
      </c>
      <c r="T124" s="993">
        <v>6</v>
      </c>
      <c r="U124" s="993">
        <v>1.1000000000000001</v>
      </c>
      <c r="V124" s="992">
        <v>104800</v>
      </c>
      <c r="W124" s="992">
        <v>717300</v>
      </c>
      <c r="X124" s="993">
        <v>14.6</v>
      </c>
      <c r="Y124" s="993">
        <v>2.2000000000000002</v>
      </c>
      <c r="Z124" s="992">
        <v>17300</v>
      </c>
      <c r="AA124" s="992">
        <v>106300</v>
      </c>
      <c r="AB124" s="993">
        <v>16.3</v>
      </c>
      <c r="AC124" s="993">
        <v>6.5</v>
      </c>
      <c r="AD124" s="992">
        <v>30600</v>
      </c>
      <c r="AE124" s="992">
        <v>327700</v>
      </c>
      <c r="AF124" s="993">
        <v>9.3000000000000007</v>
      </c>
      <c r="AG124" s="993">
        <v>2.8</v>
      </c>
      <c r="AH124" s="992">
        <v>41900</v>
      </c>
      <c r="AI124" s="992">
        <v>224700</v>
      </c>
      <c r="AJ124" s="993">
        <v>18.7</v>
      </c>
      <c r="AK124" s="993">
        <v>4.5999999999999996</v>
      </c>
      <c r="AL124" s="992">
        <v>79900</v>
      </c>
      <c r="AM124" s="992">
        <v>463600</v>
      </c>
      <c r="AN124" s="993">
        <v>17.2</v>
      </c>
      <c r="AO124" s="993">
        <v>3.1</v>
      </c>
      <c r="AP124" s="992">
        <v>45200</v>
      </c>
      <c r="AQ124" s="992">
        <v>457600</v>
      </c>
      <c r="AR124" s="993">
        <v>9.9</v>
      </c>
      <c r="AS124" s="993">
        <v>2.4</v>
      </c>
      <c r="AT124" s="992">
        <v>8700</v>
      </c>
      <c r="AU124" s="992">
        <v>48700</v>
      </c>
      <c r="AV124" s="993">
        <v>17.8</v>
      </c>
      <c r="AW124" s="993">
        <v>10.1</v>
      </c>
      <c r="AX124" s="992">
        <v>12600</v>
      </c>
      <c r="AY124" s="992">
        <v>188600</v>
      </c>
      <c r="AZ124" s="993">
        <v>6.7</v>
      </c>
      <c r="BA124" s="993">
        <v>3.3</v>
      </c>
      <c r="BB124" s="992">
        <v>24300</v>
      </c>
      <c r="BC124" s="992">
        <v>152000</v>
      </c>
      <c r="BD124" s="993">
        <v>16</v>
      </c>
      <c r="BE124" s="993">
        <v>5.4</v>
      </c>
      <c r="BF124" s="992">
        <v>42500</v>
      </c>
      <c r="BG124" s="992">
        <v>212900</v>
      </c>
      <c r="BH124" s="993">
        <v>20</v>
      </c>
      <c r="BI124" s="993">
        <v>5</v>
      </c>
      <c r="BJ124" s="992">
        <v>22100</v>
      </c>
      <c r="BK124" s="992">
        <v>260500</v>
      </c>
      <c r="BL124" s="993">
        <v>8.5</v>
      </c>
      <c r="BM124" s="993">
        <v>3.1</v>
      </c>
      <c r="BN124" s="992">
        <v>8600</v>
      </c>
      <c r="BO124" s="992">
        <v>57600</v>
      </c>
      <c r="BP124" s="993">
        <v>15</v>
      </c>
      <c r="BQ124" s="993">
        <v>8.4</v>
      </c>
      <c r="BR124" s="992">
        <v>18000</v>
      </c>
      <c r="BS124" s="992">
        <v>139200</v>
      </c>
      <c r="BT124" s="993">
        <v>13</v>
      </c>
      <c r="BU124" s="993">
        <v>4.8</v>
      </c>
      <c r="BV124" s="992">
        <v>17700</v>
      </c>
      <c r="BW124" s="992">
        <v>72800</v>
      </c>
      <c r="BX124" s="993">
        <v>24.3</v>
      </c>
      <c r="BY124" s="993">
        <v>8.6999999999999993</v>
      </c>
      <c r="BZ124" s="992">
        <v>37400</v>
      </c>
      <c r="CA124" s="992">
        <v>250800</v>
      </c>
      <c r="CB124" s="993">
        <v>14.9</v>
      </c>
      <c r="CC124" s="993">
        <v>3.8</v>
      </c>
      <c r="CD124" s="992">
        <v>23100</v>
      </c>
      <c r="CE124" s="992">
        <v>197100</v>
      </c>
      <c r="CF124" s="993">
        <v>11.7</v>
      </c>
      <c r="CG124" s="993">
        <v>3.9</v>
      </c>
    </row>
    <row r="125" spans="1:85" s="956" customFormat="1">
      <c r="A125" s="991" t="s">
        <v>578</v>
      </c>
      <c r="B125" s="992">
        <v>151100</v>
      </c>
      <c r="C125" s="992">
        <v>2960600</v>
      </c>
      <c r="D125" s="993">
        <v>5.0999999999999996</v>
      </c>
      <c r="E125" s="993">
        <v>0.7</v>
      </c>
      <c r="F125" s="992">
        <v>165800</v>
      </c>
      <c r="G125" s="992">
        <v>1591000</v>
      </c>
      <c r="H125" s="993">
        <v>10.4</v>
      </c>
      <c r="I125" s="993">
        <v>1.4</v>
      </c>
      <c r="J125" s="992">
        <v>76400</v>
      </c>
      <c r="K125" s="992">
        <v>1634900</v>
      </c>
      <c r="L125" s="993">
        <v>4.7</v>
      </c>
      <c r="M125" s="993">
        <v>0.9</v>
      </c>
      <c r="N125" s="992">
        <v>88600</v>
      </c>
      <c r="O125" s="992">
        <v>866900</v>
      </c>
      <c r="P125" s="993">
        <v>10.199999999999999</v>
      </c>
      <c r="Q125" s="993">
        <v>1.9</v>
      </c>
      <c r="R125" s="992">
        <v>74600</v>
      </c>
      <c r="S125" s="992">
        <v>1325600</v>
      </c>
      <c r="T125" s="993">
        <v>5.6</v>
      </c>
      <c r="U125" s="993">
        <v>1.1000000000000001</v>
      </c>
      <c r="V125" s="992">
        <v>77200</v>
      </c>
      <c r="W125" s="992">
        <v>724100</v>
      </c>
      <c r="X125" s="993">
        <v>10.7</v>
      </c>
      <c r="Y125" s="993">
        <v>2</v>
      </c>
      <c r="Z125" s="992">
        <v>12900</v>
      </c>
      <c r="AA125" s="992">
        <v>108600</v>
      </c>
      <c r="AB125" s="993">
        <v>11.9</v>
      </c>
      <c r="AC125" s="993">
        <v>5.6</v>
      </c>
      <c r="AD125" s="992">
        <v>20500</v>
      </c>
      <c r="AE125" s="992">
        <v>330700</v>
      </c>
      <c r="AF125" s="993">
        <v>6.2</v>
      </c>
      <c r="AG125" s="993">
        <v>2.4</v>
      </c>
      <c r="AH125" s="992">
        <v>24200</v>
      </c>
      <c r="AI125" s="992">
        <v>209900</v>
      </c>
      <c r="AJ125" s="993">
        <v>11.5</v>
      </c>
      <c r="AK125" s="993">
        <v>4.0999999999999996</v>
      </c>
      <c r="AL125" s="992">
        <v>72900</v>
      </c>
      <c r="AM125" s="992">
        <v>493700</v>
      </c>
      <c r="AN125" s="993">
        <v>14.8</v>
      </c>
      <c r="AO125" s="993">
        <v>2.8</v>
      </c>
      <c r="AP125" s="992">
        <v>35300</v>
      </c>
      <c r="AQ125" s="992">
        <v>448200</v>
      </c>
      <c r="AR125" s="993">
        <v>7.9</v>
      </c>
      <c r="AS125" s="993">
        <v>2.2000000000000002</v>
      </c>
      <c r="AT125" s="992">
        <v>7400</v>
      </c>
      <c r="AU125" s="992">
        <v>56800</v>
      </c>
      <c r="AV125" s="993">
        <v>13</v>
      </c>
      <c r="AW125" s="993">
        <v>8.1999999999999993</v>
      </c>
      <c r="AX125" s="992">
        <v>9300</v>
      </c>
      <c r="AY125" s="992">
        <v>189000</v>
      </c>
      <c r="AZ125" s="993">
        <v>4.9000000000000004</v>
      </c>
      <c r="BA125" s="993">
        <v>2.9</v>
      </c>
      <c r="BB125" s="992">
        <v>14700</v>
      </c>
      <c r="BC125" s="992">
        <v>148000</v>
      </c>
      <c r="BD125" s="993">
        <v>9.9</v>
      </c>
      <c r="BE125" s="993">
        <v>4.7</v>
      </c>
      <c r="BF125" s="992">
        <v>39200</v>
      </c>
      <c r="BG125" s="992">
        <v>220500</v>
      </c>
      <c r="BH125" s="993">
        <v>17.8</v>
      </c>
      <c r="BI125" s="993">
        <v>4.8</v>
      </c>
      <c r="BJ125" s="992">
        <v>18000</v>
      </c>
      <c r="BK125" s="992">
        <v>252600</v>
      </c>
      <c r="BL125" s="993">
        <v>7.1</v>
      </c>
      <c r="BM125" s="993">
        <v>2.9</v>
      </c>
      <c r="BN125" s="992">
        <v>5600</v>
      </c>
      <c r="BO125" s="992">
        <v>51800</v>
      </c>
      <c r="BP125" s="993">
        <v>10.8</v>
      </c>
      <c r="BQ125" s="993">
        <v>7.6</v>
      </c>
      <c r="BR125" s="992">
        <v>11200</v>
      </c>
      <c r="BS125" s="992">
        <v>141700</v>
      </c>
      <c r="BT125" s="993">
        <v>7.9</v>
      </c>
      <c r="BU125" s="993">
        <v>3.9</v>
      </c>
      <c r="BV125" s="992">
        <v>9500</v>
      </c>
      <c r="BW125" s="992">
        <v>61800</v>
      </c>
      <c r="BX125" s="993">
        <v>15.4</v>
      </c>
      <c r="BY125" s="993">
        <v>8.1</v>
      </c>
      <c r="BZ125" s="992">
        <v>33700</v>
      </c>
      <c r="CA125" s="992">
        <v>273200</v>
      </c>
      <c r="CB125" s="993">
        <v>12.3</v>
      </c>
      <c r="CC125" s="993">
        <v>3.4</v>
      </c>
      <c r="CD125" s="992">
        <v>17200</v>
      </c>
      <c r="CE125" s="992">
        <v>195700</v>
      </c>
      <c r="CF125" s="993">
        <v>8.8000000000000007</v>
      </c>
      <c r="CG125" s="993">
        <v>3.4</v>
      </c>
    </row>
    <row r="126" spans="1:85" s="956" customFormat="1">
      <c r="A126" s="991" t="s">
        <v>579</v>
      </c>
      <c r="B126" s="992">
        <v>129300</v>
      </c>
      <c r="C126" s="992">
        <v>2970800</v>
      </c>
      <c r="D126" s="993">
        <v>4.4000000000000004</v>
      </c>
      <c r="E126" s="993">
        <v>0.7</v>
      </c>
      <c r="F126" s="992">
        <v>154500</v>
      </c>
      <c r="G126" s="992">
        <v>1707300</v>
      </c>
      <c r="H126" s="993">
        <v>9.1</v>
      </c>
      <c r="I126" s="993">
        <v>1.3</v>
      </c>
      <c r="J126" s="992">
        <v>70900</v>
      </c>
      <c r="K126" s="992">
        <v>1642300</v>
      </c>
      <c r="L126" s="993">
        <v>4.3</v>
      </c>
      <c r="M126" s="993">
        <v>0.9</v>
      </c>
      <c r="N126" s="992">
        <v>80500</v>
      </c>
      <c r="O126" s="992">
        <v>912500</v>
      </c>
      <c r="P126" s="993">
        <v>8.8000000000000007</v>
      </c>
      <c r="Q126" s="993">
        <v>1.8</v>
      </c>
      <c r="R126" s="992">
        <v>58400</v>
      </c>
      <c r="S126" s="992">
        <v>1328500</v>
      </c>
      <c r="T126" s="993">
        <v>4.4000000000000004</v>
      </c>
      <c r="U126" s="993">
        <v>1</v>
      </c>
      <c r="V126" s="992">
        <v>74000</v>
      </c>
      <c r="W126" s="992">
        <v>794800</v>
      </c>
      <c r="X126" s="993">
        <v>9.3000000000000007</v>
      </c>
      <c r="Y126" s="993">
        <v>1.8</v>
      </c>
      <c r="Z126" s="992">
        <v>15100</v>
      </c>
      <c r="AA126" s="992">
        <v>112700</v>
      </c>
      <c r="AB126" s="993">
        <v>13.4</v>
      </c>
      <c r="AC126" s="993">
        <v>5.9</v>
      </c>
      <c r="AD126" s="992">
        <v>22300</v>
      </c>
      <c r="AE126" s="992">
        <v>351700</v>
      </c>
      <c r="AF126" s="993">
        <v>6.3</v>
      </c>
      <c r="AG126" s="993">
        <v>2.4</v>
      </c>
      <c r="AH126" s="992">
        <v>25000</v>
      </c>
      <c r="AI126" s="992">
        <v>225300</v>
      </c>
      <c r="AJ126" s="993">
        <v>11.1</v>
      </c>
      <c r="AK126" s="993">
        <v>3.9</v>
      </c>
      <c r="AL126" s="992">
        <v>63400</v>
      </c>
      <c r="AM126" s="992">
        <v>563800</v>
      </c>
      <c r="AN126" s="993">
        <v>11.2</v>
      </c>
      <c r="AO126" s="993">
        <v>2.4</v>
      </c>
      <c r="AP126" s="992">
        <v>28700</v>
      </c>
      <c r="AQ126" s="992">
        <v>453700</v>
      </c>
      <c r="AR126" s="993">
        <v>6.3</v>
      </c>
      <c r="AS126" s="993">
        <v>2.1</v>
      </c>
      <c r="AT126" s="992">
        <v>9500</v>
      </c>
      <c r="AU126" s="992">
        <v>51400</v>
      </c>
      <c r="AV126" s="993">
        <v>18.399999999999999</v>
      </c>
      <c r="AW126" s="993">
        <v>10.1</v>
      </c>
      <c r="AX126" s="992">
        <v>12000</v>
      </c>
      <c r="AY126" s="992">
        <v>203000</v>
      </c>
      <c r="AZ126" s="993">
        <v>5.9</v>
      </c>
      <c r="BA126" s="993">
        <v>3.1</v>
      </c>
      <c r="BB126" s="992">
        <v>13800</v>
      </c>
      <c r="BC126" s="992">
        <v>149600</v>
      </c>
      <c r="BD126" s="993">
        <v>9.1999999999999993</v>
      </c>
      <c r="BE126" s="993">
        <v>4.5</v>
      </c>
      <c r="BF126" s="992">
        <v>31100</v>
      </c>
      <c r="BG126" s="992">
        <v>249900</v>
      </c>
      <c r="BH126" s="993">
        <v>12.4</v>
      </c>
      <c r="BI126" s="993">
        <v>3.9</v>
      </c>
      <c r="BJ126" s="992">
        <v>14200</v>
      </c>
      <c r="BK126" s="992">
        <v>258700</v>
      </c>
      <c r="BL126" s="993">
        <v>5.5</v>
      </c>
      <c r="BM126" s="993">
        <v>2.6</v>
      </c>
      <c r="BN126" s="992">
        <v>5600</v>
      </c>
      <c r="BO126" s="992">
        <v>61300</v>
      </c>
      <c r="BP126" s="993">
        <v>9.1999999999999993</v>
      </c>
      <c r="BQ126" s="993">
        <v>6.7</v>
      </c>
      <c r="BR126" s="992">
        <v>10300</v>
      </c>
      <c r="BS126" s="992">
        <v>148700</v>
      </c>
      <c r="BT126" s="993">
        <v>6.9</v>
      </c>
      <c r="BU126" s="993">
        <v>3.6</v>
      </c>
      <c r="BV126" s="992">
        <v>11300</v>
      </c>
      <c r="BW126" s="992">
        <v>75800</v>
      </c>
      <c r="BX126" s="993">
        <v>14.9</v>
      </c>
      <c r="BY126" s="993">
        <v>7.3</v>
      </c>
      <c r="BZ126" s="992">
        <v>32300</v>
      </c>
      <c r="CA126" s="992">
        <v>313900</v>
      </c>
      <c r="CB126" s="993">
        <v>10.3</v>
      </c>
      <c r="CC126" s="993">
        <v>3.1</v>
      </c>
      <c r="CD126" s="992">
        <v>14500</v>
      </c>
      <c r="CE126" s="992">
        <v>195000</v>
      </c>
      <c r="CF126" s="993">
        <v>7.4</v>
      </c>
      <c r="CG126" s="993">
        <v>3.3</v>
      </c>
    </row>
    <row r="127" spans="1:85" s="956" customFormat="1">
      <c r="A127" s="991" t="s">
        <v>580</v>
      </c>
      <c r="B127" s="992">
        <v>119300</v>
      </c>
      <c r="C127" s="992">
        <v>3038600</v>
      </c>
      <c r="D127" s="993">
        <v>3.9</v>
      </c>
      <c r="E127" s="993">
        <v>0.7</v>
      </c>
      <c r="F127" s="992">
        <v>153300</v>
      </c>
      <c r="G127" s="992">
        <v>1765900</v>
      </c>
      <c r="H127" s="993">
        <v>8.6999999999999993</v>
      </c>
      <c r="I127" s="993">
        <v>1.3</v>
      </c>
      <c r="J127" s="992">
        <v>57800</v>
      </c>
      <c r="K127" s="992">
        <v>1680600</v>
      </c>
      <c r="L127" s="993">
        <v>3.4</v>
      </c>
      <c r="M127" s="993">
        <v>0.9</v>
      </c>
      <c r="N127" s="992">
        <v>76100</v>
      </c>
      <c r="O127" s="992">
        <v>940000</v>
      </c>
      <c r="P127" s="993">
        <v>8.1</v>
      </c>
      <c r="Q127" s="993">
        <v>1.8</v>
      </c>
      <c r="R127" s="992">
        <v>61500</v>
      </c>
      <c r="S127" s="992">
        <v>1358000</v>
      </c>
      <c r="T127" s="993">
        <v>4.5</v>
      </c>
      <c r="U127" s="993">
        <v>1</v>
      </c>
      <c r="V127" s="992">
        <v>77200</v>
      </c>
      <c r="W127" s="992">
        <v>825900</v>
      </c>
      <c r="X127" s="993">
        <v>9.4</v>
      </c>
      <c r="Y127" s="993">
        <v>1.9</v>
      </c>
      <c r="Z127" s="992">
        <v>19000</v>
      </c>
      <c r="AA127" s="992">
        <v>139300</v>
      </c>
      <c r="AB127" s="993">
        <v>13.6</v>
      </c>
      <c r="AC127" s="993">
        <v>5.8</v>
      </c>
      <c r="AD127" s="992">
        <v>17500</v>
      </c>
      <c r="AE127" s="992">
        <v>354400</v>
      </c>
      <c r="AF127" s="993">
        <v>4.9000000000000004</v>
      </c>
      <c r="AG127" s="993">
        <v>2.2000000000000002</v>
      </c>
      <c r="AH127" s="992">
        <v>26600</v>
      </c>
      <c r="AI127" s="992">
        <v>215300</v>
      </c>
      <c r="AJ127" s="993">
        <v>12.3</v>
      </c>
      <c r="AK127" s="993">
        <v>4.4000000000000004</v>
      </c>
      <c r="AL127" s="992">
        <v>56200</v>
      </c>
      <c r="AM127" s="992">
        <v>549700</v>
      </c>
      <c r="AN127" s="993">
        <v>10.199999999999999</v>
      </c>
      <c r="AO127" s="993">
        <v>2.5</v>
      </c>
      <c r="AP127" s="992">
        <v>34100</v>
      </c>
      <c r="AQ127" s="992">
        <v>507200</v>
      </c>
      <c r="AR127" s="993">
        <v>6.7</v>
      </c>
      <c r="AS127" s="993">
        <v>2.1</v>
      </c>
      <c r="AT127" s="992">
        <v>8800</v>
      </c>
      <c r="AU127" s="992">
        <v>65800</v>
      </c>
      <c r="AV127" s="993">
        <v>13.4</v>
      </c>
      <c r="AW127" s="993">
        <v>8.6999999999999993</v>
      </c>
      <c r="AX127" s="992">
        <v>8400</v>
      </c>
      <c r="AY127" s="992">
        <v>207400</v>
      </c>
      <c r="AZ127" s="993">
        <v>4</v>
      </c>
      <c r="BA127" s="993">
        <v>2.7</v>
      </c>
      <c r="BB127" s="992">
        <v>16100</v>
      </c>
      <c r="BC127" s="992">
        <v>146400</v>
      </c>
      <c r="BD127" s="993">
        <v>11</v>
      </c>
      <c r="BE127" s="993">
        <v>5.0999999999999996</v>
      </c>
      <c r="BF127" s="992">
        <v>26300</v>
      </c>
      <c r="BG127" s="992">
        <v>234700</v>
      </c>
      <c r="BH127" s="993">
        <v>11.2</v>
      </c>
      <c r="BI127" s="993">
        <v>4.0999999999999996</v>
      </c>
      <c r="BJ127" s="992">
        <v>16500</v>
      </c>
      <c r="BK127" s="992">
        <v>285700</v>
      </c>
      <c r="BL127" s="993">
        <v>5.8</v>
      </c>
      <c r="BM127" s="993">
        <v>2.7</v>
      </c>
      <c r="BN127" s="992">
        <v>10200</v>
      </c>
      <c r="BO127" s="992">
        <v>73500</v>
      </c>
      <c r="BP127" s="993">
        <v>13.8</v>
      </c>
      <c r="BQ127" s="993">
        <v>7.8</v>
      </c>
      <c r="BR127" s="992">
        <v>9100</v>
      </c>
      <c r="BS127" s="992">
        <v>146900</v>
      </c>
      <c r="BT127" s="993">
        <v>6.2</v>
      </c>
      <c r="BU127" s="993">
        <v>3.7</v>
      </c>
      <c r="BV127" s="992">
        <v>10500</v>
      </c>
      <c r="BW127" s="992">
        <v>68900</v>
      </c>
      <c r="BX127" s="993">
        <v>15.2</v>
      </c>
      <c r="BY127" s="993">
        <v>8.1</v>
      </c>
      <c r="BZ127" s="992">
        <v>29900</v>
      </c>
      <c r="CA127" s="992">
        <v>315000</v>
      </c>
      <c r="CB127" s="993">
        <v>9.5</v>
      </c>
      <c r="CC127" s="993">
        <v>3.1</v>
      </c>
      <c r="CD127" s="992">
        <v>17600</v>
      </c>
      <c r="CE127" s="992">
        <v>221500</v>
      </c>
      <c r="CF127" s="993">
        <v>7.9</v>
      </c>
      <c r="CG127" s="993">
        <v>3.3</v>
      </c>
    </row>
    <row r="128" spans="1:85" s="956" customFormat="1">
      <c r="A128" s="991" t="s">
        <v>921</v>
      </c>
      <c r="B128" s="992">
        <v>119400</v>
      </c>
      <c r="C128" s="992">
        <v>3127700</v>
      </c>
      <c r="D128" s="993">
        <v>3.8</v>
      </c>
      <c r="E128" s="993">
        <v>0.7</v>
      </c>
      <c r="F128" s="992">
        <v>140300</v>
      </c>
      <c r="G128" s="992">
        <v>1752700</v>
      </c>
      <c r="H128" s="993">
        <v>8</v>
      </c>
      <c r="I128" s="993">
        <v>1.3</v>
      </c>
      <c r="J128" s="992">
        <v>60200</v>
      </c>
      <c r="K128" s="992">
        <v>1702400</v>
      </c>
      <c r="L128" s="993">
        <v>3.5</v>
      </c>
      <c r="M128" s="993">
        <v>0.9</v>
      </c>
      <c r="N128" s="992">
        <v>70800</v>
      </c>
      <c r="O128" s="992">
        <v>948600</v>
      </c>
      <c r="P128" s="993">
        <v>7.5</v>
      </c>
      <c r="Q128" s="993">
        <v>1.7</v>
      </c>
      <c r="R128" s="992">
        <v>59300</v>
      </c>
      <c r="S128" s="992">
        <v>1425300</v>
      </c>
      <c r="T128" s="993">
        <v>4.2</v>
      </c>
      <c r="U128" s="993">
        <v>1</v>
      </c>
      <c r="V128" s="992">
        <v>69500</v>
      </c>
      <c r="W128" s="992">
        <v>804000</v>
      </c>
      <c r="X128" s="993">
        <v>8.6</v>
      </c>
      <c r="Y128" s="993">
        <v>1.9</v>
      </c>
      <c r="Z128" s="992">
        <v>9800</v>
      </c>
      <c r="AA128" s="992">
        <v>131800</v>
      </c>
      <c r="AB128" s="993">
        <v>7.5</v>
      </c>
      <c r="AC128" s="993">
        <v>4.5999999999999996</v>
      </c>
      <c r="AD128" s="992">
        <v>24100</v>
      </c>
      <c r="AE128" s="992">
        <v>359800</v>
      </c>
      <c r="AF128" s="993">
        <v>6.7</v>
      </c>
      <c r="AG128" s="993">
        <v>2.6</v>
      </c>
      <c r="AH128" s="992">
        <v>22400</v>
      </c>
      <c r="AI128" s="992">
        <v>238000</v>
      </c>
      <c r="AJ128" s="993">
        <v>9.4</v>
      </c>
      <c r="AK128" s="993">
        <v>3.7</v>
      </c>
      <c r="AL128" s="992">
        <v>44000</v>
      </c>
      <c r="AM128" s="992">
        <v>491900</v>
      </c>
      <c r="AN128" s="993">
        <v>8.9</v>
      </c>
      <c r="AO128" s="993">
        <v>2.5</v>
      </c>
      <c r="AP128" s="992">
        <v>40000</v>
      </c>
      <c r="AQ128" s="992">
        <v>531100</v>
      </c>
      <c r="AR128" s="993">
        <v>7.5</v>
      </c>
      <c r="AS128" s="993">
        <v>2.2000000000000002</v>
      </c>
      <c r="AT128" s="992">
        <v>6400</v>
      </c>
      <c r="AU128" s="992">
        <v>61600</v>
      </c>
      <c r="AV128" s="993">
        <v>10.3</v>
      </c>
      <c r="AW128" s="993">
        <v>8.3000000000000007</v>
      </c>
      <c r="AX128" s="992">
        <v>9700</v>
      </c>
      <c r="AY128" s="992">
        <v>201800</v>
      </c>
      <c r="AZ128" s="993">
        <v>4.8</v>
      </c>
      <c r="BA128" s="993">
        <v>3.1</v>
      </c>
      <c r="BB128" s="992">
        <v>12900</v>
      </c>
      <c r="BC128" s="992">
        <v>158100</v>
      </c>
      <c r="BD128" s="993">
        <v>8.1</v>
      </c>
      <c r="BE128" s="993">
        <v>4.4000000000000004</v>
      </c>
      <c r="BF128" s="992">
        <v>17700</v>
      </c>
      <c r="BG128" s="992">
        <v>224600</v>
      </c>
      <c r="BH128" s="993">
        <v>7.9</v>
      </c>
      <c r="BI128" s="993">
        <v>3.5</v>
      </c>
      <c r="BJ128" s="992">
        <v>24200</v>
      </c>
      <c r="BK128" s="992">
        <v>302500</v>
      </c>
      <c r="BL128" s="993">
        <v>8</v>
      </c>
      <c r="BM128" s="993">
        <v>3.1</v>
      </c>
      <c r="BN128" s="992">
        <v>3500</v>
      </c>
      <c r="BO128" s="992">
        <v>70200</v>
      </c>
      <c r="BP128" s="993">
        <v>4.9000000000000004</v>
      </c>
      <c r="BQ128" s="992" t="s">
        <v>284</v>
      </c>
      <c r="BR128" s="992">
        <v>14500</v>
      </c>
      <c r="BS128" s="992">
        <v>158000</v>
      </c>
      <c r="BT128" s="993">
        <v>9.1</v>
      </c>
      <c r="BU128" s="993">
        <v>4.4000000000000004</v>
      </c>
      <c r="BV128" s="992">
        <v>9500</v>
      </c>
      <c r="BW128" s="992">
        <v>80000</v>
      </c>
      <c r="BX128" s="993">
        <v>11.9</v>
      </c>
      <c r="BY128" s="993">
        <v>6.9</v>
      </c>
      <c r="BZ128" s="992">
        <v>26200</v>
      </c>
      <c r="CA128" s="992">
        <v>267300</v>
      </c>
      <c r="CB128" s="993">
        <v>9.8000000000000007</v>
      </c>
      <c r="CC128" s="993">
        <v>3.4</v>
      </c>
      <c r="CD128" s="992">
        <v>15900</v>
      </c>
      <c r="CE128" s="992">
        <v>228600</v>
      </c>
      <c r="CF128" s="993">
        <v>6.9</v>
      </c>
      <c r="CG128" s="993">
        <v>3.2</v>
      </c>
    </row>
    <row r="129" spans="1:181" s="956" customFormat="1"/>
    <row r="130" spans="1:181" s="956" customFormat="1">
      <c r="A130" s="987" t="s">
        <v>973</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985"/>
      <c r="X130" s="985"/>
      <c r="Y130" s="985"/>
      <c r="Z130" s="985"/>
      <c r="AA130" s="985"/>
      <c r="AB130" s="985"/>
      <c r="AC130" s="985"/>
      <c r="AD130" s="985"/>
      <c r="AE130" s="985"/>
      <c r="AF130" s="985"/>
      <c r="AG130" s="985"/>
      <c r="AH130" s="985"/>
      <c r="AI130" s="985"/>
      <c r="AJ130" s="985"/>
      <c r="AK130" s="985"/>
      <c r="AL130" s="985"/>
      <c r="AM130" s="985"/>
      <c r="AN130" s="985"/>
      <c r="AO130" s="985"/>
      <c r="AP130" s="985"/>
      <c r="AQ130" s="985"/>
      <c r="AR130" s="985"/>
      <c r="AS130" s="985"/>
      <c r="AT130" s="985"/>
      <c r="AU130" s="985"/>
      <c r="AV130" s="985"/>
      <c r="AW130" s="985"/>
      <c r="AX130" s="985"/>
      <c r="AY130" s="985"/>
      <c r="AZ130" s="985"/>
      <c r="BA130" s="985"/>
      <c r="BB130" s="985"/>
      <c r="BC130" s="985"/>
      <c r="BD130" s="985"/>
      <c r="BE130" s="985"/>
      <c r="BF130" s="985"/>
      <c r="BG130" s="985"/>
      <c r="BH130" s="985"/>
      <c r="BI130" s="985"/>
      <c r="BJ130" s="985"/>
      <c r="BK130" s="985"/>
      <c r="BL130" s="985"/>
      <c r="BM130" s="985"/>
      <c r="BN130" s="985"/>
      <c r="BO130" s="985"/>
      <c r="BP130" s="985"/>
      <c r="BQ130" s="985"/>
      <c r="BR130" s="985"/>
      <c r="BS130" s="985"/>
      <c r="BT130" s="985"/>
      <c r="BU130" s="985"/>
      <c r="BV130" s="985"/>
      <c r="BW130" s="985"/>
      <c r="BX130" s="985"/>
      <c r="BY130" s="985"/>
      <c r="BZ130" s="985"/>
      <c r="CA130" s="985"/>
      <c r="CB130" s="985"/>
      <c r="CC130" s="985"/>
      <c r="CD130" s="985"/>
      <c r="CE130" s="985"/>
      <c r="CF130" s="985"/>
      <c r="CG130" s="985"/>
      <c r="CH130" s="985"/>
      <c r="CI130" s="985"/>
      <c r="CJ130" s="985"/>
      <c r="CK130" s="985"/>
      <c r="CL130" s="985"/>
      <c r="CM130" s="985"/>
      <c r="CN130" s="985"/>
      <c r="CO130" s="985"/>
      <c r="CP130" s="985"/>
      <c r="CQ130" s="985"/>
      <c r="CR130" s="985"/>
      <c r="CS130" s="985"/>
      <c r="CT130" s="985"/>
      <c r="CU130" s="985"/>
      <c r="CV130" s="985"/>
      <c r="CW130" s="985"/>
      <c r="CX130" s="985"/>
      <c r="CY130" s="985"/>
      <c r="CZ130" s="985"/>
      <c r="DA130" s="985"/>
      <c r="DB130" s="985"/>
      <c r="DC130" s="985"/>
      <c r="DD130" s="985"/>
      <c r="DE130" s="985"/>
      <c r="DF130" s="985"/>
      <c r="DG130" s="985"/>
      <c r="DH130" s="985"/>
      <c r="DI130" s="985"/>
      <c r="DJ130" s="985"/>
      <c r="DK130" s="985"/>
      <c r="DL130" s="985"/>
      <c r="DM130" s="985"/>
      <c r="DN130" s="985"/>
      <c r="DO130" s="985"/>
      <c r="DP130" s="985"/>
      <c r="DQ130" s="985"/>
      <c r="DR130" s="985"/>
      <c r="DS130" s="985"/>
      <c r="DT130" s="985"/>
      <c r="DU130" s="985"/>
      <c r="DV130" s="985"/>
      <c r="DW130" s="985"/>
      <c r="DX130" s="985"/>
      <c r="DY130" s="985"/>
      <c r="DZ130" s="985"/>
      <c r="EA130" s="985"/>
      <c r="EB130" s="985"/>
      <c r="EC130" s="985"/>
      <c r="ED130" s="985"/>
      <c r="EE130" s="985"/>
      <c r="EF130" s="985"/>
      <c r="EG130" s="985"/>
      <c r="EH130" s="985"/>
      <c r="EI130" s="985"/>
      <c r="EJ130" s="985"/>
      <c r="EK130" s="985"/>
      <c r="EL130" s="985"/>
      <c r="EM130" s="985"/>
      <c r="EN130" s="985"/>
      <c r="EO130" s="985"/>
      <c r="EP130" s="985"/>
      <c r="EQ130" s="985"/>
      <c r="ER130" s="985"/>
      <c r="ES130" s="985"/>
      <c r="ET130" s="985"/>
      <c r="EU130" s="985"/>
      <c r="EV130" s="985"/>
      <c r="EW130" s="985"/>
      <c r="EX130" s="985"/>
      <c r="EY130" s="985"/>
      <c r="EZ130" s="985"/>
      <c r="FA130" s="985"/>
      <c r="FB130" s="985"/>
      <c r="FC130" s="985"/>
      <c r="FD130" s="985"/>
      <c r="FE130" s="985"/>
      <c r="FF130" s="985"/>
      <c r="FG130" s="985"/>
      <c r="FH130" s="985"/>
      <c r="FI130" s="985"/>
      <c r="FJ130" s="985"/>
      <c r="FK130" s="985"/>
      <c r="FL130" s="985"/>
      <c r="FM130" s="985"/>
      <c r="FN130" s="985"/>
      <c r="FO130" s="985"/>
      <c r="FP130" s="985"/>
      <c r="FQ130" s="985"/>
      <c r="FR130" s="985"/>
      <c r="FS130" s="985"/>
      <c r="FT130" s="985"/>
      <c r="FU130" s="985"/>
      <c r="FV130" s="985"/>
      <c r="FW130" s="985"/>
      <c r="FX130" s="985"/>
      <c r="FY130" s="985"/>
    </row>
    <row r="131" spans="1:181" s="956" customFormat="1">
      <c r="A131" s="987" t="s">
        <v>932</v>
      </c>
      <c r="B131" s="985"/>
      <c r="C131" s="985"/>
      <c r="D131" s="985"/>
      <c r="E131" s="985"/>
      <c r="F131" s="985"/>
      <c r="G131" s="985"/>
      <c r="H131" s="985"/>
      <c r="I131" s="985"/>
      <c r="J131" s="985"/>
      <c r="K131" s="985"/>
      <c r="L131" s="985"/>
      <c r="M131" s="985"/>
      <c r="N131" s="985"/>
      <c r="O131" s="985"/>
      <c r="P131" s="985"/>
      <c r="Q131" s="985"/>
      <c r="R131" s="985"/>
      <c r="S131" s="985"/>
      <c r="T131" s="985"/>
      <c r="U131" s="985"/>
      <c r="V131" s="985"/>
      <c r="W131" s="985"/>
      <c r="X131" s="985"/>
      <c r="Y131" s="985"/>
      <c r="Z131" s="985"/>
      <c r="AA131" s="985"/>
      <c r="AB131" s="985"/>
      <c r="AC131" s="985"/>
      <c r="AD131" s="985"/>
      <c r="AE131" s="985"/>
      <c r="AF131" s="985"/>
      <c r="AG131" s="985"/>
      <c r="AH131" s="985"/>
      <c r="AI131" s="985"/>
      <c r="AJ131" s="985"/>
      <c r="AK131" s="985"/>
      <c r="AL131" s="985"/>
      <c r="AM131" s="985"/>
      <c r="AN131" s="985"/>
      <c r="AO131" s="985"/>
      <c r="AP131" s="985"/>
      <c r="AQ131" s="985"/>
      <c r="AR131" s="985"/>
      <c r="AS131" s="985"/>
      <c r="AT131" s="985"/>
      <c r="AU131" s="985"/>
      <c r="AV131" s="985"/>
      <c r="AW131" s="985"/>
      <c r="AX131" s="985"/>
      <c r="AY131" s="985"/>
      <c r="AZ131" s="985"/>
      <c r="BA131" s="985"/>
      <c r="BB131" s="985"/>
      <c r="BC131" s="985"/>
      <c r="BD131" s="985"/>
      <c r="BE131" s="985"/>
      <c r="BF131" s="985"/>
      <c r="BG131" s="985"/>
      <c r="BH131" s="985"/>
      <c r="BI131" s="985"/>
      <c r="BJ131" s="985"/>
      <c r="BK131" s="985"/>
      <c r="BL131" s="985"/>
      <c r="BM131" s="985"/>
      <c r="BN131" s="985"/>
      <c r="BO131" s="985"/>
      <c r="BP131" s="985"/>
      <c r="BQ131" s="985"/>
      <c r="BR131" s="985"/>
      <c r="BS131" s="985"/>
      <c r="BT131" s="985"/>
      <c r="BU131" s="985"/>
      <c r="BV131" s="985"/>
      <c r="BW131" s="985"/>
      <c r="BX131" s="985"/>
      <c r="BY131" s="985"/>
      <c r="BZ131" s="985"/>
      <c r="CA131" s="985"/>
      <c r="CB131" s="985"/>
      <c r="CC131" s="985"/>
      <c r="CD131" s="985"/>
      <c r="CE131" s="985"/>
      <c r="CF131" s="985"/>
      <c r="CG131" s="985"/>
      <c r="CH131" s="985"/>
      <c r="CI131" s="985"/>
      <c r="CJ131" s="985"/>
      <c r="CK131" s="985"/>
      <c r="CL131" s="985"/>
      <c r="CM131" s="985"/>
      <c r="CN131" s="985"/>
      <c r="CO131" s="985"/>
      <c r="CP131" s="985"/>
      <c r="CQ131" s="985"/>
      <c r="CR131" s="985"/>
      <c r="CS131" s="985"/>
      <c r="CT131" s="985"/>
      <c r="CU131" s="985"/>
      <c r="CV131" s="985"/>
      <c r="CW131" s="985"/>
      <c r="CX131" s="985"/>
      <c r="CY131" s="985"/>
      <c r="CZ131" s="985"/>
      <c r="DA131" s="985"/>
      <c r="DB131" s="985"/>
      <c r="DC131" s="985"/>
      <c r="DD131" s="985"/>
      <c r="DE131" s="985"/>
      <c r="DF131" s="985"/>
      <c r="DG131" s="985"/>
      <c r="DH131" s="985"/>
      <c r="DI131" s="985"/>
      <c r="DJ131" s="985"/>
      <c r="DK131" s="985"/>
      <c r="DL131" s="985"/>
      <c r="DM131" s="985"/>
      <c r="DN131" s="985"/>
      <c r="DO131" s="985"/>
      <c r="DP131" s="985"/>
      <c r="DQ131" s="985"/>
      <c r="DR131" s="985"/>
      <c r="DS131" s="985"/>
      <c r="DT131" s="985"/>
      <c r="DU131" s="985"/>
      <c r="DV131" s="985"/>
      <c r="DW131" s="985"/>
      <c r="DX131" s="985"/>
      <c r="DY131" s="985"/>
      <c r="DZ131" s="985"/>
      <c r="EA131" s="985"/>
      <c r="EB131" s="985"/>
      <c r="EC131" s="985"/>
      <c r="ED131" s="985"/>
      <c r="EE131" s="985"/>
      <c r="EF131" s="985"/>
      <c r="EG131" s="985"/>
      <c r="EH131" s="985"/>
      <c r="EI131" s="985"/>
      <c r="EJ131" s="985"/>
      <c r="EK131" s="985"/>
      <c r="EL131" s="985"/>
      <c r="EM131" s="985"/>
      <c r="EN131" s="985"/>
      <c r="EO131" s="985"/>
      <c r="EP131" s="985"/>
      <c r="EQ131" s="985"/>
      <c r="ER131" s="985"/>
      <c r="ES131" s="985"/>
      <c r="ET131" s="985"/>
      <c r="EU131" s="985"/>
      <c r="EV131" s="985"/>
      <c r="EW131" s="985"/>
      <c r="EX131" s="985"/>
      <c r="EY131" s="985"/>
      <c r="EZ131" s="985"/>
      <c r="FA131" s="985"/>
      <c r="FB131" s="985"/>
      <c r="FC131" s="985"/>
      <c r="FD131" s="985"/>
      <c r="FE131" s="985"/>
      <c r="FF131" s="985"/>
      <c r="FG131" s="985"/>
      <c r="FH131" s="985"/>
      <c r="FI131" s="985"/>
      <c r="FJ131" s="985"/>
      <c r="FK131" s="985"/>
      <c r="FL131" s="985"/>
      <c r="FM131" s="985"/>
      <c r="FN131" s="985"/>
      <c r="FO131" s="985"/>
      <c r="FP131" s="985"/>
      <c r="FQ131" s="985"/>
      <c r="FR131" s="985"/>
      <c r="FS131" s="985"/>
      <c r="FT131" s="985"/>
      <c r="FU131" s="985"/>
      <c r="FV131" s="985"/>
      <c r="FW131" s="985"/>
      <c r="FX131" s="985"/>
      <c r="FY131" s="985"/>
    </row>
    <row r="132" spans="1:181" s="956" customFormat="1">
      <c r="A132" s="987" t="s">
        <v>933</v>
      </c>
      <c r="B132" s="985"/>
      <c r="C132" s="985"/>
      <c r="D132" s="985"/>
      <c r="E132" s="985"/>
      <c r="F132" s="985"/>
      <c r="G132" s="985"/>
      <c r="H132" s="985"/>
      <c r="I132" s="985"/>
      <c r="J132" s="985"/>
      <c r="K132" s="985"/>
      <c r="L132" s="985"/>
      <c r="M132" s="985"/>
      <c r="N132" s="985"/>
      <c r="O132" s="985"/>
      <c r="P132" s="985"/>
      <c r="Q132" s="985"/>
      <c r="R132" s="985"/>
      <c r="S132" s="985"/>
      <c r="T132" s="985"/>
      <c r="U132" s="985"/>
      <c r="V132" s="985"/>
      <c r="W132" s="985"/>
      <c r="X132" s="985"/>
      <c r="Y132" s="985"/>
      <c r="Z132" s="985"/>
      <c r="AA132" s="985"/>
      <c r="AB132" s="985"/>
      <c r="AC132" s="985"/>
      <c r="AD132" s="985"/>
      <c r="AE132" s="985"/>
      <c r="AF132" s="985"/>
      <c r="AG132" s="985"/>
      <c r="AH132" s="985"/>
      <c r="AI132" s="985"/>
      <c r="AJ132" s="985"/>
      <c r="AK132" s="985"/>
      <c r="AL132" s="985"/>
      <c r="AM132" s="985"/>
      <c r="AN132" s="985"/>
      <c r="AO132" s="985"/>
      <c r="AP132" s="985"/>
      <c r="AQ132" s="985"/>
      <c r="AR132" s="985"/>
      <c r="AS132" s="985"/>
      <c r="AT132" s="985"/>
      <c r="AU132" s="985"/>
      <c r="AV132" s="985"/>
      <c r="AW132" s="985"/>
      <c r="AX132" s="985"/>
      <c r="AY132" s="985"/>
      <c r="AZ132" s="985"/>
      <c r="BA132" s="985"/>
      <c r="BB132" s="985"/>
      <c r="BC132" s="985"/>
      <c r="BD132" s="985"/>
      <c r="BE132" s="985"/>
      <c r="BF132" s="985"/>
      <c r="BG132" s="985"/>
      <c r="BH132" s="985"/>
      <c r="BI132" s="985"/>
      <c r="BJ132" s="985"/>
      <c r="BK132" s="985"/>
      <c r="BL132" s="985"/>
      <c r="BM132" s="985"/>
      <c r="BN132" s="985"/>
      <c r="BO132" s="985"/>
      <c r="BP132" s="985"/>
      <c r="BQ132" s="985"/>
      <c r="BR132" s="985"/>
      <c r="BS132" s="985"/>
      <c r="BT132" s="985"/>
      <c r="BU132" s="985"/>
      <c r="BV132" s="985"/>
      <c r="BW132" s="985"/>
      <c r="BX132" s="985"/>
      <c r="BY132" s="985"/>
      <c r="BZ132" s="985"/>
      <c r="CA132" s="985"/>
      <c r="CB132" s="985"/>
      <c r="CC132" s="985"/>
      <c r="CD132" s="985"/>
      <c r="CE132" s="985"/>
      <c r="CF132" s="985"/>
      <c r="CG132" s="985"/>
      <c r="CH132" s="985"/>
      <c r="CI132" s="985"/>
      <c r="CJ132" s="985"/>
      <c r="CK132" s="985"/>
      <c r="CL132" s="985"/>
      <c r="CM132" s="985"/>
      <c r="CN132" s="985"/>
      <c r="CO132" s="985"/>
      <c r="CP132" s="985"/>
      <c r="CQ132" s="985"/>
      <c r="CR132" s="985"/>
      <c r="CS132" s="985"/>
      <c r="CT132" s="985"/>
      <c r="CU132" s="985"/>
      <c r="CV132" s="985"/>
      <c r="CW132" s="985"/>
      <c r="CX132" s="985"/>
      <c r="CY132" s="985"/>
      <c r="CZ132" s="985"/>
      <c r="DA132" s="985"/>
      <c r="DB132" s="985"/>
      <c r="DC132" s="985"/>
      <c r="DD132" s="985"/>
      <c r="DE132" s="985"/>
      <c r="DF132" s="985"/>
      <c r="DG132" s="985"/>
      <c r="DH132" s="985"/>
      <c r="DI132" s="985"/>
      <c r="DJ132" s="985"/>
      <c r="DK132" s="985"/>
      <c r="DL132" s="985"/>
      <c r="DM132" s="985"/>
      <c r="DN132" s="985"/>
      <c r="DO132" s="985"/>
      <c r="DP132" s="985"/>
      <c r="DQ132" s="985"/>
      <c r="DR132" s="985"/>
      <c r="DS132" s="985"/>
      <c r="DT132" s="985"/>
      <c r="DU132" s="985"/>
      <c r="DV132" s="985"/>
      <c r="DW132" s="985"/>
      <c r="DX132" s="985"/>
      <c r="DY132" s="985"/>
      <c r="DZ132" s="985"/>
      <c r="EA132" s="985"/>
      <c r="EB132" s="985"/>
      <c r="EC132" s="985"/>
      <c r="ED132" s="985"/>
      <c r="EE132" s="985"/>
      <c r="EF132" s="985"/>
      <c r="EG132" s="985"/>
      <c r="EH132" s="985"/>
      <c r="EI132" s="985"/>
      <c r="EJ132" s="985"/>
      <c r="EK132" s="985"/>
      <c r="EL132" s="985"/>
      <c r="EM132" s="985"/>
      <c r="EN132" s="985"/>
      <c r="EO132" s="985"/>
      <c r="EP132" s="985"/>
      <c r="EQ132" s="985"/>
      <c r="ER132" s="985"/>
      <c r="ES132" s="985"/>
      <c r="ET132" s="985"/>
      <c r="EU132" s="985"/>
      <c r="EV132" s="985"/>
      <c r="EW132" s="985"/>
      <c r="EX132" s="985"/>
      <c r="EY132" s="985"/>
      <c r="EZ132" s="985"/>
      <c r="FA132" s="985"/>
      <c r="FB132" s="985"/>
      <c r="FC132" s="985"/>
      <c r="FD132" s="985"/>
      <c r="FE132" s="985"/>
      <c r="FF132" s="985"/>
      <c r="FG132" s="985"/>
      <c r="FH132" s="985"/>
      <c r="FI132" s="985"/>
      <c r="FJ132" s="985"/>
      <c r="FK132" s="985"/>
      <c r="FL132" s="985"/>
      <c r="FM132" s="985"/>
      <c r="FN132" s="985"/>
      <c r="FO132" s="985"/>
      <c r="FP132" s="985"/>
      <c r="FQ132" s="985"/>
      <c r="FR132" s="985"/>
      <c r="FS132" s="985"/>
      <c r="FT132" s="985"/>
      <c r="FU132" s="985"/>
      <c r="FV132" s="985"/>
      <c r="FW132" s="985"/>
      <c r="FX132" s="985"/>
      <c r="FY132" s="985"/>
    </row>
    <row r="133" spans="1:181" s="956" customFormat="1">
      <c r="A133" s="987" t="s">
        <v>922</v>
      </c>
      <c r="B133" s="985"/>
      <c r="C133" s="985"/>
      <c r="D133" s="985"/>
      <c r="E133" s="985"/>
      <c r="F133" s="985"/>
      <c r="G133" s="985"/>
      <c r="H133" s="985"/>
      <c r="I133" s="985"/>
      <c r="J133" s="985"/>
      <c r="K133" s="985"/>
      <c r="L133" s="985"/>
      <c r="M133" s="985"/>
      <c r="N133" s="985"/>
      <c r="O133" s="985"/>
      <c r="P133" s="985"/>
      <c r="Q133" s="985"/>
      <c r="R133" s="985"/>
      <c r="S133" s="985"/>
      <c r="T133" s="985"/>
      <c r="U133" s="985"/>
      <c r="V133" s="985"/>
      <c r="W133" s="985"/>
      <c r="X133" s="985"/>
      <c r="Y133" s="985"/>
      <c r="Z133" s="985"/>
      <c r="AA133" s="985"/>
      <c r="AB133" s="985"/>
      <c r="AC133" s="985"/>
      <c r="AD133" s="985"/>
      <c r="AE133" s="985"/>
      <c r="AF133" s="985"/>
      <c r="AG133" s="985"/>
      <c r="AH133" s="985"/>
      <c r="AI133" s="985"/>
      <c r="AJ133" s="985"/>
      <c r="AK133" s="985"/>
      <c r="AL133" s="985"/>
      <c r="AM133" s="985"/>
      <c r="AN133" s="985"/>
      <c r="AO133" s="985"/>
      <c r="AP133" s="985"/>
      <c r="AQ133" s="985"/>
      <c r="AR133" s="985"/>
      <c r="AS133" s="985"/>
      <c r="AT133" s="985"/>
      <c r="AU133" s="985"/>
      <c r="AV133" s="985"/>
      <c r="AW133" s="985"/>
      <c r="AX133" s="985"/>
      <c r="AY133" s="985"/>
      <c r="AZ133" s="985"/>
      <c r="BA133" s="985"/>
      <c r="BB133" s="985"/>
      <c r="BC133" s="985"/>
      <c r="BD133" s="985"/>
      <c r="BE133" s="985"/>
      <c r="BF133" s="985"/>
      <c r="BG133" s="985"/>
      <c r="BH133" s="985"/>
      <c r="BI133" s="985"/>
      <c r="BJ133" s="985"/>
      <c r="BK133" s="985"/>
      <c r="BL133" s="985"/>
      <c r="BM133" s="985"/>
      <c r="BN133" s="985"/>
      <c r="BO133" s="985"/>
      <c r="BP133" s="985"/>
      <c r="BQ133" s="985"/>
      <c r="BR133" s="985"/>
      <c r="BS133" s="985"/>
      <c r="BT133" s="985"/>
      <c r="BU133" s="985"/>
      <c r="BV133" s="985"/>
      <c r="BW133" s="985"/>
      <c r="BX133" s="985"/>
      <c r="BY133" s="985"/>
      <c r="BZ133" s="985"/>
      <c r="CA133" s="985"/>
      <c r="CB133" s="985"/>
      <c r="CC133" s="985"/>
      <c r="CD133" s="985"/>
      <c r="CE133" s="985"/>
      <c r="CF133" s="985"/>
      <c r="CG133" s="985"/>
      <c r="CH133" s="985"/>
      <c r="CI133" s="985"/>
      <c r="CJ133" s="985"/>
      <c r="CK133" s="985"/>
      <c r="CL133" s="985"/>
      <c r="CM133" s="985"/>
      <c r="CN133" s="985"/>
      <c r="CO133" s="985"/>
      <c r="CP133" s="985"/>
      <c r="CQ133" s="985"/>
      <c r="CR133" s="985"/>
      <c r="CS133" s="985"/>
      <c r="CT133" s="985"/>
      <c r="CU133" s="985"/>
      <c r="CV133" s="985"/>
      <c r="CW133" s="985"/>
      <c r="CX133" s="985"/>
      <c r="CY133" s="985"/>
      <c r="CZ133" s="985"/>
      <c r="DA133" s="985"/>
      <c r="DB133" s="985"/>
      <c r="DC133" s="985"/>
      <c r="DD133" s="985"/>
      <c r="DE133" s="985"/>
      <c r="DF133" s="985"/>
      <c r="DG133" s="985"/>
      <c r="DH133" s="985"/>
      <c r="DI133" s="985"/>
      <c r="DJ133" s="985"/>
      <c r="DK133" s="985"/>
      <c r="DL133" s="985"/>
      <c r="DM133" s="985"/>
      <c r="DN133" s="985"/>
      <c r="DO133" s="985"/>
      <c r="DP133" s="985"/>
      <c r="DQ133" s="985"/>
      <c r="DR133" s="985"/>
      <c r="DS133" s="985"/>
      <c r="DT133" s="985"/>
      <c r="DU133" s="985"/>
      <c r="DV133" s="985"/>
      <c r="DW133" s="985"/>
      <c r="DX133" s="985"/>
      <c r="DY133" s="985"/>
      <c r="DZ133" s="985"/>
      <c r="EA133" s="985"/>
      <c r="EB133" s="985"/>
      <c r="EC133" s="985"/>
      <c r="ED133" s="985"/>
      <c r="EE133" s="985"/>
      <c r="EF133" s="985"/>
      <c r="EG133" s="985"/>
      <c r="EH133" s="985"/>
      <c r="EI133" s="985"/>
      <c r="EJ133" s="985"/>
      <c r="EK133" s="985"/>
      <c r="EL133" s="985"/>
      <c r="EM133" s="985"/>
      <c r="EN133" s="985"/>
      <c r="EO133" s="985"/>
      <c r="EP133" s="985"/>
      <c r="EQ133" s="985"/>
      <c r="ER133" s="985"/>
      <c r="ES133" s="985"/>
      <c r="ET133" s="985"/>
      <c r="EU133" s="985"/>
      <c r="EV133" s="985"/>
      <c r="EW133" s="985"/>
      <c r="EX133" s="985"/>
      <c r="EY133" s="985"/>
      <c r="EZ133" s="985"/>
      <c r="FA133" s="985"/>
      <c r="FB133" s="985"/>
      <c r="FC133" s="985"/>
      <c r="FD133" s="985"/>
      <c r="FE133" s="985"/>
      <c r="FF133" s="985"/>
      <c r="FG133" s="985"/>
      <c r="FH133" s="985"/>
      <c r="FI133" s="985"/>
      <c r="FJ133" s="985"/>
      <c r="FK133" s="985"/>
      <c r="FL133" s="985"/>
      <c r="FM133" s="985"/>
      <c r="FN133" s="985"/>
      <c r="FO133" s="985"/>
      <c r="FP133" s="985"/>
      <c r="FQ133" s="985"/>
      <c r="FR133" s="985"/>
      <c r="FS133" s="985"/>
      <c r="FT133" s="985"/>
      <c r="FU133" s="985"/>
      <c r="FV133" s="985"/>
      <c r="FW133" s="985"/>
      <c r="FX133" s="985"/>
      <c r="FY133" s="985"/>
    </row>
    <row r="134" spans="1:181" s="956" customFormat="1">
      <c r="A134" s="987" t="s">
        <v>934</v>
      </c>
      <c r="B134" s="985"/>
      <c r="C134" s="985"/>
      <c r="D134" s="985"/>
      <c r="E134" s="985"/>
      <c r="F134" s="985"/>
      <c r="G134" s="985"/>
      <c r="H134" s="985"/>
      <c r="I134" s="985"/>
      <c r="J134" s="985"/>
      <c r="K134" s="985"/>
      <c r="L134" s="985"/>
      <c r="M134" s="985"/>
      <c r="N134" s="985"/>
      <c r="O134" s="985"/>
      <c r="P134" s="985"/>
      <c r="Q134" s="985"/>
      <c r="R134" s="985"/>
      <c r="S134" s="985"/>
      <c r="T134" s="985"/>
      <c r="U134" s="985"/>
      <c r="V134" s="985"/>
      <c r="W134" s="985"/>
      <c r="X134" s="985"/>
      <c r="Y134" s="985"/>
      <c r="Z134" s="985"/>
      <c r="AA134" s="985"/>
      <c r="AB134" s="985"/>
      <c r="AC134" s="985"/>
      <c r="AD134" s="985"/>
      <c r="AE134" s="985"/>
      <c r="AF134" s="985"/>
      <c r="AG134" s="985"/>
      <c r="AH134" s="985"/>
      <c r="AI134" s="985"/>
      <c r="AJ134" s="985"/>
      <c r="AK134" s="985"/>
      <c r="AL134" s="985"/>
      <c r="AM134" s="985"/>
      <c r="AN134" s="985"/>
      <c r="AO134" s="985"/>
      <c r="AP134" s="985"/>
      <c r="AQ134" s="985"/>
      <c r="AR134" s="985"/>
      <c r="AS134" s="985"/>
      <c r="AT134" s="985"/>
      <c r="AU134" s="985"/>
      <c r="AV134" s="985"/>
      <c r="AW134" s="985"/>
      <c r="AX134" s="985"/>
      <c r="AY134" s="985"/>
      <c r="AZ134" s="985"/>
      <c r="BA134" s="985"/>
      <c r="BB134" s="985"/>
      <c r="BC134" s="985"/>
      <c r="BD134" s="985"/>
      <c r="BE134" s="985"/>
      <c r="BF134" s="985"/>
      <c r="BG134" s="985"/>
      <c r="BH134" s="985"/>
      <c r="BI134" s="985"/>
      <c r="BJ134" s="985"/>
      <c r="BK134" s="985"/>
      <c r="BL134" s="985"/>
      <c r="BM134" s="985"/>
      <c r="BN134" s="985"/>
      <c r="BO134" s="985"/>
      <c r="BP134" s="985"/>
      <c r="BQ134" s="985"/>
      <c r="BR134" s="985"/>
      <c r="BS134" s="985"/>
      <c r="BT134" s="985"/>
      <c r="BU134" s="985"/>
      <c r="BV134" s="985"/>
      <c r="BW134" s="985"/>
      <c r="BX134" s="985"/>
      <c r="BY134" s="985"/>
      <c r="BZ134" s="985"/>
      <c r="CA134" s="985"/>
      <c r="CB134" s="985"/>
      <c r="CC134" s="985"/>
      <c r="CD134" s="985"/>
      <c r="CE134" s="985"/>
      <c r="CF134" s="985"/>
      <c r="CG134" s="985"/>
      <c r="CH134" s="985"/>
      <c r="CI134" s="985"/>
      <c r="CJ134" s="985"/>
      <c r="CK134" s="985"/>
      <c r="CL134" s="985"/>
      <c r="CM134" s="985"/>
      <c r="CN134" s="985"/>
      <c r="CO134" s="985"/>
      <c r="CP134" s="985"/>
      <c r="CQ134" s="985"/>
      <c r="CR134" s="985"/>
      <c r="CS134" s="985"/>
      <c r="CT134" s="985"/>
      <c r="CU134" s="985"/>
      <c r="CV134" s="985"/>
      <c r="CW134" s="985"/>
      <c r="CX134" s="985"/>
      <c r="CY134" s="985"/>
      <c r="CZ134" s="985"/>
      <c r="DA134" s="985"/>
      <c r="DB134" s="985"/>
      <c r="DC134" s="985"/>
      <c r="DD134" s="985"/>
      <c r="DE134" s="985"/>
      <c r="DF134" s="985"/>
      <c r="DG134" s="985"/>
      <c r="DH134" s="985"/>
      <c r="DI134" s="985"/>
      <c r="DJ134" s="985"/>
      <c r="DK134" s="985"/>
      <c r="DL134" s="985"/>
      <c r="DM134" s="985"/>
      <c r="DN134" s="985"/>
      <c r="DO134" s="985"/>
      <c r="DP134" s="985"/>
      <c r="DQ134" s="985"/>
      <c r="DR134" s="985"/>
      <c r="DS134" s="985"/>
      <c r="DT134" s="985"/>
      <c r="DU134" s="985"/>
      <c r="DV134" s="985"/>
      <c r="DW134" s="985"/>
      <c r="DX134" s="985"/>
      <c r="DY134" s="985"/>
      <c r="DZ134" s="985"/>
      <c r="EA134" s="985"/>
      <c r="EB134" s="985"/>
      <c r="EC134" s="985"/>
      <c r="ED134" s="985"/>
      <c r="EE134" s="985"/>
      <c r="EF134" s="985"/>
      <c r="EG134" s="985"/>
      <c r="EH134" s="985"/>
      <c r="EI134" s="985"/>
      <c r="EJ134" s="985"/>
      <c r="EK134" s="985"/>
      <c r="EL134" s="985"/>
      <c r="EM134" s="985"/>
      <c r="EN134" s="985"/>
      <c r="EO134" s="985"/>
      <c r="EP134" s="985"/>
      <c r="EQ134" s="985"/>
      <c r="ER134" s="985"/>
      <c r="ES134" s="985"/>
      <c r="ET134" s="985"/>
      <c r="EU134" s="985"/>
      <c r="EV134" s="985"/>
      <c r="EW134" s="985"/>
      <c r="EX134" s="985"/>
      <c r="EY134" s="985"/>
      <c r="EZ134" s="985"/>
      <c r="FA134" s="985"/>
      <c r="FB134" s="985"/>
      <c r="FC134" s="985"/>
      <c r="FD134" s="985"/>
      <c r="FE134" s="985"/>
      <c r="FF134" s="985"/>
      <c r="FG134" s="985"/>
      <c r="FH134" s="985"/>
      <c r="FI134" s="985"/>
      <c r="FJ134" s="985"/>
      <c r="FK134" s="985"/>
      <c r="FL134" s="985"/>
      <c r="FM134" s="985"/>
      <c r="FN134" s="985"/>
      <c r="FO134" s="985"/>
      <c r="FP134" s="985"/>
      <c r="FQ134" s="985"/>
      <c r="FR134" s="985"/>
      <c r="FS134" s="985"/>
      <c r="FT134" s="985"/>
      <c r="FU134" s="985"/>
      <c r="FV134" s="985"/>
      <c r="FW134" s="985"/>
      <c r="FX134" s="985"/>
      <c r="FY134" s="985"/>
    </row>
    <row r="135" spans="1:181" s="956" customFormat="1"/>
    <row r="136" spans="1:181" s="956" customFormat="1"/>
    <row r="137" spans="1:181" s="956" customFormat="1"/>
  </sheetData>
  <mergeCells count="60">
    <mergeCell ref="BN113:BQ113"/>
    <mergeCell ref="BR113:BU113"/>
    <mergeCell ref="BV113:BY113"/>
    <mergeCell ref="BZ113:CC113"/>
    <mergeCell ref="CD113:CG113"/>
    <mergeCell ref="AT113:AW113"/>
    <mergeCell ref="AX113:BA113"/>
    <mergeCell ref="BB113:BE113"/>
    <mergeCell ref="BF113:BI113"/>
    <mergeCell ref="BJ113:BM113"/>
    <mergeCell ref="Z113:AC113"/>
    <mergeCell ref="AD113:AG113"/>
    <mergeCell ref="AH113:AK113"/>
    <mergeCell ref="AL113:AO113"/>
    <mergeCell ref="AP113:AS113"/>
    <mergeCell ref="F113:I113"/>
    <mergeCell ref="J113:M113"/>
    <mergeCell ref="N113:Q113"/>
    <mergeCell ref="R113:U113"/>
    <mergeCell ref="V113:Y113"/>
    <mergeCell ref="B113:E113"/>
    <mergeCell ref="BR83:BU83"/>
    <mergeCell ref="BV83:BY83"/>
    <mergeCell ref="BZ83:CC83"/>
    <mergeCell ref="CD83:CG83"/>
    <mergeCell ref="AX83:BA83"/>
    <mergeCell ref="BB83:BE83"/>
    <mergeCell ref="BF83:BI83"/>
    <mergeCell ref="BJ83:BM83"/>
    <mergeCell ref="BN83:BQ83"/>
    <mergeCell ref="AD83:AG83"/>
    <mergeCell ref="AH83:AK83"/>
    <mergeCell ref="AL83:AO83"/>
    <mergeCell ref="AP83:AS83"/>
    <mergeCell ref="AT83:AW83"/>
    <mergeCell ref="B83:E83"/>
    <mergeCell ref="AD29:AG29"/>
    <mergeCell ref="AH29:AK29"/>
    <mergeCell ref="B56:E56"/>
    <mergeCell ref="N56:Q56"/>
    <mergeCell ref="R56:U56"/>
    <mergeCell ref="V56:Y56"/>
    <mergeCell ref="Z56:AC56"/>
    <mergeCell ref="AD56:AG56"/>
    <mergeCell ref="AH56:AK56"/>
    <mergeCell ref="B29:E29"/>
    <mergeCell ref="J29:M29"/>
    <mergeCell ref="N29:Q29"/>
    <mergeCell ref="R29:U29"/>
    <mergeCell ref="V29:Y29"/>
    <mergeCell ref="Z29:AC29"/>
    <mergeCell ref="Z83:AC83"/>
    <mergeCell ref="F56:I56"/>
    <mergeCell ref="J56:M56"/>
    <mergeCell ref="F29:I29"/>
    <mergeCell ref="F83:I83"/>
    <mergeCell ref="J83:M83"/>
    <mergeCell ref="N83:Q83"/>
    <mergeCell ref="R83:U83"/>
    <mergeCell ref="V83:Y8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51"/>
  <sheetViews>
    <sheetView workbookViewId="0"/>
  </sheetViews>
  <sheetFormatPr defaultColWidth="9.140625" defaultRowHeight="12.75"/>
  <cols>
    <col min="1" max="1" width="33.7109375" style="136" customWidth="1"/>
    <col min="2" max="2" width="10.140625" style="136" bestFit="1" customWidth="1"/>
    <col min="3" max="3" width="9.140625" style="136"/>
    <col min="4" max="4" width="10.140625" style="136" bestFit="1" customWidth="1"/>
    <col min="5" max="5" width="9.140625" style="136"/>
    <col min="6" max="6" width="10.140625" style="136" bestFit="1" customWidth="1"/>
    <col min="7" max="7" width="9.140625" style="136"/>
    <col min="8" max="8" width="10.140625" style="136" bestFit="1" customWidth="1"/>
    <col min="9" max="9" width="9.140625" style="136"/>
    <col min="10" max="10" width="10.140625" style="136" bestFit="1" customWidth="1"/>
    <col min="11" max="11" width="9.140625" style="136"/>
    <col min="12" max="12" width="10.140625" style="136" bestFit="1" customWidth="1"/>
    <col min="13" max="13" width="9.140625" style="136"/>
    <col min="14" max="14" width="10.140625" style="136" bestFit="1" customWidth="1"/>
    <col min="15" max="15" width="9.140625" style="136"/>
    <col min="16" max="16" width="10.140625" style="136" bestFit="1" customWidth="1"/>
    <col min="17" max="17" width="9.140625" style="136"/>
    <col min="18" max="18" width="10.140625" style="136" bestFit="1" customWidth="1"/>
    <col min="19" max="19" width="9.140625" style="136"/>
    <col min="20" max="20" width="10.140625" style="136" bestFit="1" customWidth="1"/>
    <col min="21" max="21" width="9.140625" style="136"/>
    <col min="22" max="22" width="29.7109375" style="136" customWidth="1"/>
    <col min="23" max="16384" width="9.140625" style="136"/>
  </cols>
  <sheetData>
    <row r="1" spans="1:30" ht="18.75">
      <c r="A1" s="640" t="s">
        <v>22</v>
      </c>
    </row>
    <row r="2" spans="1:30">
      <c r="A2" s="137" t="s">
        <v>268</v>
      </c>
    </row>
    <row r="3" spans="1:30" ht="15">
      <c r="B3" s="1267"/>
      <c r="C3" s="1267"/>
      <c r="D3" s="1267"/>
      <c r="E3" s="1267"/>
      <c r="F3" s="1267"/>
      <c r="G3" s="1267"/>
      <c r="H3" s="724"/>
      <c r="I3" s="724"/>
      <c r="J3" s="1267"/>
      <c r="K3" s="1267"/>
      <c r="L3" s="1267"/>
      <c r="M3" s="1267"/>
      <c r="N3" s="1267"/>
      <c r="O3" s="1267"/>
      <c r="P3" s="1267"/>
      <c r="Q3" s="1267"/>
      <c r="R3" s="724"/>
      <c r="S3" s="724"/>
      <c r="T3" s="1267"/>
      <c r="V3" s="112" t="s">
        <v>70</v>
      </c>
      <c r="W3" s="71"/>
      <c r="X3" s="71"/>
      <c r="Y3" s="71"/>
      <c r="Z3" s="71"/>
      <c r="AA3" s="71"/>
      <c r="AB3" s="71"/>
      <c r="AC3" s="71"/>
      <c r="AD3" s="71"/>
    </row>
    <row r="4" spans="1:30" ht="15">
      <c r="A4" s="724" t="s">
        <v>574</v>
      </c>
      <c r="B4" s="1267"/>
      <c r="C4" s="1267"/>
      <c r="D4" s="1267"/>
      <c r="E4" s="1267"/>
      <c r="F4" s="1267"/>
      <c r="G4" s="1267"/>
      <c r="H4" s="724"/>
      <c r="I4" s="724"/>
      <c r="J4" s="1267"/>
      <c r="K4" s="1267"/>
      <c r="L4" s="1267"/>
      <c r="M4" s="1267"/>
      <c r="N4" s="1267"/>
      <c r="O4" s="1267"/>
      <c r="P4" s="1267"/>
      <c r="Q4" s="1267"/>
      <c r="R4" s="724"/>
      <c r="S4" s="724"/>
      <c r="T4" s="1267"/>
      <c r="V4" s="72" t="s">
        <v>71</v>
      </c>
      <c r="W4" s="71"/>
      <c r="X4" s="71"/>
      <c r="Y4" s="71"/>
      <c r="Z4" s="71"/>
      <c r="AA4" s="71"/>
      <c r="AB4" s="71"/>
      <c r="AC4" s="71"/>
      <c r="AD4" s="71"/>
    </row>
    <row r="5" spans="1:30" ht="15">
      <c r="A5" s="724" t="s">
        <v>685</v>
      </c>
      <c r="B5" s="1267"/>
      <c r="C5" s="1267"/>
      <c r="D5" s="1267"/>
      <c r="E5" s="1267"/>
      <c r="F5" s="1267"/>
      <c r="G5" s="1267"/>
      <c r="H5" s="724"/>
      <c r="I5" s="724"/>
      <c r="J5" s="1267"/>
      <c r="K5" s="1267"/>
      <c r="L5" s="1267"/>
      <c r="M5" s="1267"/>
      <c r="N5" s="1267"/>
      <c r="O5" s="1267"/>
      <c r="P5" s="1267"/>
      <c r="Q5" s="1267"/>
      <c r="R5" s="724"/>
      <c r="S5" s="724"/>
      <c r="T5" s="1267"/>
      <c r="V5" s="31"/>
      <c r="W5" s="31"/>
      <c r="X5" s="31"/>
      <c r="Y5" s="31"/>
      <c r="Z5" s="31"/>
      <c r="AA5" s="31"/>
      <c r="AB5" s="31"/>
      <c r="AC5" s="31"/>
      <c r="AD5" s="31"/>
    </row>
    <row r="6" spans="1:30" ht="15.75" thickBot="1">
      <c r="R6" s="724"/>
      <c r="S6" s="724"/>
      <c r="T6" s="1267"/>
      <c r="V6" s="111" t="s">
        <v>72</v>
      </c>
      <c r="W6" s="110">
        <v>2008</v>
      </c>
      <c r="X6" s="109">
        <v>2009</v>
      </c>
      <c r="Y6" s="109">
        <v>2010</v>
      </c>
      <c r="Z6" s="109">
        <v>2011</v>
      </c>
      <c r="AA6" s="109">
        <v>2012</v>
      </c>
      <c r="AB6" s="109">
        <v>2013</v>
      </c>
      <c r="AC6" s="109">
        <v>2014</v>
      </c>
      <c r="AD6" s="109">
        <v>2015</v>
      </c>
    </row>
    <row r="7" spans="1:30" ht="15">
      <c r="A7" s="1682" t="s">
        <v>44</v>
      </c>
      <c r="B7" s="1590" t="s">
        <v>2</v>
      </c>
      <c r="C7" s="1590"/>
      <c r="D7" s="1590"/>
      <c r="E7" s="1590"/>
      <c r="F7" s="1590"/>
      <c r="G7" s="1590"/>
      <c r="H7" s="1590"/>
      <c r="I7" s="1590"/>
      <c r="J7" s="1590" t="s">
        <v>176</v>
      </c>
      <c r="K7" s="1590"/>
      <c r="L7" s="1590"/>
      <c r="M7" s="1590"/>
      <c r="N7" s="1590"/>
      <c r="O7" s="1590"/>
      <c r="P7" s="1590"/>
      <c r="Q7" s="1590"/>
      <c r="V7" s="108"/>
      <c r="W7" s="107"/>
      <c r="X7" s="106"/>
      <c r="Y7" s="106"/>
      <c r="Z7" s="106"/>
      <c r="AA7" s="106"/>
      <c r="AB7" s="106"/>
      <c r="AC7" s="106"/>
      <c r="AD7" s="106"/>
    </row>
    <row r="8" spans="1:30" ht="15">
      <c r="A8" s="1682"/>
      <c r="B8" s="1690" t="s">
        <v>269</v>
      </c>
      <c r="C8" s="1690"/>
      <c r="D8" s="1690" t="s">
        <v>106</v>
      </c>
      <c r="E8" s="1690"/>
      <c r="F8" s="1690" t="s">
        <v>1205</v>
      </c>
      <c r="G8" s="1690"/>
      <c r="H8" s="1690" t="s">
        <v>1206</v>
      </c>
      <c r="I8" s="1690"/>
      <c r="J8" s="1690" t="s">
        <v>269</v>
      </c>
      <c r="K8" s="1690"/>
      <c r="L8" s="1690" t="s">
        <v>106</v>
      </c>
      <c r="M8" s="1690"/>
      <c r="N8" s="1690" t="s">
        <v>1205</v>
      </c>
      <c r="O8" s="1690"/>
      <c r="P8" s="1690" t="s">
        <v>1206</v>
      </c>
      <c r="Q8" s="1690"/>
      <c r="V8" s="96" t="s">
        <v>73</v>
      </c>
      <c r="W8" s="105"/>
      <c r="X8" s="104"/>
      <c r="Y8" s="104"/>
      <c r="Z8" s="104"/>
      <c r="AA8" s="104"/>
      <c r="AB8" s="104"/>
      <c r="AC8" s="104"/>
      <c r="AD8" s="104"/>
    </row>
    <row r="9" spans="1:30" ht="15">
      <c r="A9" s="1682"/>
      <c r="B9" s="1392" t="s">
        <v>576</v>
      </c>
      <c r="C9" s="1392" t="s">
        <v>577</v>
      </c>
      <c r="D9" s="1392" t="s">
        <v>576</v>
      </c>
      <c r="E9" s="1392" t="s">
        <v>577</v>
      </c>
      <c r="F9" s="1392" t="s">
        <v>576</v>
      </c>
      <c r="G9" s="1392" t="s">
        <v>577</v>
      </c>
      <c r="H9" s="1392" t="s">
        <v>213</v>
      </c>
      <c r="I9" s="1392" t="s">
        <v>577</v>
      </c>
      <c r="J9" s="1392" t="s">
        <v>576</v>
      </c>
      <c r="K9" s="1392" t="s">
        <v>577</v>
      </c>
      <c r="L9" s="1392" t="s">
        <v>576</v>
      </c>
      <c r="M9" s="1392" t="s">
        <v>577</v>
      </c>
      <c r="N9" s="1392" t="s">
        <v>576</v>
      </c>
      <c r="O9" s="1392" t="s">
        <v>577</v>
      </c>
      <c r="P9" s="1392" t="s">
        <v>213</v>
      </c>
      <c r="Q9" s="1392" t="s">
        <v>577</v>
      </c>
      <c r="V9" s="93" t="s">
        <v>74</v>
      </c>
      <c r="W9" s="98">
        <v>24533</v>
      </c>
      <c r="X9" s="97">
        <v>28500</v>
      </c>
      <c r="Y9" s="97">
        <v>31687</v>
      </c>
      <c r="Z9" s="97">
        <v>38738</v>
      </c>
      <c r="AA9" s="97">
        <v>41105</v>
      </c>
      <c r="AB9" s="97">
        <v>50113</v>
      </c>
      <c r="AC9" s="97">
        <v>48650</v>
      </c>
      <c r="AD9" s="97">
        <v>42816</v>
      </c>
    </row>
    <row r="10" spans="1:30" ht="15">
      <c r="A10" s="1393">
        <v>2004</v>
      </c>
      <c r="B10" s="1281">
        <v>3499300</v>
      </c>
      <c r="C10" s="1281">
        <v>60200</v>
      </c>
      <c r="D10" s="1281">
        <v>735700</v>
      </c>
      <c r="E10" s="1281">
        <v>26900</v>
      </c>
      <c r="F10" s="1281">
        <v>70500</v>
      </c>
      <c r="G10" s="1281">
        <v>8400</v>
      </c>
      <c r="H10" s="1282">
        <v>2</v>
      </c>
      <c r="I10" s="1282">
        <v>1.7</v>
      </c>
      <c r="J10" s="1281">
        <v>28330400</v>
      </c>
      <c r="K10" s="1281">
        <v>114000</v>
      </c>
      <c r="L10" s="1281">
        <v>7211800</v>
      </c>
      <c r="M10" s="1281">
        <v>55800</v>
      </c>
      <c r="N10" s="1281">
        <v>431900</v>
      </c>
      <c r="O10" s="1281">
        <v>14200</v>
      </c>
      <c r="P10" s="1282">
        <v>1.5</v>
      </c>
      <c r="Q10" s="1282">
        <v>0.4</v>
      </c>
      <c r="V10" s="93" t="s">
        <v>75</v>
      </c>
      <c r="W10" s="98">
        <v>65881</v>
      </c>
      <c r="X10" s="97">
        <v>86443</v>
      </c>
      <c r="Y10" s="97">
        <v>103990</v>
      </c>
      <c r="Z10" s="97">
        <v>122871</v>
      </c>
      <c r="AA10" s="97">
        <v>127022</v>
      </c>
      <c r="AB10" s="97">
        <v>130875</v>
      </c>
      <c r="AC10" s="97">
        <v>126380</v>
      </c>
      <c r="AD10" s="97">
        <v>129173</v>
      </c>
    </row>
    <row r="11" spans="1:30" ht="15">
      <c r="A11" s="1393">
        <v>2005</v>
      </c>
      <c r="B11" s="1281">
        <v>3544400</v>
      </c>
      <c r="C11" s="1281">
        <v>61600</v>
      </c>
      <c r="D11" s="1281">
        <v>736200</v>
      </c>
      <c r="E11" s="1281">
        <v>27300</v>
      </c>
      <c r="F11" s="1281">
        <v>95700</v>
      </c>
      <c r="G11" s="1281">
        <v>10200</v>
      </c>
      <c r="H11" s="1282">
        <v>2.7</v>
      </c>
      <c r="I11" s="1282">
        <v>1.7</v>
      </c>
      <c r="J11" s="1281">
        <v>28670200</v>
      </c>
      <c r="K11" s="1281">
        <v>118100</v>
      </c>
      <c r="L11" s="1281">
        <v>7315200</v>
      </c>
      <c r="M11" s="1281">
        <v>57800</v>
      </c>
      <c r="N11" s="1281">
        <v>482600</v>
      </c>
      <c r="O11" s="1281">
        <v>15600</v>
      </c>
      <c r="P11" s="1282">
        <v>1.7</v>
      </c>
      <c r="Q11" s="1282">
        <v>0.4</v>
      </c>
      <c r="V11" s="93" t="s">
        <v>76</v>
      </c>
      <c r="W11" s="98">
        <v>2449</v>
      </c>
      <c r="X11" s="97">
        <v>3912</v>
      </c>
      <c r="Y11" s="97">
        <v>5416</v>
      </c>
      <c r="Z11" s="97">
        <v>3197</v>
      </c>
      <c r="AA11" s="97">
        <v>2474</v>
      </c>
      <c r="AB11" s="97">
        <v>5681</v>
      </c>
      <c r="AC11" s="97">
        <v>1828</v>
      </c>
      <c r="AD11" s="97">
        <v>3972</v>
      </c>
    </row>
    <row r="12" spans="1:30" ht="15">
      <c r="A12" s="1393">
        <v>2006</v>
      </c>
      <c r="B12" s="1281">
        <v>3600500</v>
      </c>
      <c r="C12" s="1281">
        <v>62700</v>
      </c>
      <c r="D12" s="1281">
        <v>729300</v>
      </c>
      <c r="E12" s="1281">
        <v>27400</v>
      </c>
      <c r="F12" s="1281">
        <v>88700</v>
      </c>
      <c r="G12" s="1281">
        <v>9900</v>
      </c>
      <c r="H12" s="1282">
        <v>2.5</v>
      </c>
      <c r="I12" s="1282">
        <v>1.7</v>
      </c>
      <c r="J12" s="1281">
        <v>28953500</v>
      </c>
      <c r="K12" s="1281">
        <v>141000</v>
      </c>
      <c r="L12" s="1281">
        <v>7348000</v>
      </c>
      <c r="M12" s="1281">
        <v>69500</v>
      </c>
      <c r="N12" s="1281">
        <v>638900</v>
      </c>
      <c r="O12" s="1281">
        <v>20700</v>
      </c>
      <c r="P12" s="1282">
        <v>2.2000000000000002</v>
      </c>
      <c r="Q12" s="1282">
        <v>0.5</v>
      </c>
      <c r="V12" s="93" t="s">
        <v>77</v>
      </c>
      <c r="W12" s="98">
        <v>169994</v>
      </c>
      <c r="X12" s="97">
        <v>216004</v>
      </c>
      <c r="Y12" s="97">
        <v>226159</v>
      </c>
      <c r="Z12" s="97">
        <v>206853</v>
      </c>
      <c r="AA12" s="97">
        <v>210068</v>
      </c>
      <c r="AB12" s="97">
        <v>215468</v>
      </c>
      <c r="AC12" s="97">
        <v>209796</v>
      </c>
      <c r="AD12" s="97">
        <v>197471</v>
      </c>
    </row>
    <row r="13" spans="1:30" ht="15.75" thickBot="1">
      <c r="A13" s="1393">
        <v>2007</v>
      </c>
      <c r="B13" s="1281">
        <v>3679700</v>
      </c>
      <c r="C13" s="1281">
        <v>64000</v>
      </c>
      <c r="D13" s="1281">
        <v>777000</v>
      </c>
      <c r="E13" s="1281">
        <v>28500</v>
      </c>
      <c r="F13" s="1281">
        <v>104400</v>
      </c>
      <c r="G13" s="1281">
        <v>10800</v>
      </c>
      <c r="H13" s="1282">
        <v>2.8</v>
      </c>
      <c r="I13" s="1282">
        <v>1.7</v>
      </c>
      <c r="J13" s="1281">
        <v>29271500</v>
      </c>
      <c r="K13" s="1281">
        <v>143800</v>
      </c>
      <c r="L13" s="1281">
        <v>7452200</v>
      </c>
      <c r="M13" s="1281">
        <v>70800</v>
      </c>
      <c r="N13" s="1281">
        <v>686200</v>
      </c>
      <c r="O13" s="1281">
        <v>21800</v>
      </c>
      <c r="P13" s="1282">
        <v>2.2999999999999998</v>
      </c>
      <c r="Q13" s="1282">
        <v>0.5</v>
      </c>
      <c r="V13" s="90" t="s">
        <v>78</v>
      </c>
      <c r="W13" s="103">
        <v>0</v>
      </c>
      <c r="X13" s="102">
        <v>2190</v>
      </c>
      <c r="Y13" s="102">
        <v>1096</v>
      </c>
      <c r="Z13" s="102">
        <v>5942</v>
      </c>
      <c r="AA13" s="102">
        <v>2733</v>
      </c>
      <c r="AB13" s="102">
        <v>717</v>
      </c>
      <c r="AC13" s="102">
        <v>1002</v>
      </c>
      <c r="AD13" s="102">
        <v>604</v>
      </c>
    </row>
    <row r="14" spans="1:30" ht="15.75" thickTop="1">
      <c r="A14" s="1393">
        <v>2008</v>
      </c>
      <c r="B14" s="1281">
        <v>3773400</v>
      </c>
      <c r="C14" s="1281">
        <v>64800</v>
      </c>
      <c r="D14" s="1281">
        <v>793400</v>
      </c>
      <c r="E14" s="1281">
        <v>28900</v>
      </c>
      <c r="F14" s="1281">
        <v>107300</v>
      </c>
      <c r="G14" s="1281">
        <v>11000</v>
      </c>
      <c r="H14" s="1282">
        <v>2.8</v>
      </c>
      <c r="I14" s="1282">
        <v>1.7</v>
      </c>
      <c r="J14" s="1281">
        <v>29425100</v>
      </c>
      <c r="K14" s="1281">
        <v>146600</v>
      </c>
      <c r="L14" s="1281">
        <v>7497500</v>
      </c>
      <c r="M14" s="1281">
        <v>72300</v>
      </c>
      <c r="N14" s="1281">
        <v>735300</v>
      </c>
      <c r="O14" s="1281">
        <v>23200</v>
      </c>
      <c r="P14" s="1282">
        <v>2.5</v>
      </c>
      <c r="Q14" s="1282">
        <v>0.5</v>
      </c>
      <c r="V14" s="101" t="s">
        <v>79</v>
      </c>
      <c r="W14" s="100">
        <v>262857</v>
      </c>
      <c r="X14" s="99">
        <v>337049</v>
      </c>
      <c r="Y14" s="99">
        <v>368348</v>
      </c>
      <c r="Z14" s="99">
        <v>377601</v>
      </c>
      <c r="AA14" s="99">
        <v>383402</v>
      </c>
      <c r="AB14" s="99">
        <v>402854</v>
      </c>
      <c r="AC14" s="99">
        <v>387656</v>
      </c>
      <c r="AD14" s="99">
        <v>374036</v>
      </c>
    </row>
    <row r="15" spans="1:30" ht="15">
      <c r="A15" s="1393">
        <v>2009</v>
      </c>
      <c r="B15" s="1281">
        <v>3779900</v>
      </c>
      <c r="C15" s="1281">
        <v>68000</v>
      </c>
      <c r="D15" s="1281">
        <v>845500</v>
      </c>
      <c r="E15" s="1281">
        <v>31100</v>
      </c>
      <c r="F15" s="1281">
        <v>142800</v>
      </c>
      <c r="G15" s="1281">
        <v>13300</v>
      </c>
      <c r="H15" s="1282">
        <v>3.8</v>
      </c>
      <c r="I15" s="1282">
        <v>1.8</v>
      </c>
      <c r="J15" s="1281">
        <v>28995100</v>
      </c>
      <c r="K15" s="1281">
        <v>149000</v>
      </c>
      <c r="L15" s="1281">
        <v>7646600</v>
      </c>
      <c r="M15" s="1281">
        <v>74800</v>
      </c>
      <c r="N15" s="1281">
        <v>989300</v>
      </c>
      <c r="O15" s="1281">
        <v>27500</v>
      </c>
      <c r="P15" s="1282">
        <v>3.4</v>
      </c>
      <c r="Q15" s="1282">
        <v>0.5</v>
      </c>
      <c r="V15" s="93"/>
      <c r="W15" s="98"/>
      <c r="X15" s="97"/>
      <c r="Y15" s="97"/>
      <c r="Z15" s="97"/>
      <c r="AA15" s="97"/>
      <c r="AB15" s="97"/>
      <c r="AC15" s="97"/>
      <c r="AD15" s="97"/>
    </row>
    <row r="16" spans="1:30" ht="15">
      <c r="A16" s="1393">
        <v>2010</v>
      </c>
      <c r="B16" s="1281">
        <v>3802700</v>
      </c>
      <c r="C16" s="1281">
        <v>67800</v>
      </c>
      <c r="D16" s="1281">
        <v>881300</v>
      </c>
      <c r="E16" s="1281">
        <v>31700</v>
      </c>
      <c r="F16" s="1281">
        <v>170900</v>
      </c>
      <c r="G16" s="1281">
        <v>14200</v>
      </c>
      <c r="H16" s="1282">
        <v>4.5</v>
      </c>
      <c r="I16" s="1282">
        <v>1.7</v>
      </c>
      <c r="J16" s="1281">
        <v>29047600</v>
      </c>
      <c r="K16" s="1281">
        <v>150300</v>
      </c>
      <c r="L16" s="1281">
        <v>7813900</v>
      </c>
      <c r="M16" s="1281">
        <v>76300</v>
      </c>
      <c r="N16" s="1281">
        <v>1163000</v>
      </c>
      <c r="O16" s="1281">
        <v>30100</v>
      </c>
      <c r="P16" s="1282">
        <v>4</v>
      </c>
      <c r="Q16" s="1282">
        <v>0.5</v>
      </c>
      <c r="V16" s="96" t="s">
        <v>80</v>
      </c>
      <c r="W16" s="95"/>
      <c r="X16" s="94"/>
      <c r="Y16" s="94"/>
      <c r="Z16" s="94"/>
      <c r="AA16" s="94"/>
      <c r="AB16" s="94"/>
      <c r="AC16" s="94"/>
      <c r="AD16" s="94"/>
    </row>
    <row r="17" spans="1:30" ht="15">
      <c r="A17" s="1393">
        <v>2011</v>
      </c>
      <c r="B17" s="1281">
        <v>3878900</v>
      </c>
      <c r="C17" s="1281">
        <v>68100</v>
      </c>
      <c r="D17" s="1281">
        <v>894400</v>
      </c>
      <c r="E17" s="1281">
        <v>31700</v>
      </c>
      <c r="F17" s="1281">
        <v>199600</v>
      </c>
      <c r="G17" s="1281">
        <v>15500</v>
      </c>
      <c r="H17" s="1282">
        <v>5.0999999999999996</v>
      </c>
      <c r="I17" s="1282">
        <v>1.7</v>
      </c>
      <c r="J17" s="1281">
        <v>29173400</v>
      </c>
      <c r="K17" s="1281">
        <v>154200</v>
      </c>
      <c r="L17" s="1281">
        <v>7893100</v>
      </c>
      <c r="M17" s="1281">
        <v>78300</v>
      </c>
      <c r="N17" s="1281">
        <v>1277200</v>
      </c>
      <c r="O17" s="1281">
        <v>32100</v>
      </c>
      <c r="P17" s="1282">
        <v>4.4000000000000004</v>
      </c>
      <c r="Q17" s="1282">
        <v>0.5</v>
      </c>
      <c r="V17" s="93" t="s">
        <v>74</v>
      </c>
      <c r="W17" s="98">
        <v>328333</v>
      </c>
      <c r="X17" s="97">
        <v>316980</v>
      </c>
      <c r="Y17" s="97">
        <v>311679</v>
      </c>
      <c r="Z17" s="97">
        <v>335134</v>
      </c>
      <c r="AA17" s="97">
        <v>365324</v>
      </c>
      <c r="AB17" s="97">
        <v>367692</v>
      </c>
      <c r="AC17" s="97">
        <v>379952</v>
      </c>
      <c r="AD17" s="97">
        <v>413894</v>
      </c>
    </row>
    <row r="18" spans="1:30" ht="15">
      <c r="A18" s="1393">
        <v>2012</v>
      </c>
      <c r="B18" s="1281">
        <v>3969500</v>
      </c>
      <c r="C18" s="1281">
        <v>69700</v>
      </c>
      <c r="D18" s="1281">
        <v>917100</v>
      </c>
      <c r="E18" s="1281">
        <v>32300</v>
      </c>
      <c r="F18" s="1281">
        <v>201400</v>
      </c>
      <c r="G18" s="1281">
        <v>15600</v>
      </c>
      <c r="H18" s="1282">
        <v>5.0999999999999996</v>
      </c>
      <c r="I18" s="1282">
        <v>1.7</v>
      </c>
      <c r="J18" s="1281">
        <v>29463100</v>
      </c>
      <c r="K18" s="1281">
        <v>154000</v>
      </c>
      <c r="L18" s="1281">
        <v>8010700</v>
      </c>
      <c r="M18" s="1281">
        <v>78300</v>
      </c>
      <c r="N18" s="1281">
        <v>1380800</v>
      </c>
      <c r="O18" s="1281">
        <v>33300</v>
      </c>
      <c r="P18" s="1282">
        <v>4.7</v>
      </c>
      <c r="Q18" s="1282">
        <v>0.5</v>
      </c>
      <c r="V18" s="93" t="s">
        <v>75</v>
      </c>
      <c r="W18" s="98">
        <v>1255952</v>
      </c>
      <c r="X18" s="97">
        <v>1293954</v>
      </c>
      <c r="Y18" s="97">
        <v>1388572</v>
      </c>
      <c r="Z18" s="97">
        <v>1522348</v>
      </c>
      <c r="AA18" s="97">
        <v>1601211</v>
      </c>
      <c r="AB18" s="97">
        <v>1687351</v>
      </c>
      <c r="AC18" s="97">
        <v>1782748</v>
      </c>
      <c r="AD18" s="97">
        <v>1831319</v>
      </c>
    </row>
    <row r="19" spans="1:30" ht="15">
      <c r="A19" s="1393">
        <v>2013</v>
      </c>
      <c r="B19" s="1281">
        <v>4081500</v>
      </c>
      <c r="C19" s="1281">
        <v>70800</v>
      </c>
      <c r="D19" s="1281">
        <v>931300</v>
      </c>
      <c r="E19" s="1281">
        <v>32700</v>
      </c>
      <c r="F19" s="1281">
        <v>226200</v>
      </c>
      <c r="G19" s="1281">
        <v>16700</v>
      </c>
      <c r="H19" s="1282">
        <v>5.5</v>
      </c>
      <c r="I19" s="1282">
        <v>1.7</v>
      </c>
      <c r="J19" s="1281">
        <v>29880400</v>
      </c>
      <c r="K19" s="1281">
        <v>155500</v>
      </c>
      <c r="L19" s="1281">
        <v>8074900</v>
      </c>
      <c r="M19" s="1281">
        <v>78900</v>
      </c>
      <c r="N19" s="1281">
        <v>1436200</v>
      </c>
      <c r="O19" s="1281">
        <v>34300</v>
      </c>
      <c r="P19" s="1282">
        <v>4.8</v>
      </c>
      <c r="Q19" s="1282">
        <v>0.5</v>
      </c>
      <c r="V19" s="93" t="s">
        <v>76</v>
      </c>
      <c r="W19" s="98">
        <v>39198</v>
      </c>
      <c r="X19" s="97">
        <v>49434</v>
      </c>
      <c r="Y19" s="97">
        <v>46458</v>
      </c>
      <c r="Z19" s="97">
        <v>46762</v>
      </c>
      <c r="AA19" s="97">
        <v>50018</v>
      </c>
      <c r="AB19" s="97">
        <v>52333</v>
      </c>
      <c r="AC19" s="97">
        <v>46548</v>
      </c>
      <c r="AD19" s="97">
        <v>38786</v>
      </c>
    </row>
    <row r="20" spans="1:30" ht="15">
      <c r="A20" s="1393">
        <v>2014</v>
      </c>
      <c r="B20" s="1281">
        <v>4242600</v>
      </c>
      <c r="C20" s="1281">
        <v>73100</v>
      </c>
      <c r="D20" s="1281">
        <v>967700</v>
      </c>
      <c r="E20" s="1281">
        <v>33700</v>
      </c>
      <c r="F20" s="1281">
        <v>210000</v>
      </c>
      <c r="G20" s="1281">
        <v>16100</v>
      </c>
      <c r="H20" s="1282">
        <v>4.9000000000000004</v>
      </c>
      <c r="I20" s="1282">
        <v>1.7</v>
      </c>
      <c r="J20" s="1281">
        <v>30474600</v>
      </c>
      <c r="K20" s="1281">
        <v>158300</v>
      </c>
      <c r="L20" s="1281">
        <v>8219100</v>
      </c>
      <c r="M20" s="1281">
        <v>80100</v>
      </c>
      <c r="N20" s="1281">
        <v>1334700</v>
      </c>
      <c r="O20" s="1281">
        <v>33000</v>
      </c>
      <c r="P20" s="1282">
        <v>4.4000000000000004</v>
      </c>
      <c r="Q20" s="1282">
        <v>0.5</v>
      </c>
      <c r="V20" s="93" t="s">
        <v>77</v>
      </c>
      <c r="W20" s="98">
        <v>1815330</v>
      </c>
      <c r="X20" s="97">
        <v>1690737</v>
      </c>
      <c r="Y20" s="97">
        <v>1584174</v>
      </c>
      <c r="Z20" s="97">
        <v>1485659</v>
      </c>
      <c r="AA20" s="97">
        <v>1463991</v>
      </c>
      <c r="AB20" s="97">
        <v>1447753</v>
      </c>
      <c r="AC20" s="97">
        <v>1511763</v>
      </c>
      <c r="AD20" s="97">
        <v>1561320</v>
      </c>
    </row>
    <row r="21" spans="1:30" ht="15.75" thickBot="1">
      <c r="A21" s="1393">
        <v>2015</v>
      </c>
      <c r="B21" s="1281">
        <v>4403900</v>
      </c>
      <c r="C21" s="1281">
        <v>76500</v>
      </c>
      <c r="D21" s="1281">
        <v>1006500</v>
      </c>
      <c r="E21" s="1281">
        <v>35000</v>
      </c>
      <c r="F21" s="1281">
        <v>207700</v>
      </c>
      <c r="G21" s="1281">
        <v>16400</v>
      </c>
      <c r="H21" s="1282">
        <v>4.7</v>
      </c>
      <c r="I21" s="1282">
        <v>1.7</v>
      </c>
      <c r="J21" s="1281">
        <v>31162300</v>
      </c>
      <c r="K21" s="1281">
        <v>163400</v>
      </c>
      <c r="L21" s="1281">
        <v>8395400</v>
      </c>
      <c r="M21" s="1281">
        <v>82600</v>
      </c>
      <c r="N21" s="1281">
        <v>1262600</v>
      </c>
      <c r="O21" s="1281">
        <v>32900</v>
      </c>
      <c r="P21" s="1282">
        <v>4.0999999999999996</v>
      </c>
      <c r="Q21" s="1282">
        <v>0.5</v>
      </c>
      <c r="V21" s="90" t="s">
        <v>78</v>
      </c>
      <c r="W21" s="103">
        <v>18970</v>
      </c>
      <c r="X21" s="102">
        <v>28289</v>
      </c>
      <c r="Y21" s="102">
        <v>26321</v>
      </c>
      <c r="Z21" s="102">
        <v>42372</v>
      </c>
      <c r="AA21" s="102">
        <v>35648</v>
      </c>
      <c r="AB21" s="102">
        <v>35668</v>
      </c>
      <c r="AC21" s="102">
        <v>34114</v>
      </c>
      <c r="AD21" s="102">
        <v>39007</v>
      </c>
    </row>
    <row r="22" spans="1:30" ht="15.75" thickTop="1">
      <c r="A22" s="1393">
        <v>2016</v>
      </c>
      <c r="B22" s="1465">
        <v>4538400</v>
      </c>
      <c r="C22" s="1465">
        <v>82000</v>
      </c>
      <c r="D22" s="1465">
        <v>1028300</v>
      </c>
      <c r="E22" s="1465">
        <v>37100</v>
      </c>
      <c r="F22" s="1281">
        <v>210100</v>
      </c>
      <c r="G22" s="1281">
        <v>17500</v>
      </c>
      <c r="H22" s="1282">
        <v>4.5999999999999996</v>
      </c>
      <c r="I22" s="1282">
        <v>1.8</v>
      </c>
      <c r="J22" s="1465">
        <v>31473200</v>
      </c>
      <c r="K22" s="1465">
        <v>171200</v>
      </c>
      <c r="L22" s="1465">
        <v>8398600</v>
      </c>
      <c r="M22" s="1465">
        <v>85900</v>
      </c>
      <c r="N22" s="1281">
        <v>1154700</v>
      </c>
      <c r="O22" s="1281">
        <v>33000</v>
      </c>
      <c r="P22" s="1282">
        <v>3.7</v>
      </c>
      <c r="Q22" s="1282">
        <v>0.5</v>
      </c>
      <c r="V22" s="101" t="s">
        <v>81</v>
      </c>
      <c r="W22" s="100">
        <v>3457783</v>
      </c>
      <c r="X22" s="99">
        <v>3379394</v>
      </c>
      <c r="Y22" s="99">
        <v>3357204</v>
      </c>
      <c r="Z22" s="99">
        <v>3432275</v>
      </c>
      <c r="AA22" s="99">
        <v>3516192</v>
      </c>
      <c r="AB22" s="99">
        <v>3590797</v>
      </c>
      <c r="AC22" s="99">
        <v>3755125</v>
      </c>
      <c r="AD22" s="99">
        <v>3884326</v>
      </c>
    </row>
    <row r="23" spans="1:30" ht="15">
      <c r="A23" s="1393">
        <v>2017</v>
      </c>
      <c r="B23" s="1465">
        <v>4624800</v>
      </c>
      <c r="C23" s="1465">
        <v>84000</v>
      </c>
      <c r="D23" s="1465">
        <v>1014800</v>
      </c>
      <c r="E23" s="1465">
        <v>37400</v>
      </c>
      <c r="F23" s="1281">
        <v>171000</v>
      </c>
      <c r="G23" s="1281">
        <v>16200</v>
      </c>
      <c r="H23" s="1282">
        <v>3.7</v>
      </c>
      <c r="I23" s="1282">
        <v>1.8</v>
      </c>
      <c r="J23" s="1465">
        <v>31936700</v>
      </c>
      <c r="K23" s="1465">
        <v>172700</v>
      </c>
      <c r="L23" s="1465">
        <v>8481900</v>
      </c>
      <c r="M23" s="1465">
        <v>86200</v>
      </c>
      <c r="N23" s="1281">
        <v>1056600</v>
      </c>
      <c r="O23" s="1281">
        <v>31400</v>
      </c>
      <c r="P23" s="1282">
        <v>3.3</v>
      </c>
      <c r="Q23" s="1282">
        <v>0.5</v>
      </c>
      <c r="V23" s="93"/>
      <c r="W23" s="98"/>
      <c r="X23" s="97"/>
      <c r="Y23" s="97"/>
      <c r="Z23" s="97"/>
      <c r="AA23" s="97"/>
      <c r="AB23" s="97"/>
      <c r="AC23" s="97"/>
      <c r="AD23" s="97"/>
    </row>
    <row r="24" spans="1:30" ht="14.25">
      <c r="V24" s="96" t="s">
        <v>82</v>
      </c>
      <c r="W24" s="95"/>
      <c r="X24" s="94"/>
      <c r="Y24" s="94"/>
      <c r="Z24" s="94"/>
      <c r="AA24" s="94"/>
      <c r="AB24" s="94"/>
      <c r="AC24" s="94"/>
      <c r="AD24" s="94"/>
    </row>
    <row r="25" spans="1:30">
      <c r="V25" s="93" t="s">
        <v>74</v>
      </c>
      <c r="W25" s="92">
        <v>7</v>
      </c>
      <c r="X25" s="91">
        <v>8.1999999999999993</v>
      </c>
      <c r="Y25" s="91">
        <v>9.1999999999999993</v>
      </c>
      <c r="Z25" s="91">
        <v>10.4</v>
      </c>
      <c r="AA25" s="91">
        <v>10.1</v>
      </c>
      <c r="AB25" s="91">
        <v>12</v>
      </c>
      <c r="AC25" s="91">
        <v>11.4</v>
      </c>
      <c r="AD25" s="91">
        <v>9.4</v>
      </c>
    </row>
    <row r="26" spans="1:30">
      <c r="V26" s="93" t="s">
        <v>75</v>
      </c>
      <c r="W26" s="92">
        <v>5</v>
      </c>
      <c r="X26" s="91">
        <v>6.3</v>
      </c>
      <c r="Y26" s="91">
        <v>7</v>
      </c>
      <c r="Z26" s="91">
        <v>7.5</v>
      </c>
      <c r="AA26" s="91">
        <v>7.3</v>
      </c>
      <c r="AB26" s="91">
        <v>7.2</v>
      </c>
      <c r="AC26" s="91">
        <v>6.6</v>
      </c>
      <c r="AD26" s="91">
        <v>6.6</v>
      </c>
    </row>
    <row r="27" spans="1:30">
      <c r="V27" s="93" t="s">
        <v>76</v>
      </c>
      <c r="W27" s="92">
        <v>5.9</v>
      </c>
      <c r="X27" s="91">
        <v>7.3</v>
      </c>
      <c r="Y27" s="91">
        <v>10.4</v>
      </c>
      <c r="Z27" s="91">
        <v>6.4</v>
      </c>
      <c r="AA27" s="91">
        <v>4.7</v>
      </c>
      <c r="AB27" s="91">
        <v>9.8000000000000007</v>
      </c>
      <c r="AC27" s="91">
        <v>3.8</v>
      </c>
      <c r="AD27" s="91">
        <v>9.3000000000000007</v>
      </c>
    </row>
    <row r="28" spans="1:30">
      <c r="V28" s="93" t="s">
        <v>77</v>
      </c>
      <c r="W28" s="92">
        <v>8.6</v>
      </c>
      <c r="X28" s="91">
        <v>11.3</v>
      </c>
      <c r="Y28" s="91">
        <v>12.5</v>
      </c>
      <c r="Z28" s="91">
        <v>12.2</v>
      </c>
      <c r="AA28" s="91">
        <v>12.5</v>
      </c>
      <c r="AB28" s="91">
        <v>13</v>
      </c>
      <c r="AC28" s="91">
        <v>12.2</v>
      </c>
      <c r="AD28" s="91">
        <v>11.2</v>
      </c>
    </row>
    <row r="29" spans="1:30" ht="13.5" thickBot="1">
      <c r="V29" s="90" t="s">
        <v>78</v>
      </c>
      <c r="W29" s="89">
        <v>0</v>
      </c>
      <c r="X29" s="88">
        <v>7.2</v>
      </c>
      <c r="Y29" s="88">
        <v>4</v>
      </c>
      <c r="Z29" s="88">
        <v>12.3</v>
      </c>
      <c r="AA29" s="88">
        <v>7.1</v>
      </c>
      <c r="AB29" s="88">
        <v>2</v>
      </c>
      <c r="AC29" s="88">
        <v>2.9</v>
      </c>
      <c r="AD29" s="88">
        <v>1.5</v>
      </c>
    </row>
    <row r="30" spans="1:30" ht="13.5" thickTop="1">
      <c r="V30" s="87" t="s">
        <v>83</v>
      </c>
      <c r="W30" s="86">
        <v>7.1</v>
      </c>
      <c r="X30" s="85">
        <v>9.1</v>
      </c>
      <c r="Y30" s="85">
        <v>9.9</v>
      </c>
      <c r="Z30" s="85">
        <v>9.9</v>
      </c>
      <c r="AA30" s="85">
        <v>9.8000000000000007</v>
      </c>
      <c r="AB30" s="85">
        <v>10.1</v>
      </c>
      <c r="AC30" s="85">
        <v>9.4</v>
      </c>
      <c r="AD30" s="85">
        <v>8.8000000000000007</v>
      </c>
    </row>
    <row r="31" spans="1:30" ht="13.5" thickBot="1">
      <c r="V31" s="84"/>
      <c r="W31" s="83"/>
      <c r="X31" s="82"/>
      <c r="Y31" s="82"/>
      <c r="Z31" s="82"/>
      <c r="AA31" s="82"/>
      <c r="AB31" s="82"/>
      <c r="AC31" s="82"/>
      <c r="AD31" s="82"/>
    </row>
    <row r="32" spans="1:30">
      <c r="V32" s="80"/>
      <c r="W32" s="73"/>
      <c r="X32" s="73"/>
      <c r="Y32" s="73"/>
      <c r="Z32" s="73"/>
      <c r="AA32" s="73"/>
      <c r="AB32" s="73"/>
      <c r="AC32" s="73"/>
      <c r="AD32" s="73"/>
    </row>
    <row r="33" spans="22:30">
      <c r="V33" s="81" t="s">
        <v>84</v>
      </c>
      <c r="W33" s="73"/>
      <c r="X33" s="73"/>
      <c r="Y33" s="73"/>
      <c r="Z33" s="73"/>
      <c r="AA33" s="73"/>
      <c r="AB33" s="73"/>
      <c r="AC33" s="73"/>
      <c r="AD33" s="73"/>
    </row>
    <row r="34" spans="22:30">
      <c r="V34" s="80"/>
      <c r="W34" s="73"/>
      <c r="X34" s="73"/>
      <c r="Y34" s="73"/>
      <c r="Z34" s="73"/>
      <c r="AA34" s="73"/>
      <c r="AB34" s="73"/>
      <c r="AC34" s="73"/>
      <c r="AD34" s="73"/>
    </row>
    <row r="35" spans="22:30" ht="15">
      <c r="V35" s="79" t="s">
        <v>55</v>
      </c>
      <c r="W35" s="31"/>
      <c r="X35" s="31"/>
      <c r="Y35" s="31"/>
      <c r="Z35" s="31"/>
      <c r="AA35" s="31"/>
      <c r="AB35" s="31"/>
      <c r="AC35" s="31"/>
      <c r="AD35" s="31"/>
    </row>
    <row r="36" spans="22:30" ht="15">
      <c r="V36" s="78" t="s">
        <v>85</v>
      </c>
      <c r="W36" s="31"/>
      <c r="X36" s="31"/>
      <c r="Y36" s="31"/>
      <c r="Z36" s="31"/>
      <c r="AA36" s="31"/>
      <c r="AB36" s="31"/>
      <c r="AC36" s="31"/>
      <c r="AD36" s="31"/>
    </row>
    <row r="37" spans="22:30" ht="15">
      <c r="V37" s="77" t="s">
        <v>86</v>
      </c>
      <c r="W37" s="31"/>
      <c r="X37" s="31"/>
      <c r="Y37" s="31"/>
      <c r="Z37" s="31"/>
      <c r="AA37" s="31"/>
      <c r="AB37" s="31"/>
      <c r="AC37" s="31"/>
      <c r="AD37" s="31"/>
    </row>
    <row r="38" spans="22:30" ht="15">
      <c r="V38" s="74" t="s">
        <v>87</v>
      </c>
      <c r="W38" s="31"/>
      <c r="X38" s="31"/>
      <c r="Y38" s="31"/>
      <c r="Z38" s="31"/>
      <c r="AA38" s="31"/>
      <c r="AB38" s="31"/>
      <c r="AC38" s="31"/>
      <c r="AD38" s="31"/>
    </row>
    <row r="39" spans="22:30" ht="15">
      <c r="V39" s="74" t="s">
        <v>88</v>
      </c>
      <c r="W39" s="31"/>
      <c r="X39" s="31"/>
      <c r="Y39" s="31"/>
      <c r="Z39" s="31"/>
      <c r="AA39" s="31"/>
      <c r="AB39" s="31"/>
      <c r="AC39" s="31"/>
      <c r="AD39" s="31"/>
    </row>
    <row r="40" spans="22:30" ht="15">
      <c r="V40" s="73" t="s">
        <v>89</v>
      </c>
      <c r="W40" s="31"/>
      <c r="X40" s="31"/>
      <c r="Y40" s="31"/>
      <c r="Z40" s="31"/>
      <c r="AA40" s="31"/>
      <c r="AB40" s="31"/>
      <c r="AC40" s="31"/>
      <c r="AD40" s="31"/>
    </row>
    <row r="41" spans="22:30" ht="15">
      <c r="V41" s="76" t="s">
        <v>90</v>
      </c>
      <c r="W41" s="31"/>
      <c r="X41" s="31"/>
      <c r="Y41" s="31"/>
      <c r="Z41" s="31"/>
      <c r="AA41" s="31"/>
      <c r="AB41" s="31"/>
      <c r="AC41" s="31"/>
      <c r="AD41" s="31"/>
    </row>
    <row r="42" spans="22:30" ht="15">
      <c r="V42" s="73" t="s">
        <v>91</v>
      </c>
      <c r="W42" s="31"/>
      <c r="X42" s="31"/>
      <c r="Y42" s="31"/>
      <c r="Z42" s="31"/>
      <c r="AA42" s="31"/>
      <c r="AB42" s="31"/>
      <c r="AC42" s="31"/>
      <c r="AD42" s="31"/>
    </row>
    <row r="43" spans="22:30" ht="15">
      <c r="V43" s="73" t="s">
        <v>92</v>
      </c>
      <c r="W43" s="31"/>
      <c r="X43" s="31"/>
      <c r="Y43" s="31"/>
      <c r="Z43" s="31"/>
      <c r="AA43" s="31"/>
      <c r="AB43" s="31"/>
      <c r="AC43" s="31"/>
      <c r="AD43" s="31"/>
    </row>
    <row r="44" spans="22:30" ht="15">
      <c r="V44" s="73" t="s">
        <v>93</v>
      </c>
      <c r="W44" s="31"/>
      <c r="X44" s="31"/>
      <c r="Y44" s="31"/>
      <c r="Z44" s="31"/>
      <c r="AA44" s="31"/>
      <c r="AB44" s="31"/>
      <c r="AC44" s="31"/>
      <c r="AD44" s="31"/>
    </row>
    <row r="45" spans="22:30" ht="15">
      <c r="V45" s="73" t="s">
        <v>94</v>
      </c>
      <c r="W45" s="31"/>
      <c r="X45" s="31"/>
      <c r="Y45" s="31"/>
      <c r="Z45" s="31"/>
      <c r="AA45" s="31"/>
      <c r="AB45" s="31"/>
      <c r="AC45" s="31"/>
      <c r="AD45" s="31"/>
    </row>
    <row r="46" spans="22:30" ht="15">
      <c r="V46" s="73" t="s">
        <v>95</v>
      </c>
      <c r="W46" s="31"/>
      <c r="X46" s="31"/>
      <c r="Y46" s="31"/>
      <c r="Z46" s="31"/>
      <c r="AA46" s="31"/>
      <c r="AB46" s="31"/>
      <c r="AC46" s="31"/>
      <c r="AD46" s="31"/>
    </row>
    <row r="47" spans="22:30" ht="15">
      <c r="V47" s="73" t="s">
        <v>96</v>
      </c>
      <c r="W47" s="31"/>
      <c r="X47" s="31"/>
      <c r="Y47" s="31"/>
      <c r="Z47" s="31"/>
      <c r="AA47" s="31"/>
      <c r="AB47" s="31"/>
      <c r="AC47" s="31"/>
      <c r="AD47" s="31"/>
    </row>
    <row r="48" spans="22:30" ht="15">
      <c r="V48" s="75" t="s">
        <v>97</v>
      </c>
      <c r="W48" s="31"/>
      <c r="X48" s="31"/>
      <c r="Y48" s="31"/>
      <c r="Z48" s="31"/>
      <c r="AA48" s="31"/>
      <c r="AB48" s="31"/>
      <c r="AC48" s="31"/>
      <c r="AD48" s="31"/>
    </row>
    <row r="49" spans="22:30" ht="15">
      <c r="V49" s="74" t="s">
        <v>98</v>
      </c>
      <c r="W49" s="31"/>
      <c r="X49" s="31"/>
      <c r="Y49" s="31"/>
      <c r="Z49" s="31"/>
      <c r="AA49" s="31"/>
      <c r="AB49" s="31"/>
      <c r="AC49" s="31"/>
      <c r="AD49" s="31"/>
    </row>
    <row r="50" spans="22:30" ht="15">
      <c r="V50" s="74" t="s">
        <v>99</v>
      </c>
      <c r="W50" s="31"/>
      <c r="X50" s="31"/>
      <c r="Y50" s="31"/>
      <c r="Z50" s="31"/>
      <c r="AA50" s="31"/>
      <c r="AB50" s="31"/>
      <c r="AC50" s="31"/>
      <c r="AD50" s="31"/>
    </row>
    <row r="51" spans="22:30" ht="15">
      <c r="V51" s="74" t="s">
        <v>100</v>
      </c>
      <c r="W51" s="31"/>
      <c r="X51" s="31"/>
      <c r="Y51" s="31"/>
      <c r="Z51" s="31"/>
      <c r="AA51" s="31"/>
      <c r="AB51" s="31"/>
      <c r="AC51" s="31"/>
      <c r="AD51" s="31"/>
    </row>
  </sheetData>
  <mergeCells count="11">
    <mergeCell ref="A7:A9"/>
    <mergeCell ref="B7:I7"/>
    <mergeCell ref="J7:Q7"/>
    <mergeCell ref="B8:C8"/>
    <mergeCell ref="D8:E8"/>
    <mergeCell ref="F8:G8"/>
    <mergeCell ref="H8:I8"/>
    <mergeCell ref="J8:K8"/>
    <mergeCell ref="L8:M8"/>
    <mergeCell ref="N8:O8"/>
    <mergeCell ref="P8:Q8"/>
  </mergeCells>
  <hyperlinks>
    <hyperlink ref="V48" r:id="rId1" xr:uid="{00000000-0004-0000-0F00-000000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56"/>
  <sheetViews>
    <sheetView workbookViewId="0">
      <selection activeCell="A2" sqref="A2"/>
    </sheetView>
  </sheetViews>
  <sheetFormatPr defaultRowHeight="15"/>
  <sheetData>
    <row r="1" spans="1:7" s="1546" customFormat="1" ht="18.75">
      <c r="A1" s="640" t="s">
        <v>1278</v>
      </c>
    </row>
    <row r="2" spans="1:7" s="1546" customFormat="1"/>
    <row r="3" spans="1:7" ht="15.75">
      <c r="A3" s="532" t="s">
        <v>1136</v>
      </c>
      <c r="B3" s="541"/>
      <c r="C3" s="541"/>
      <c r="D3" s="541"/>
      <c r="E3" s="541"/>
      <c r="F3" s="541"/>
      <c r="G3" s="541"/>
    </row>
    <row r="4" spans="1:7">
      <c r="A4" s="539"/>
      <c r="B4" s="541"/>
      <c r="C4" s="541"/>
      <c r="D4" s="541"/>
      <c r="E4" s="541"/>
      <c r="F4" s="541"/>
      <c r="G4" s="541"/>
    </row>
    <row r="5" spans="1:7">
      <c r="A5" s="539"/>
      <c r="B5" s="1691" t="s">
        <v>2</v>
      </c>
      <c r="C5" s="1691"/>
      <c r="D5" s="1692"/>
      <c r="E5" s="1693" t="s">
        <v>176</v>
      </c>
      <c r="F5" s="1693"/>
      <c r="G5" s="1693"/>
    </row>
    <row r="6" spans="1:7" ht="60">
      <c r="A6" s="539"/>
      <c r="B6" s="531" t="s">
        <v>506</v>
      </c>
      <c r="C6" s="531" t="s">
        <v>507</v>
      </c>
      <c r="D6" s="728" t="s">
        <v>104</v>
      </c>
      <c r="E6" s="531" t="s">
        <v>506</v>
      </c>
      <c r="F6" s="530" t="s">
        <v>507</v>
      </c>
      <c r="G6" s="726" t="s">
        <v>104</v>
      </c>
    </row>
    <row r="7" spans="1:7">
      <c r="A7" s="533">
        <v>2011</v>
      </c>
      <c r="B7" s="536">
        <v>42.354887843549861</v>
      </c>
      <c r="C7" s="535">
        <v>28.694188858011859</v>
      </c>
      <c r="D7" s="727">
        <v>31.4</v>
      </c>
      <c r="E7" s="535">
        <v>47.4179379848037</v>
      </c>
      <c r="F7" s="529">
        <v>32.586839002832683</v>
      </c>
      <c r="G7" s="725">
        <v>34.6</v>
      </c>
    </row>
    <row r="8" spans="1:7">
      <c r="A8" s="533">
        <v>2012</v>
      </c>
      <c r="B8" s="536">
        <v>42.775048686024377</v>
      </c>
      <c r="C8" s="535">
        <v>29.498897539349588</v>
      </c>
      <c r="D8" s="727">
        <v>32.200000000000003</v>
      </c>
      <c r="E8" s="535">
        <v>48.824455287477797</v>
      </c>
      <c r="F8" s="529">
        <v>33.321635215905836</v>
      </c>
      <c r="G8" s="725">
        <v>35.4</v>
      </c>
    </row>
    <row r="9" spans="1:7">
      <c r="A9" s="533">
        <v>2013</v>
      </c>
      <c r="B9" s="536">
        <v>41.341690008042377</v>
      </c>
      <c r="C9" s="535">
        <v>31.354913704783669</v>
      </c>
      <c r="D9" s="727">
        <v>33.299999999999997</v>
      </c>
      <c r="E9" s="535">
        <v>47.205778501716203</v>
      </c>
      <c r="F9" s="529">
        <v>33.68604364880953</v>
      </c>
      <c r="G9" s="725">
        <v>35.5</v>
      </c>
    </row>
    <row r="10" spans="1:7">
      <c r="A10" s="533">
        <v>2014</v>
      </c>
      <c r="B10" s="536">
        <v>41.427609982556625</v>
      </c>
      <c r="C10" s="535">
        <v>31.600046499261651</v>
      </c>
      <c r="D10" s="727">
        <v>33.299999999999997</v>
      </c>
      <c r="E10" s="535">
        <v>46.743633329849715</v>
      </c>
      <c r="F10" s="529">
        <v>34.183227602192702</v>
      </c>
      <c r="G10" s="725">
        <v>35.9</v>
      </c>
    </row>
    <row r="11" spans="1:7">
      <c r="A11" s="533">
        <v>2015</v>
      </c>
      <c r="B11" s="536">
        <v>41.2</v>
      </c>
      <c r="C11" s="535">
        <v>31.8</v>
      </c>
      <c r="D11" s="727">
        <v>33.5</v>
      </c>
      <c r="E11" s="535">
        <v>47</v>
      </c>
      <c r="F11" s="529">
        <v>35.6</v>
      </c>
      <c r="G11" s="725">
        <v>37.200000000000003</v>
      </c>
    </row>
    <row r="12" spans="1:7">
      <c r="A12" s="533">
        <v>2016</v>
      </c>
      <c r="B12" s="536">
        <v>40.299999999999997</v>
      </c>
      <c r="C12" s="535">
        <v>30.6</v>
      </c>
      <c r="D12" s="727">
        <v>32.4</v>
      </c>
      <c r="E12" s="535">
        <v>47.4</v>
      </c>
      <c r="F12" s="529">
        <v>35.200000000000003</v>
      </c>
      <c r="G12" s="725">
        <v>36.9</v>
      </c>
    </row>
    <row r="13" spans="1:7" s="1365" customFormat="1">
      <c r="A13" s="533">
        <v>2017</v>
      </c>
      <c r="B13" s="536">
        <v>41.2</v>
      </c>
      <c r="C13" s="535">
        <v>31</v>
      </c>
      <c r="D13" s="1378">
        <v>33</v>
      </c>
      <c r="E13" s="535">
        <v>47</v>
      </c>
      <c r="F13" s="529">
        <v>35.6</v>
      </c>
      <c r="G13" s="725">
        <v>37.200000000000003</v>
      </c>
    </row>
    <row r="14" spans="1:7">
      <c r="A14" s="541"/>
    </row>
    <row r="15" spans="1:7">
      <c r="A15" s="533" t="s">
        <v>1135</v>
      </c>
      <c r="B15" s="538"/>
      <c r="C15" s="541"/>
      <c r="D15" s="541"/>
      <c r="E15" s="541"/>
      <c r="F15" s="541"/>
      <c r="G15" s="537"/>
    </row>
    <row r="17" spans="1:21">
      <c r="A17" s="539" t="s">
        <v>55</v>
      </c>
      <c r="B17" s="541"/>
      <c r="C17" s="541"/>
      <c r="D17" s="541"/>
      <c r="E17" s="541"/>
      <c r="F17" s="541"/>
      <c r="G17" s="541"/>
    </row>
    <row r="18" spans="1:21">
      <c r="A18" s="540" t="s">
        <v>509</v>
      </c>
      <c r="B18" s="541"/>
      <c r="C18" s="541"/>
      <c r="D18" s="541"/>
      <c r="E18" s="541"/>
      <c r="F18" s="541"/>
      <c r="G18" s="541"/>
    </row>
    <row r="19" spans="1:21">
      <c r="A19" s="540" t="s">
        <v>510</v>
      </c>
      <c r="B19" s="541"/>
      <c r="C19" s="541"/>
      <c r="D19" s="541"/>
      <c r="E19" s="541"/>
      <c r="F19" s="541"/>
      <c r="G19" s="541"/>
    </row>
    <row r="20" spans="1:21">
      <c r="A20" s="540" t="s">
        <v>511</v>
      </c>
    </row>
    <row r="21" spans="1:21">
      <c r="A21" s="540" t="s">
        <v>512</v>
      </c>
      <c r="H21" s="534"/>
    </row>
    <row r="22" spans="1:21">
      <c r="A22" s="540" t="s">
        <v>513</v>
      </c>
      <c r="H22" s="534"/>
    </row>
    <row r="23" spans="1:21">
      <c r="A23" s="540" t="s">
        <v>514</v>
      </c>
      <c r="H23" s="534"/>
    </row>
    <row r="24" spans="1:21">
      <c r="A24" s="540" t="s">
        <v>515</v>
      </c>
      <c r="H24" s="534"/>
    </row>
    <row r="25" spans="1:21">
      <c r="H25" s="534"/>
    </row>
    <row r="26" spans="1:21">
      <c r="A26" s="1379" t="s">
        <v>1113</v>
      </c>
      <c r="H26" s="534"/>
    </row>
    <row r="27" spans="1:21">
      <c r="A27" s="1379" t="s">
        <v>1134</v>
      </c>
      <c r="H27" s="534"/>
    </row>
    <row r="28" spans="1:21">
      <c r="H28" s="534"/>
    </row>
    <row r="29" spans="1:21" ht="18">
      <c r="A29" s="532" t="s">
        <v>516</v>
      </c>
      <c r="B29" s="534"/>
      <c r="C29" s="534"/>
      <c r="D29" s="534"/>
      <c r="E29" s="534"/>
      <c r="F29" s="534"/>
      <c r="G29" s="534"/>
      <c r="H29" s="534"/>
      <c r="I29" s="534"/>
      <c r="J29" s="534"/>
      <c r="K29" s="534"/>
      <c r="N29" s="532" t="s">
        <v>528</v>
      </c>
      <c r="O29" s="534"/>
      <c r="P29" s="534"/>
      <c r="Q29" s="534"/>
      <c r="R29" s="534"/>
      <c r="S29" s="534"/>
      <c r="T29" s="534"/>
      <c r="U29" s="534"/>
    </row>
    <row r="30" spans="1:21">
      <c r="A30" s="544"/>
      <c r="B30" s="534"/>
      <c r="C30" s="534"/>
      <c r="D30" s="534"/>
      <c r="E30" s="534"/>
      <c r="F30" s="534"/>
      <c r="G30" s="534"/>
      <c r="H30" s="534"/>
      <c r="I30" s="534"/>
      <c r="J30" s="534"/>
      <c r="K30" s="534"/>
      <c r="N30" s="544"/>
      <c r="O30" s="534"/>
      <c r="P30" s="534"/>
      <c r="Q30" s="534"/>
      <c r="R30" s="534"/>
      <c r="S30" s="534"/>
      <c r="T30" s="534"/>
      <c r="U30" s="534"/>
    </row>
    <row r="31" spans="1:21">
      <c r="A31" s="544"/>
      <c r="B31" s="542"/>
      <c r="C31" s="542"/>
      <c r="D31" s="542"/>
      <c r="E31" s="543" t="s">
        <v>517</v>
      </c>
      <c r="F31" s="534"/>
      <c r="G31" s="534"/>
      <c r="H31" s="534"/>
      <c r="I31" s="534"/>
      <c r="J31" s="534"/>
      <c r="K31" s="534"/>
      <c r="N31" s="544"/>
      <c r="O31" s="542"/>
      <c r="P31" s="542"/>
      <c r="Q31" s="542"/>
      <c r="R31" s="543" t="s">
        <v>517</v>
      </c>
      <c r="S31" s="534"/>
      <c r="T31" s="534"/>
      <c r="U31" s="534"/>
    </row>
    <row r="32" spans="1:21">
      <c r="A32" s="544"/>
      <c r="B32" s="1693" t="s">
        <v>518</v>
      </c>
      <c r="C32" s="1693"/>
      <c r="D32" s="1693"/>
      <c r="E32" s="1693"/>
      <c r="F32" s="534"/>
      <c r="G32" s="534"/>
      <c r="H32" s="534"/>
      <c r="I32" s="534"/>
      <c r="J32" s="534"/>
      <c r="K32" s="534"/>
      <c r="N32" s="544"/>
      <c r="O32" s="1693" t="s">
        <v>518</v>
      </c>
      <c r="P32" s="1693"/>
      <c r="Q32" s="1693"/>
      <c r="R32" s="1693"/>
      <c r="S32" s="534"/>
      <c r="T32" s="534"/>
      <c r="U32" s="534"/>
    </row>
    <row r="33" spans="1:21" ht="62.25">
      <c r="A33" s="544"/>
      <c r="B33" s="528" t="s">
        <v>176</v>
      </c>
      <c r="C33" s="528" t="s">
        <v>519</v>
      </c>
      <c r="D33" s="528" t="s">
        <v>520</v>
      </c>
      <c r="E33" s="528" t="s">
        <v>521</v>
      </c>
      <c r="F33" s="728" t="s">
        <v>104</v>
      </c>
      <c r="G33" s="534"/>
      <c r="H33" s="534"/>
      <c r="I33" s="534"/>
      <c r="J33" s="534"/>
      <c r="K33" s="534"/>
      <c r="N33" s="544"/>
      <c r="O33" s="528" t="s">
        <v>176</v>
      </c>
      <c r="P33" s="528" t="s">
        <v>519</v>
      </c>
      <c r="Q33" s="528" t="s">
        <v>520</v>
      </c>
      <c r="R33" s="528" t="s">
        <v>521</v>
      </c>
      <c r="S33" s="726" t="s">
        <v>104</v>
      </c>
      <c r="T33" s="534"/>
      <c r="U33" s="534"/>
    </row>
    <row r="34" spans="1:21">
      <c r="A34" s="527">
        <v>2011</v>
      </c>
      <c r="B34" s="526">
        <v>25.1</v>
      </c>
      <c r="C34" s="526">
        <v>45.6</v>
      </c>
      <c r="D34" s="526">
        <v>24.4</v>
      </c>
      <c r="E34" s="526">
        <v>39</v>
      </c>
      <c r="F34" s="727">
        <v>31.4</v>
      </c>
      <c r="G34" s="534"/>
      <c r="H34" s="534"/>
      <c r="I34" s="534"/>
      <c r="J34" s="534"/>
      <c r="K34" s="534"/>
      <c r="N34" s="533">
        <v>2011</v>
      </c>
      <c r="O34" s="514">
        <v>33.200000000000003</v>
      </c>
      <c r="P34" s="514">
        <v>48.8</v>
      </c>
      <c r="Q34" s="514">
        <v>25.6</v>
      </c>
      <c r="R34" s="513">
        <v>38.6</v>
      </c>
      <c r="S34" s="725">
        <v>34.6</v>
      </c>
      <c r="T34" s="534"/>
      <c r="U34" s="534"/>
    </row>
    <row r="35" spans="1:21">
      <c r="A35" s="527">
        <v>2012</v>
      </c>
      <c r="B35" s="525">
        <v>26.4</v>
      </c>
      <c r="C35" s="525">
        <v>44.2</v>
      </c>
      <c r="D35" s="525">
        <v>20.8</v>
      </c>
      <c r="E35" s="525">
        <v>39.299999999999997</v>
      </c>
      <c r="F35" s="727">
        <v>32.200000000000003</v>
      </c>
      <c r="G35" s="534"/>
      <c r="H35" s="534"/>
      <c r="I35" s="534"/>
      <c r="J35" s="534"/>
      <c r="K35" s="534"/>
      <c r="N35" s="533">
        <v>2012</v>
      </c>
      <c r="O35" s="512">
        <v>34.200000000000003</v>
      </c>
      <c r="P35" s="512">
        <v>48.3</v>
      </c>
      <c r="Q35" s="512">
        <v>26.8</v>
      </c>
      <c r="R35" s="512">
        <v>38.700000000000003</v>
      </c>
      <c r="S35" s="725">
        <v>35.4</v>
      </c>
      <c r="T35" s="534"/>
      <c r="U35" s="534"/>
    </row>
    <row r="36" spans="1:21">
      <c r="A36" s="527">
        <v>2013</v>
      </c>
      <c r="B36" s="524">
        <v>27.2</v>
      </c>
      <c r="C36" s="524">
        <v>47.5</v>
      </c>
      <c r="D36" s="524">
        <v>28.6</v>
      </c>
      <c r="E36" s="524">
        <v>39.6</v>
      </c>
      <c r="F36" s="727">
        <v>33.299999999999997</v>
      </c>
      <c r="G36" s="534"/>
      <c r="H36" s="534"/>
      <c r="I36" s="534"/>
      <c r="J36" s="534"/>
      <c r="K36" s="534"/>
      <c r="N36" s="533">
        <v>2013</v>
      </c>
      <c r="O36" s="511">
        <v>33.9</v>
      </c>
      <c r="P36" s="511">
        <v>50.5</v>
      </c>
      <c r="Q36" s="511">
        <v>28</v>
      </c>
      <c r="R36" s="511">
        <v>39.200000000000003</v>
      </c>
      <c r="S36" s="725">
        <v>35.5</v>
      </c>
      <c r="T36" s="534"/>
      <c r="U36" s="534"/>
    </row>
    <row r="37" spans="1:21">
      <c r="A37" s="527">
        <v>2014</v>
      </c>
      <c r="B37" s="523">
        <v>27.7</v>
      </c>
      <c r="C37" s="523">
        <v>46.7</v>
      </c>
      <c r="D37" s="523">
        <v>17.2</v>
      </c>
      <c r="E37" s="523">
        <v>38.799999999999997</v>
      </c>
      <c r="F37" s="727">
        <v>33.299999999999997</v>
      </c>
      <c r="G37" s="534"/>
      <c r="H37" s="534"/>
      <c r="I37" s="534"/>
      <c r="J37" s="534"/>
      <c r="K37" s="534"/>
      <c r="N37" s="533">
        <v>2014</v>
      </c>
      <c r="O37" s="510">
        <v>34.5</v>
      </c>
      <c r="P37" s="510">
        <v>51.3</v>
      </c>
      <c r="Q37" s="510">
        <v>18.100000000000001</v>
      </c>
      <c r="R37" s="510">
        <v>38.1</v>
      </c>
      <c r="S37" s="725">
        <v>35.9</v>
      </c>
      <c r="T37" s="534"/>
      <c r="U37" s="534"/>
    </row>
    <row r="38" spans="1:21">
      <c r="A38" s="527">
        <v>2015</v>
      </c>
      <c r="B38" s="522">
        <v>27.2</v>
      </c>
      <c r="C38" s="522">
        <v>44.3</v>
      </c>
      <c r="D38" s="522">
        <v>20.100000000000001</v>
      </c>
      <c r="E38" s="522">
        <v>41.4</v>
      </c>
      <c r="F38" s="727">
        <v>33.4</v>
      </c>
      <c r="G38" s="534"/>
      <c r="H38" s="534"/>
      <c r="I38" s="534"/>
      <c r="J38" s="534"/>
      <c r="K38" s="534"/>
      <c r="N38" s="533">
        <v>2015</v>
      </c>
      <c r="O38" s="509">
        <v>35.4</v>
      </c>
      <c r="P38" s="509">
        <v>51.1</v>
      </c>
      <c r="Q38" s="509">
        <v>20.3</v>
      </c>
      <c r="R38" s="509">
        <v>39.700000000000003</v>
      </c>
      <c r="S38" s="725">
        <v>36.9</v>
      </c>
      <c r="T38" s="534"/>
      <c r="U38" s="534"/>
    </row>
    <row r="39" spans="1:21">
      <c r="A39" s="527">
        <v>2016</v>
      </c>
      <c r="B39" s="521">
        <v>26.2</v>
      </c>
      <c r="C39" s="521">
        <v>44</v>
      </c>
      <c r="D39" s="521">
        <v>12.3</v>
      </c>
      <c r="E39" s="521">
        <v>38.299999999999997</v>
      </c>
      <c r="F39" s="727">
        <v>32.200000000000003</v>
      </c>
      <c r="G39" s="534"/>
      <c r="H39" s="534"/>
      <c r="I39" s="534"/>
      <c r="J39" s="534"/>
      <c r="K39" s="534"/>
      <c r="N39" s="533">
        <v>2016</v>
      </c>
      <c r="O39" s="508">
        <v>35.1</v>
      </c>
      <c r="P39" s="508">
        <v>51.4</v>
      </c>
      <c r="Q39" s="508">
        <v>22.3</v>
      </c>
      <c r="R39" s="508">
        <v>38.4</v>
      </c>
      <c r="S39" s="725">
        <v>36.700000000000003</v>
      </c>
      <c r="T39" s="534"/>
      <c r="U39" s="534"/>
    </row>
    <row r="40" spans="1:21">
      <c r="A40" s="534"/>
      <c r="B40" s="520"/>
      <c r="C40" s="520"/>
      <c r="D40" s="519"/>
      <c r="E40" s="520"/>
      <c r="F40" s="520"/>
      <c r="G40" s="534"/>
      <c r="H40" s="534"/>
      <c r="I40" s="534"/>
      <c r="J40" s="534"/>
      <c r="K40" s="534"/>
      <c r="N40" s="534"/>
      <c r="O40" s="519"/>
      <c r="P40" s="519"/>
      <c r="Q40" s="519"/>
      <c r="R40" s="520"/>
      <c r="S40" s="520"/>
      <c r="T40" s="534"/>
      <c r="U40" s="534"/>
    </row>
    <row r="41" spans="1:21">
      <c r="A41" s="533" t="s">
        <v>508</v>
      </c>
      <c r="B41" s="518"/>
      <c r="C41" s="518"/>
      <c r="D41" s="534"/>
      <c r="E41" s="534"/>
      <c r="F41" s="534"/>
      <c r="G41" s="534"/>
      <c r="H41" s="534"/>
      <c r="I41" s="534"/>
      <c r="J41" s="534"/>
      <c r="K41" s="534"/>
      <c r="N41" s="533" t="s">
        <v>508</v>
      </c>
      <c r="O41" s="518"/>
      <c r="P41" s="518"/>
      <c r="Q41" s="534"/>
      <c r="R41" s="534"/>
      <c r="S41" s="534"/>
      <c r="T41" s="534"/>
      <c r="U41" s="534"/>
    </row>
    <row r="42" spans="1:21">
      <c r="A42" s="534"/>
      <c r="B42" s="534"/>
      <c r="C42" s="534"/>
      <c r="D42" s="534"/>
      <c r="E42" s="534"/>
      <c r="F42" s="534"/>
      <c r="G42" s="534"/>
      <c r="H42" s="534"/>
      <c r="I42" s="534"/>
      <c r="J42" s="534"/>
      <c r="K42" s="534"/>
      <c r="N42" s="534"/>
      <c r="O42" s="534"/>
      <c r="P42" s="534"/>
      <c r="Q42" s="534"/>
      <c r="R42" s="534"/>
      <c r="S42" s="534"/>
      <c r="T42" s="534"/>
      <c r="U42" s="534"/>
    </row>
    <row r="43" spans="1:21">
      <c r="A43" s="544" t="s">
        <v>55</v>
      </c>
      <c r="B43" s="534"/>
      <c r="C43" s="534"/>
      <c r="D43" s="534"/>
      <c r="E43" s="534"/>
      <c r="F43" s="534"/>
      <c r="G43" s="534"/>
      <c r="H43" s="534"/>
      <c r="I43" s="534"/>
      <c r="J43" s="534"/>
      <c r="K43" s="534"/>
      <c r="N43" s="544" t="s">
        <v>55</v>
      </c>
      <c r="O43" s="534"/>
      <c r="P43" s="534"/>
      <c r="Q43" s="534"/>
      <c r="R43" s="534"/>
      <c r="S43" s="534"/>
      <c r="T43" s="534"/>
      <c r="U43" s="534"/>
    </row>
    <row r="44" spans="1:21">
      <c r="A44" s="534" t="s">
        <v>522</v>
      </c>
      <c r="B44" s="534"/>
      <c r="C44" s="534"/>
      <c r="D44" s="534"/>
      <c r="E44" s="534"/>
      <c r="F44" s="534"/>
      <c r="G44" s="534"/>
      <c r="H44" s="534"/>
      <c r="I44" s="534"/>
      <c r="J44" s="534"/>
      <c r="K44" s="534"/>
      <c r="N44" s="534" t="s">
        <v>522</v>
      </c>
      <c r="O44" s="534"/>
      <c r="P44" s="534"/>
      <c r="Q44" s="534"/>
      <c r="R44" s="534"/>
      <c r="S44" s="534"/>
      <c r="T44" s="534"/>
      <c r="U44" s="534"/>
    </row>
    <row r="45" spans="1:21">
      <c r="A45" s="534" t="s">
        <v>512</v>
      </c>
      <c r="B45" s="534"/>
      <c r="C45" s="534"/>
      <c r="D45" s="534"/>
      <c r="E45" s="534"/>
      <c r="F45" s="534"/>
      <c r="G45" s="534"/>
      <c r="H45" s="534"/>
      <c r="I45" s="534"/>
      <c r="J45" s="534"/>
      <c r="K45" s="534"/>
      <c r="N45" s="534" t="s">
        <v>512</v>
      </c>
      <c r="O45" s="534"/>
      <c r="P45" s="534"/>
      <c r="Q45" s="534"/>
      <c r="R45" s="534"/>
      <c r="S45" s="534"/>
      <c r="T45" s="534"/>
      <c r="U45" s="534"/>
    </row>
    <row r="46" spans="1:21">
      <c r="A46" s="534" t="s">
        <v>523</v>
      </c>
      <c r="B46" s="534"/>
      <c r="C46" s="534"/>
      <c r="D46" s="534"/>
      <c r="E46" s="534"/>
      <c r="F46" s="534"/>
      <c r="G46" s="534"/>
      <c r="I46" s="534"/>
      <c r="J46" s="534"/>
      <c r="K46" s="534"/>
      <c r="N46" s="534" t="s">
        <v>523</v>
      </c>
      <c r="O46" s="534"/>
      <c r="P46" s="534"/>
      <c r="Q46" s="534"/>
      <c r="R46" s="534"/>
      <c r="S46" s="534"/>
      <c r="T46" s="534"/>
      <c r="U46" s="534"/>
    </row>
    <row r="47" spans="1:21">
      <c r="A47" s="534" t="s">
        <v>514</v>
      </c>
      <c r="B47" s="534"/>
      <c r="C47" s="534"/>
      <c r="D47" s="534"/>
      <c r="E47" s="534"/>
      <c r="F47" s="534"/>
      <c r="G47" s="534"/>
      <c r="I47" s="534"/>
      <c r="J47" s="534"/>
      <c r="K47" s="534"/>
      <c r="N47" s="534" t="s">
        <v>514</v>
      </c>
      <c r="O47" s="534"/>
      <c r="P47" s="534"/>
      <c r="Q47" s="534"/>
      <c r="R47" s="534"/>
      <c r="S47" s="534"/>
      <c r="T47" s="534"/>
      <c r="U47" s="534"/>
    </row>
    <row r="48" spans="1:21">
      <c r="A48" s="534" t="s">
        <v>166</v>
      </c>
      <c r="B48" s="534"/>
      <c r="C48" s="534"/>
      <c r="D48" s="534"/>
      <c r="E48" s="534"/>
      <c r="F48" s="534"/>
      <c r="G48" s="534"/>
      <c r="I48" s="534"/>
      <c r="J48" s="534"/>
      <c r="K48" s="534"/>
      <c r="N48" s="534" t="s">
        <v>515</v>
      </c>
      <c r="O48" s="534"/>
      <c r="P48" s="534"/>
      <c r="Q48" s="534"/>
      <c r="R48" s="534"/>
      <c r="S48" s="534"/>
      <c r="T48" s="534"/>
      <c r="U48" s="534"/>
    </row>
    <row r="49" spans="1:21">
      <c r="A49" s="517" t="s">
        <v>524</v>
      </c>
      <c r="B49" s="534"/>
      <c r="C49" s="534"/>
      <c r="D49" s="534"/>
      <c r="E49" s="534"/>
      <c r="F49" s="534"/>
      <c r="G49" s="534"/>
      <c r="I49" s="534"/>
      <c r="J49" s="534"/>
      <c r="K49" s="534"/>
      <c r="N49" s="517" t="s">
        <v>524</v>
      </c>
      <c r="O49" s="534"/>
      <c r="P49" s="534"/>
      <c r="Q49" s="534"/>
      <c r="R49" s="534"/>
      <c r="S49" s="534"/>
      <c r="T49" s="534"/>
      <c r="U49" s="534"/>
    </row>
    <row r="50" spans="1:21">
      <c r="A50" s="516" t="s">
        <v>525</v>
      </c>
      <c r="B50" s="534"/>
      <c r="C50" s="534"/>
      <c r="D50" s="534"/>
      <c r="E50" s="534"/>
      <c r="F50" s="534"/>
      <c r="G50" s="534"/>
      <c r="I50" s="534"/>
      <c r="J50" s="534"/>
      <c r="K50" s="534"/>
      <c r="N50" s="516" t="s">
        <v>525</v>
      </c>
      <c r="O50" s="534"/>
      <c r="P50" s="534"/>
      <c r="Q50" s="534"/>
      <c r="R50" s="534"/>
      <c r="S50" s="534"/>
      <c r="T50" s="534"/>
      <c r="U50" s="534"/>
    </row>
    <row r="51" spans="1:21">
      <c r="A51" s="516" t="s">
        <v>526</v>
      </c>
      <c r="B51" s="534"/>
      <c r="C51" s="534"/>
      <c r="D51" s="534"/>
      <c r="E51" s="534"/>
      <c r="F51" s="534"/>
      <c r="G51" s="534"/>
      <c r="I51" s="534"/>
      <c r="J51" s="534"/>
      <c r="K51" s="534"/>
      <c r="N51" s="516" t="s">
        <v>526</v>
      </c>
      <c r="O51" s="534"/>
      <c r="P51" s="534"/>
      <c r="Q51" s="534"/>
      <c r="R51" s="534"/>
      <c r="S51" s="534"/>
      <c r="T51" s="534"/>
      <c r="U51" s="534"/>
    </row>
    <row r="52" spans="1:21">
      <c r="A52" s="517" t="s">
        <v>527</v>
      </c>
      <c r="B52" s="515"/>
      <c r="C52" s="515"/>
      <c r="D52" s="515"/>
      <c r="E52" s="515"/>
      <c r="F52" s="534"/>
      <c r="G52" s="534"/>
      <c r="I52" s="534"/>
      <c r="J52" s="534"/>
      <c r="K52" s="534"/>
      <c r="N52" s="517" t="s">
        <v>527</v>
      </c>
      <c r="O52" s="515"/>
      <c r="P52" s="515"/>
      <c r="Q52" s="515"/>
      <c r="R52" s="515"/>
      <c r="S52" s="534"/>
      <c r="T52" s="534"/>
      <c r="U52" s="534"/>
    </row>
    <row r="53" spans="1:21">
      <c r="A53" s="534"/>
      <c r="B53" s="515"/>
      <c r="C53" s="515"/>
      <c r="D53" s="515"/>
      <c r="E53" s="515"/>
      <c r="F53" s="534"/>
      <c r="G53" s="534"/>
      <c r="I53" s="534"/>
      <c r="J53" s="534"/>
      <c r="K53" s="534"/>
    </row>
    <row r="56" spans="1:21">
      <c r="A56" s="1290" t="s">
        <v>1114</v>
      </c>
    </row>
  </sheetData>
  <mergeCells count="4">
    <mergeCell ref="B5:D5"/>
    <mergeCell ref="E5:G5"/>
    <mergeCell ref="B32:E32"/>
    <mergeCell ref="O32:R3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3"/>
  <sheetViews>
    <sheetView workbookViewId="0"/>
  </sheetViews>
  <sheetFormatPr defaultRowHeight="15"/>
  <cols>
    <col min="4" max="5" width="9.140625" style="1393"/>
    <col min="8" max="9" width="9.140625" style="1393"/>
    <col min="12" max="13" width="9.140625" style="1393"/>
  </cols>
  <sheetData>
    <row r="1" spans="1:17" ht="18.75">
      <c r="A1" s="640" t="s">
        <v>581</v>
      </c>
    </row>
    <row r="2" spans="1:17">
      <c r="A2" s="643" t="s">
        <v>574</v>
      </c>
    </row>
    <row r="3" spans="1:17">
      <c r="A3" s="643" t="s">
        <v>582</v>
      </c>
    </row>
    <row r="4" spans="1:17" s="1393" customFormat="1"/>
    <row r="5" spans="1:17">
      <c r="A5" s="1683" t="s">
        <v>44</v>
      </c>
      <c r="B5" s="1590" t="s">
        <v>2</v>
      </c>
      <c r="C5" s="1590"/>
      <c r="D5" s="1590"/>
      <c r="E5" s="1590"/>
      <c r="F5" s="1590"/>
      <c r="G5" s="1590"/>
      <c r="H5" s="1390"/>
      <c r="I5" s="1390"/>
      <c r="J5" s="1590" t="s">
        <v>176</v>
      </c>
      <c r="K5" s="1590"/>
      <c r="L5" s="1590"/>
      <c r="M5" s="1590"/>
      <c r="N5" s="1590"/>
      <c r="O5" s="1590"/>
    </row>
    <row r="6" spans="1:17" ht="15" customHeight="1">
      <c r="A6" s="1683"/>
      <c r="B6" s="1683" t="s">
        <v>583</v>
      </c>
      <c r="C6" s="1683"/>
      <c r="D6" s="1683"/>
      <c r="E6" s="1683"/>
      <c r="F6" s="1683" t="s">
        <v>585</v>
      </c>
      <c r="G6" s="1683"/>
      <c r="H6" s="1683"/>
      <c r="I6" s="1683"/>
      <c r="J6" s="1683" t="s">
        <v>583</v>
      </c>
      <c r="K6" s="1683"/>
      <c r="L6" s="1683"/>
      <c r="M6" s="1683"/>
      <c r="N6" s="1683" t="s">
        <v>585</v>
      </c>
      <c r="O6" s="1683"/>
      <c r="P6" s="1683"/>
      <c r="Q6" s="1683"/>
    </row>
    <row r="7" spans="1:17" ht="60">
      <c r="A7" s="1683"/>
      <c r="B7" s="1392" t="s">
        <v>1200</v>
      </c>
      <c r="C7" s="1392" t="s">
        <v>577</v>
      </c>
      <c r="D7" s="1392" t="s">
        <v>584</v>
      </c>
      <c r="E7" s="1392" t="s">
        <v>577</v>
      </c>
      <c r="F7" s="1392" t="s">
        <v>1200</v>
      </c>
      <c r="G7" s="1392" t="s">
        <v>577</v>
      </c>
      <c r="H7" s="1392" t="s">
        <v>584</v>
      </c>
      <c r="I7" s="1392" t="s">
        <v>577</v>
      </c>
      <c r="J7" s="1392" t="s">
        <v>1200</v>
      </c>
      <c r="K7" s="1392" t="s">
        <v>577</v>
      </c>
      <c r="L7" s="1392" t="s">
        <v>584</v>
      </c>
      <c r="M7" s="1392" t="s">
        <v>577</v>
      </c>
      <c r="N7" s="1392" t="s">
        <v>1200</v>
      </c>
      <c r="O7" s="1392" t="s">
        <v>577</v>
      </c>
      <c r="P7" s="1392" t="s">
        <v>584</v>
      </c>
      <c r="Q7" s="1392" t="s">
        <v>577</v>
      </c>
    </row>
    <row r="8" spans="1:17">
      <c r="A8" s="1393">
        <v>2004</v>
      </c>
      <c r="B8" s="638">
        <v>2051900</v>
      </c>
      <c r="C8" s="638">
        <v>46400</v>
      </c>
      <c r="D8" s="639">
        <v>73.7</v>
      </c>
      <c r="E8" s="639">
        <v>1</v>
      </c>
      <c r="F8" s="638">
        <v>1355700</v>
      </c>
      <c r="G8" s="638">
        <v>37400</v>
      </c>
      <c r="H8" s="639">
        <v>61</v>
      </c>
      <c r="I8" s="639">
        <v>1.3</v>
      </c>
      <c r="J8" s="638">
        <v>15656000</v>
      </c>
      <c r="K8" s="638">
        <v>85400</v>
      </c>
      <c r="L8" s="639">
        <v>73.2</v>
      </c>
      <c r="M8" s="639">
        <v>0.2</v>
      </c>
      <c r="N8" s="638">
        <v>12017600</v>
      </c>
      <c r="O8" s="638">
        <v>73700</v>
      </c>
      <c r="P8" s="639">
        <v>71.400000000000006</v>
      </c>
      <c r="Q8" s="639">
        <v>0.3</v>
      </c>
    </row>
    <row r="9" spans="1:17">
      <c r="A9" s="1393">
        <v>2009</v>
      </c>
      <c r="B9" s="638">
        <v>2213500</v>
      </c>
      <c r="C9" s="638">
        <v>52800</v>
      </c>
      <c r="D9" s="639">
        <v>73.400000000000006</v>
      </c>
      <c r="E9" s="639">
        <v>1.1000000000000001</v>
      </c>
      <c r="F9" s="638">
        <v>1482100</v>
      </c>
      <c r="G9" s="638">
        <v>42200</v>
      </c>
      <c r="H9" s="639">
        <v>61.1</v>
      </c>
      <c r="I9" s="639">
        <v>1.4</v>
      </c>
      <c r="J9" s="638">
        <v>15868600</v>
      </c>
      <c r="K9" s="638">
        <v>110700</v>
      </c>
      <c r="L9" s="639">
        <v>71.400000000000006</v>
      </c>
      <c r="M9" s="639">
        <v>0.3</v>
      </c>
      <c r="N9" s="638">
        <v>12390700</v>
      </c>
      <c r="O9" s="638">
        <v>97500</v>
      </c>
      <c r="P9" s="639">
        <v>69.400000000000006</v>
      </c>
      <c r="Q9" s="639">
        <v>0.4</v>
      </c>
    </row>
    <row r="10" spans="1:17">
      <c r="A10" s="1393">
        <v>2014</v>
      </c>
      <c r="B10" s="638">
        <v>2389500</v>
      </c>
      <c r="C10" s="638">
        <v>56300</v>
      </c>
      <c r="D10" s="639">
        <v>76.2</v>
      </c>
      <c r="E10" s="639">
        <v>1</v>
      </c>
      <c r="F10" s="638">
        <v>1723800</v>
      </c>
      <c r="G10" s="638">
        <v>45500</v>
      </c>
      <c r="H10" s="639">
        <v>65.3</v>
      </c>
      <c r="I10" s="639">
        <v>1.3</v>
      </c>
      <c r="J10" s="638">
        <v>16308700</v>
      </c>
      <c r="K10" s="638">
        <v>116600</v>
      </c>
      <c r="L10" s="639">
        <v>73.3</v>
      </c>
      <c r="M10" s="639">
        <v>0.3</v>
      </c>
      <c r="N10" s="638">
        <v>13043500</v>
      </c>
      <c r="O10" s="638">
        <v>103700</v>
      </c>
      <c r="P10" s="639">
        <v>70.900000000000006</v>
      </c>
      <c r="Q10" s="639">
        <v>0.4</v>
      </c>
    </row>
    <row r="11" spans="1:17">
      <c r="A11" s="1393">
        <v>2015</v>
      </c>
      <c r="B11" s="638">
        <v>2434500</v>
      </c>
      <c r="C11" s="638">
        <v>58200</v>
      </c>
      <c r="D11" s="639">
        <v>77.7</v>
      </c>
      <c r="E11" s="639">
        <v>1</v>
      </c>
      <c r="F11" s="638">
        <v>1778500</v>
      </c>
      <c r="G11" s="638">
        <v>47000</v>
      </c>
      <c r="H11" s="639">
        <v>67.2</v>
      </c>
      <c r="I11" s="639">
        <v>1.2</v>
      </c>
      <c r="J11" s="638">
        <v>16641300</v>
      </c>
      <c r="K11" s="638">
        <v>120000</v>
      </c>
      <c r="L11" s="639">
        <v>74.5</v>
      </c>
      <c r="M11" s="639">
        <v>0.3</v>
      </c>
      <c r="N11" s="638">
        <v>13275500</v>
      </c>
      <c r="O11" s="638">
        <v>106800</v>
      </c>
      <c r="P11" s="639">
        <v>72.2</v>
      </c>
      <c r="Q11" s="639">
        <v>0.4</v>
      </c>
    </row>
    <row r="12" spans="1:17">
      <c r="A12" s="1393">
        <v>2016</v>
      </c>
      <c r="B12" s="638">
        <v>2461100</v>
      </c>
      <c r="C12" s="638">
        <v>62000</v>
      </c>
      <c r="D12" s="639">
        <v>78</v>
      </c>
      <c r="E12" s="639">
        <v>1</v>
      </c>
      <c r="F12" s="638">
        <v>1914300</v>
      </c>
      <c r="G12" s="638">
        <v>52000</v>
      </c>
      <c r="H12" s="639">
        <v>69</v>
      </c>
      <c r="I12" s="639">
        <v>1.3</v>
      </c>
      <c r="J12" s="638">
        <v>16794500</v>
      </c>
      <c r="K12" s="638">
        <v>126000</v>
      </c>
      <c r="L12" s="639">
        <v>74.400000000000006</v>
      </c>
      <c r="M12" s="639">
        <v>0.3</v>
      </c>
      <c r="N12" s="638">
        <v>13504900</v>
      </c>
      <c r="O12" s="638">
        <v>112700</v>
      </c>
      <c r="P12" s="639">
        <v>73.2</v>
      </c>
      <c r="Q12" s="639">
        <v>0.4</v>
      </c>
    </row>
    <row r="13" spans="1:17">
      <c r="A13" s="1393">
        <v>2017</v>
      </c>
      <c r="B13" s="638">
        <v>2550700</v>
      </c>
      <c r="C13" s="638">
        <v>64500</v>
      </c>
      <c r="D13" s="639">
        <v>77.599999999999994</v>
      </c>
      <c r="E13" s="639">
        <v>1.1000000000000001</v>
      </c>
      <c r="F13" s="638">
        <v>1930500</v>
      </c>
      <c r="G13" s="638">
        <v>52900</v>
      </c>
      <c r="H13" s="639">
        <v>69.7</v>
      </c>
      <c r="I13" s="639">
        <v>1.3</v>
      </c>
      <c r="J13" s="638">
        <v>17179000</v>
      </c>
      <c r="K13" s="638">
        <v>127900</v>
      </c>
      <c r="L13" s="639">
        <v>75</v>
      </c>
      <c r="M13" s="639">
        <v>0.3</v>
      </c>
      <c r="N13" s="638">
        <v>13571500</v>
      </c>
      <c r="O13" s="638">
        <v>112700</v>
      </c>
      <c r="P13" s="639">
        <v>74.400000000000006</v>
      </c>
      <c r="Q13" s="639">
        <v>0.4</v>
      </c>
    </row>
  </sheetData>
  <mergeCells count="7">
    <mergeCell ref="A5:A7"/>
    <mergeCell ref="B5:G5"/>
    <mergeCell ref="J5:O5"/>
    <mergeCell ref="B6:E6"/>
    <mergeCell ref="F6:I6"/>
    <mergeCell ref="J6:M6"/>
    <mergeCell ref="N6:Q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D117"/>
  <sheetViews>
    <sheetView workbookViewId="0">
      <selection activeCell="C7" sqref="C7:D7"/>
    </sheetView>
  </sheetViews>
  <sheetFormatPr defaultRowHeight="15"/>
  <sheetData>
    <row r="1" spans="1:56" s="1546" customFormat="1" ht="18.75">
      <c r="A1" s="640" t="s">
        <v>1279</v>
      </c>
    </row>
    <row r="2" spans="1:56" s="1546" customFormat="1">
      <c r="A2" s="1546" t="s">
        <v>1280</v>
      </c>
    </row>
    <row r="3" spans="1:56" s="1546" customFormat="1"/>
    <row r="4" spans="1:56">
      <c r="A4" s="169" t="s">
        <v>274</v>
      </c>
      <c r="B4" s="169"/>
      <c r="C4" s="170"/>
      <c r="D4" s="170"/>
      <c r="E4" s="170"/>
      <c r="F4" s="170"/>
      <c r="G4" s="170"/>
      <c r="H4" s="170"/>
      <c r="I4" s="170"/>
      <c r="J4" s="170"/>
      <c r="K4" s="170"/>
      <c r="L4" s="170"/>
      <c r="M4" s="170"/>
      <c r="N4" s="170"/>
      <c r="O4" s="170"/>
      <c r="P4" s="170"/>
      <c r="Q4" s="170"/>
      <c r="R4" s="170"/>
      <c r="S4" s="170"/>
      <c r="T4" s="170"/>
    </row>
    <row r="5" spans="1:56">
      <c r="A5" s="204" t="s">
        <v>1208</v>
      </c>
      <c r="B5" s="205"/>
      <c r="C5" s="170"/>
      <c r="D5" s="170"/>
      <c r="E5" s="170"/>
      <c r="F5" s="171"/>
      <c r="G5" s="171"/>
      <c r="H5" s="171"/>
      <c r="I5" s="171"/>
      <c r="J5" s="171"/>
      <c r="K5" s="170"/>
      <c r="L5" s="170"/>
      <c r="M5" s="170"/>
      <c r="N5" s="170"/>
      <c r="O5" s="170"/>
      <c r="P5" s="170"/>
      <c r="Q5" s="170"/>
      <c r="R5" s="170"/>
      <c r="S5" s="170"/>
      <c r="T5" s="170"/>
    </row>
    <row r="6" spans="1:56">
      <c r="A6" s="172"/>
      <c r="B6" s="172"/>
      <c r="C6" s="172"/>
      <c r="D6" s="172"/>
      <c r="E6" s="172"/>
      <c r="F6" s="172"/>
      <c r="G6" s="172"/>
      <c r="H6" s="172"/>
      <c r="I6" s="172"/>
      <c r="J6" s="172"/>
      <c r="K6" s="172"/>
      <c r="L6" s="172"/>
      <c r="M6" s="172"/>
      <c r="N6" s="172"/>
      <c r="O6" s="172"/>
      <c r="P6" s="172"/>
      <c r="Q6" s="172"/>
      <c r="R6" s="172"/>
      <c r="S6" s="172"/>
      <c r="T6" s="172"/>
    </row>
    <row r="7" spans="1:56" ht="30.75" customHeight="1">
      <c r="A7" s="206"/>
      <c r="B7" s="173"/>
      <c r="C7" s="1703" t="s">
        <v>267</v>
      </c>
      <c r="D7" s="1703"/>
      <c r="E7" s="174"/>
      <c r="F7" s="1703" t="s">
        <v>275</v>
      </c>
      <c r="G7" s="1703"/>
      <c r="H7" s="174"/>
      <c r="I7" s="1703" t="s">
        <v>276</v>
      </c>
      <c r="J7" s="1703"/>
      <c r="K7" s="174"/>
      <c r="L7" s="1703" t="s">
        <v>277</v>
      </c>
      <c r="M7" s="1703"/>
      <c r="N7" s="174"/>
      <c r="O7" s="1703" t="s">
        <v>272</v>
      </c>
      <c r="P7" s="1703"/>
      <c r="Q7" s="174"/>
      <c r="R7" s="1703" t="s">
        <v>278</v>
      </c>
      <c r="S7" s="1703"/>
      <c r="T7" s="175"/>
      <c r="U7" s="1702" t="s">
        <v>337</v>
      </c>
      <c r="V7" s="1702"/>
      <c r="W7" s="211"/>
      <c r="X7" s="1702" t="s">
        <v>338</v>
      </c>
      <c r="Y7" s="1702"/>
      <c r="Z7" s="211"/>
      <c r="AA7" s="1702" t="s">
        <v>339</v>
      </c>
      <c r="AB7" s="1702"/>
      <c r="AD7" s="1702" t="s">
        <v>340</v>
      </c>
      <c r="AE7" s="1702"/>
      <c r="AF7" s="216"/>
      <c r="AG7" s="1702" t="s">
        <v>341</v>
      </c>
      <c r="AH7" s="1702"/>
      <c r="AI7" s="217"/>
      <c r="AJ7" s="1704" t="s">
        <v>342</v>
      </c>
      <c r="AK7" s="1705"/>
      <c r="AM7" s="1701" t="s">
        <v>343</v>
      </c>
      <c r="AN7" s="1701"/>
      <c r="AO7" s="219"/>
      <c r="AP7" s="1701" t="s">
        <v>344</v>
      </c>
      <c r="AQ7" s="1701"/>
      <c r="AR7" s="219"/>
      <c r="AS7" s="1701" t="s">
        <v>345</v>
      </c>
      <c r="AT7" s="1701"/>
      <c r="AU7" s="219"/>
      <c r="AV7" s="1706" t="s">
        <v>346</v>
      </c>
      <c r="AW7" s="1706"/>
      <c r="AX7" s="219"/>
      <c r="AY7" s="1706" t="s">
        <v>347</v>
      </c>
      <c r="AZ7" s="1706"/>
      <c r="BA7" s="219"/>
      <c r="BB7" s="1702" t="s">
        <v>348</v>
      </c>
      <c r="BC7" s="1702"/>
    </row>
    <row r="8" spans="1:56" ht="67.5">
      <c r="A8" s="207"/>
      <c r="B8" s="176">
        <v>5</v>
      </c>
      <c r="C8" s="177" t="s">
        <v>279</v>
      </c>
      <c r="D8" s="178" t="s">
        <v>280</v>
      </c>
      <c r="E8" s="179">
        <v>5</v>
      </c>
      <c r="F8" s="177" t="s">
        <v>279</v>
      </c>
      <c r="G8" s="178" t="s">
        <v>280</v>
      </c>
      <c r="H8" s="179">
        <v>5</v>
      </c>
      <c r="I8" s="177" t="s">
        <v>279</v>
      </c>
      <c r="J8" s="178" t="s">
        <v>280</v>
      </c>
      <c r="K8" s="179">
        <v>5</v>
      </c>
      <c r="L8" s="177" t="s">
        <v>279</v>
      </c>
      <c r="M8" s="178" t="s">
        <v>280</v>
      </c>
      <c r="N8" s="179">
        <v>5</v>
      </c>
      <c r="O8" s="177" t="s">
        <v>279</v>
      </c>
      <c r="P8" s="178" t="s">
        <v>280</v>
      </c>
      <c r="Q8" s="179">
        <v>5</v>
      </c>
      <c r="R8" s="177" t="s">
        <v>279</v>
      </c>
      <c r="S8" s="178" t="s">
        <v>280</v>
      </c>
      <c r="T8" s="179">
        <v>5</v>
      </c>
      <c r="U8" s="212" t="s">
        <v>279</v>
      </c>
      <c r="V8" s="178" t="s">
        <v>280</v>
      </c>
      <c r="W8" s="213" t="e">
        <f>IF(#REF!="At least the expected standard in all ELGs",7,IF(#REF!="A good level of development",8,IF(#REF!="Average point score",9,"")))</f>
        <v>#REF!</v>
      </c>
      <c r="X8" s="212" t="s">
        <v>279</v>
      </c>
      <c r="Y8" s="178" t="s">
        <v>280</v>
      </c>
      <c r="Z8" s="213" t="e">
        <f>IF(#REF!="At least the expected standard in all ELGs",7,IF(#REF!="A good level of development",8,IF(#REF!="Average point score",9,"")))</f>
        <v>#REF!</v>
      </c>
      <c r="AA8" s="212" t="s">
        <v>279</v>
      </c>
      <c r="AB8" s="178" t="s">
        <v>280</v>
      </c>
      <c r="AD8" s="177" t="s">
        <v>279</v>
      </c>
      <c r="AE8" s="178" t="s">
        <v>280</v>
      </c>
      <c r="AF8" s="218" t="str">
        <f>IF($G$8="At least the expected standard in all ELGs",5,IF($G$8="A good level of development",6,IF($G$8="Average point score",7,"")))</f>
        <v/>
      </c>
      <c r="AG8" s="177" t="s">
        <v>279</v>
      </c>
      <c r="AH8" s="178" t="s">
        <v>280</v>
      </c>
      <c r="AI8" s="218" t="str">
        <f>IF($G$8="At least the expected standard in all ELGs",5,IF($G$8="A good level of development",6,IF($G$8="Average point score",7,"")))</f>
        <v/>
      </c>
      <c r="AJ8" s="177" t="s">
        <v>279</v>
      </c>
      <c r="AK8" s="178" t="s">
        <v>280</v>
      </c>
      <c r="AM8" s="177" t="s">
        <v>279</v>
      </c>
      <c r="AN8" s="178" t="s">
        <v>280</v>
      </c>
      <c r="AO8" s="220" t="str">
        <f>IF($M$8="At least the expected standard in all ELGs",6,IF($M$8="A good level of development",7,IF($M$8="Average point score",8,"")))</f>
        <v/>
      </c>
      <c r="AP8" s="177" t="s">
        <v>279</v>
      </c>
      <c r="AQ8" s="178" t="s">
        <v>280</v>
      </c>
      <c r="AR8" s="220" t="str">
        <f>IF($M$8="At least the expected standard in all ELGs",6,IF($M$8="A good level of development",7,IF($M$8="Average point score",8,"")))</f>
        <v/>
      </c>
      <c r="AS8" s="177" t="s">
        <v>279</v>
      </c>
      <c r="AT8" s="178" t="s">
        <v>280</v>
      </c>
      <c r="AU8" s="220" t="str">
        <f>IF($M$8="At least the expected standard in all ELGs",6,IF($M$8="A good level of development",7,IF($M$8="Average point score",8,"")))</f>
        <v/>
      </c>
      <c r="AV8" s="177" t="s">
        <v>279</v>
      </c>
      <c r="AW8" s="178" t="s">
        <v>280</v>
      </c>
      <c r="AX8" s="220" t="str">
        <f>IF($M$8="At least the expected standard in all ELGs",6,IF($M$8="A good level of development",7,IF($M$8="Average point score",8,"")))</f>
        <v/>
      </c>
      <c r="AY8" s="177" t="s">
        <v>279</v>
      </c>
      <c r="AZ8" s="178" t="s">
        <v>280</v>
      </c>
      <c r="BA8" s="220" t="str">
        <f>IF($M$8="At least the expected standard in all ELGs",6,IF($M$8="A good level of development",7,IF($M$8="Average point score",8,"")))</f>
        <v/>
      </c>
      <c r="BB8" s="177" t="s">
        <v>279</v>
      </c>
      <c r="BC8" s="178" t="s">
        <v>280</v>
      </c>
    </row>
    <row r="9" spans="1:56" s="1393" customFormat="1">
      <c r="A9" s="1480" t="s">
        <v>243</v>
      </c>
      <c r="B9" s="1480"/>
      <c r="C9" s="181">
        <v>490390</v>
      </c>
      <c r="D9" s="181">
        <v>70</v>
      </c>
      <c r="E9" s="181"/>
      <c r="F9" s="181">
        <v>41401</v>
      </c>
      <c r="G9" s="181">
        <v>71</v>
      </c>
      <c r="H9" s="181"/>
      <c r="I9" s="181">
        <v>70380</v>
      </c>
      <c r="J9" s="181">
        <v>67</v>
      </c>
      <c r="K9" s="181"/>
      <c r="L9" s="181">
        <v>33328</v>
      </c>
      <c r="M9" s="181">
        <v>68</v>
      </c>
      <c r="N9" s="181"/>
      <c r="O9" s="181">
        <v>3334</v>
      </c>
      <c r="P9" s="181">
        <v>72</v>
      </c>
      <c r="Q9" s="181"/>
      <c r="R9" s="181">
        <v>669864</v>
      </c>
      <c r="S9" s="181">
        <v>69</v>
      </c>
      <c r="U9" s="214">
        <v>524126</v>
      </c>
      <c r="V9" s="214">
        <v>71</v>
      </c>
      <c r="W9" s="214"/>
      <c r="X9" s="214">
        <v>132413</v>
      </c>
      <c r="Y9" s="214">
        <v>63</v>
      </c>
      <c r="Z9" s="214"/>
      <c r="AA9" s="214">
        <v>669864</v>
      </c>
      <c r="AB9" s="214">
        <v>69</v>
      </c>
      <c r="AD9" s="181">
        <v>91641</v>
      </c>
      <c r="AE9" s="181">
        <v>54</v>
      </c>
      <c r="AF9" s="181"/>
      <c r="AG9" s="181">
        <v>578223</v>
      </c>
      <c r="AH9" s="181">
        <v>71</v>
      </c>
      <c r="AI9" s="181"/>
      <c r="AJ9" s="181">
        <v>669864</v>
      </c>
      <c r="AK9" s="181">
        <v>69</v>
      </c>
      <c r="AM9" s="181">
        <v>597144</v>
      </c>
      <c r="AN9" s="181">
        <v>74</v>
      </c>
      <c r="AO9" s="181"/>
      <c r="AP9" s="181" t="s">
        <v>285</v>
      </c>
      <c r="AQ9" s="181" t="s">
        <v>285</v>
      </c>
      <c r="AR9" s="181"/>
      <c r="AS9" s="181" t="s">
        <v>285</v>
      </c>
      <c r="AT9" s="181" t="s">
        <v>285</v>
      </c>
      <c r="AU9" s="181"/>
      <c r="AV9" s="181">
        <v>50862</v>
      </c>
      <c r="AW9" s="181">
        <v>25</v>
      </c>
      <c r="AX9" s="181"/>
      <c r="AY9" s="181">
        <v>9273</v>
      </c>
      <c r="AZ9" s="181">
        <v>4</v>
      </c>
      <c r="BA9" s="181"/>
      <c r="BB9" s="181">
        <v>669864</v>
      </c>
      <c r="BC9" s="181">
        <v>69</v>
      </c>
      <c r="BD9" s="1470"/>
    </row>
    <row r="10" spans="1:56" s="1393" customFormat="1">
      <c r="A10" s="1480"/>
      <c r="B10" s="1480"/>
      <c r="C10" s="181"/>
      <c r="D10" s="181"/>
      <c r="E10" s="181"/>
      <c r="F10" s="181"/>
      <c r="G10" s="181"/>
      <c r="H10" s="181"/>
      <c r="I10" s="181"/>
      <c r="J10" s="181"/>
      <c r="K10" s="181"/>
      <c r="L10" s="181"/>
      <c r="M10" s="181"/>
      <c r="N10" s="181"/>
      <c r="O10" s="181"/>
      <c r="P10" s="181"/>
      <c r="Q10" s="181"/>
      <c r="R10" s="181"/>
      <c r="S10" s="181"/>
      <c r="U10" s="214"/>
      <c r="V10" s="214"/>
      <c r="W10" s="214"/>
      <c r="X10" s="214"/>
      <c r="Y10" s="214"/>
      <c r="Z10" s="214"/>
      <c r="AA10" s="214"/>
      <c r="AB10" s="214"/>
      <c r="AD10" s="181"/>
      <c r="AE10" s="181"/>
      <c r="AF10" s="181"/>
      <c r="AG10" s="181"/>
      <c r="AH10" s="181"/>
      <c r="AI10" s="181"/>
      <c r="AJ10" s="181"/>
      <c r="AK10" s="181"/>
      <c r="AM10" s="181"/>
      <c r="AN10" s="181"/>
      <c r="AO10" s="181"/>
      <c r="AP10" s="181"/>
      <c r="AQ10" s="181"/>
      <c r="AR10" s="181"/>
      <c r="AS10" s="181"/>
      <c r="AT10" s="181"/>
      <c r="AU10" s="181"/>
      <c r="AV10" s="181"/>
      <c r="AW10" s="181"/>
      <c r="AX10" s="181"/>
      <c r="AY10" s="181"/>
      <c r="AZ10" s="181"/>
      <c r="BA10" s="181"/>
      <c r="BB10" s="181"/>
      <c r="BC10" s="181"/>
      <c r="BD10" s="1470"/>
    </row>
    <row r="11" spans="1:56" s="1393" customFormat="1">
      <c r="A11" s="183" t="s">
        <v>281</v>
      </c>
      <c r="B11" s="183"/>
      <c r="C11" s="181">
        <v>27500</v>
      </c>
      <c r="D11" s="181">
        <v>70</v>
      </c>
      <c r="E11" s="181"/>
      <c r="F11" s="181">
        <v>810</v>
      </c>
      <c r="G11" s="181">
        <v>67</v>
      </c>
      <c r="H11" s="181"/>
      <c r="I11" s="181">
        <v>1140</v>
      </c>
      <c r="J11" s="181">
        <v>63</v>
      </c>
      <c r="K11" s="181"/>
      <c r="L11" s="181">
        <v>320</v>
      </c>
      <c r="M11" s="181">
        <v>64</v>
      </c>
      <c r="N11" s="181"/>
      <c r="O11" s="181">
        <v>150</v>
      </c>
      <c r="P11" s="181">
        <v>70</v>
      </c>
      <c r="Q11" s="181"/>
      <c r="R11" s="181">
        <v>30650</v>
      </c>
      <c r="S11" s="181">
        <v>69</v>
      </c>
      <c r="U11" s="214">
        <v>28220</v>
      </c>
      <c r="V11" s="214">
        <v>70</v>
      </c>
      <c r="W11" s="214"/>
      <c r="X11" s="214">
        <v>2160</v>
      </c>
      <c r="Y11" s="214">
        <v>58</v>
      </c>
      <c r="Z11" s="214"/>
      <c r="AA11" s="214">
        <v>30650</v>
      </c>
      <c r="AB11" s="214">
        <v>69</v>
      </c>
      <c r="AD11" s="181">
        <v>6070</v>
      </c>
      <c r="AE11" s="181">
        <v>56</v>
      </c>
      <c r="AF11" s="181"/>
      <c r="AG11" s="181">
        <v>24580</v>
      </c>
      <c r="AH11" s="181">
        <v>73</v>
      </c>
      <c r="AI11" s="181"/>
      <c r="AJ11" s="181">
        <v>30650</v>
      </c>
      <c r="AK11" s="181">
        <v>69</v>
      </c>
      <c r="AM11" s="181">
        <v>26730</v>
      </c>
      <c r="AN11" s="181">
        <v>75</v>
      </c>
      <c r="AO11" s="181"/>
      <c r="AP11" s="181" t="s">
        <v>285</v>
      </c>
      <c r="AQ11" s="181" t="s">
        <v>285</v>
      </c>
      <c r="AR11" s="181"/>
      <c r="AS11" s="181" t="s">
        <v>285</v>
      </c>
      <c r="AT11" s="181" t="s">
        <v>285</v>
      </c>
      <c r="AU11" s="181"/>
      <c r="AV11" s="181">
        <v>3220</v>
      </c>
      <c r="AW11" s="181">
        <v>29</v>
      </c>
      <c r="AX11" s="181"/>
      <c r="AY11" s="181">
        <v>420</v>
      </c>
      <c r="AZ11" s="181">
        <v>1</v>
      </c>
      <c r="BA11" s="181"/>
      <c r="BB11" s="181">
        <v>30650</v>
      </c>
      <c r="BC11" s="181">
        <v>69</v>
      </c>
      <c r="BD11" s="184"/>
    </row>
    <row r="12" spans="1:56" s="1393" customFormat="1">
      <c r="A12" s="183" t="s">
        <v>283</v>
      </c>
      <c r="B12" s="183"/>
      <c r="C12" s="181">
        <v>70390</v>
      </c>
      <c r="D12" s="181">
        <v>67</v>
      </c>
      <c r="E12" s="181"/>
      <c r="F12" s="181">
        <v>3930</v>
      </c>
      <c r="G12" s="181">
        <v>67</v>
      </c>
      <c r="H12" s="181"/>
      <c r="I12" s="181">
        <v>8950</v>
      </c>
      <c r="J12" s="181">
        <v>60</v>
      </c>
      <c r="K12" s="181"/>
      <c r="L12" s="181">
        <v>2450</v>
      </c>
      <c r="M12" s="181">
        <v>60</v>
      </c>
      <c r="N12" s="181"/>
      <c r="O12" s="181">
        <v>500</v>
      </c>
      <c r="P12" s="181">
        <v>64</v>
      </c>
      <c r="Q12" s="181"/>
      <c r="R12" s="181">
        <v>89480</v>
      </c>
      <c r="S12" s="181">
        <v>66</v>
      </c>
      <c r="U12" s="214">
        <v>74940</v>
      </c>
      <c r="V12" s="214">
        <v>68</v>
      </c>
      <c r="W12" s="214"/>
      <c r="X12" s="214">
        <v>13330</v>
      </c>
      <c r="Y12" s="214">
        <v>55</v>
      </c>
      <c r="Z12" s="214"/>
      <c r="AA12" s="214">
        <v>89480</v>
      </c>
      <c r="AB12" s="214">
        <v>66</v>
      </c>
      <c r="AD12" s="181">
        <v>14260</v>
      </c>
      <c r="AE12" s="181">
        <v>51</v>
      </c>
      <c r="AF12" s="181"/>
      <c r="AG12" s="181">
        <v>75230</v>
      </c>
      <c r="AH12" s="181">
        <v>69</v>
      </c>
      <c r="AI12" s="181"/>
      <c r="AJ12" s="181">
        <v>89480</v>
      </c>
      <c r="AK12" s="181">
        <v>66</v>
      </c>
      <c r="AM12" s="181">
        <v>80340</v>
      </c>
      <c r="AN12" s="181">
        <v>71</v>
      </c>
      <c r="AO12" s="181"/>
      <c r="AP12" s="181" t="s">
        <v>285</v>
      </c>
      <c r="AQ12" s="181" t="s">
        <v>285</v>
      </c>
      <c r="AR12" s="181"/>
      <c r="AS12" s="181" t="s">
        <v>285</v>
      </c>
      <c r="AT12" s="181" t="s">
        <v>285</v>
      </c>
      <c r="AU12" s="185"/>
      <c r="AV12" s="181">
        <v>6710</v>
      </c>
      <c r="AW12" s="181">
        <v>21</v>
      </c>
      <c r="AX12" s="181"/>
      <c r="AY12" s="181">
        <v>1240</v>
      </c>
      <c r="AZ12" s="181">
        <v>2</v>
      </c>
      <c r="BA12" s="181"/>
      <c r="BB12" s="181">
        <v>89480</v>
      </c>
      <c r="BC12" s="181">
        <v>66</v>
      </c>
      <c r="BD12" s="184"/>
    </row>
    <row r="13" spans="1:56" s="1393" customFormat="1">
      <c r="A13" s="183" t="s">
        <v>286</v>
      </c>
      <c r="B13" s="183"/>
      <c r="C13" s="181">
        <v>51930</v>
      </c>
      <c r="D13" s="181">
        <v>69</v>
      </c>
      <c r="E13" s="181"/>
      <c r="F13" s="181">
        <v>3220</v>
      </c>
      <c r="G13" s="181">
        <v>67</v>
      </c>
      <c r="H13" s="181"/>
      <c r="I13" s="181">
        <v>7790</v>
      </c>
      <c r="J13" s="181">
        <v>63</v>
      </c>
      <c r="K13" s="181"/>
      <c r="L13" s="181">
        <v>1580</v>
      </c>
      <c r="M13" s="181">
        <v>63</v>
      </c>
      <c r="N13" s="181"/>
      <c r="O13" s="181">
        <v>240</v>
      </c>
      <c r="P13" s="181">
        <v>65</v>
      </c>
      <c r="Q13" s="181"/>
      <c r="R13" s="181">
        <v>66940</v>
      </c>
      <c r="S13" s="181">
        <v>67</v>
      </c>
      <c r="U13" s="214">
        <v>54770</v>
      </c>
      <c r="V13" s="214">
        <v>70</v>
      </c>
      <c r="W13" s="214"/>
      <c r="X13" s="214">
        <v>11250</v>
      </c>
      <c r="Y13" s="214">
        <v>56</v>
      </c>
      <c r="Z13" s="214"/>
      <c r="AA13" s="214">
        <v>66940</v>
      </c>
      <c r="AB13" s="214">
        <v>67</v>
      </c>
      <c r="AD13" s="181">
        <v>10430</v>
      </c>
      <c r="AE13" s="181">
        <v>51</v>
      </c>
      <c r="AF13" s="181"/>
      <c r="AG13" s="181">
        <v>56510</v>
      </c>
      <c r="AH13" s="181">
        <v>70</v>
      </c>
      <c r="AI13" s="181"/>
      <c r="AJ13" s="181">
        <v>66940</v>
      </c>
      <c r="AK13" s="181">
        <v>67</v>
      </c>
      <c r="AM13" s="181">
        <v>59910</v>
      </c>
      <c r="AN13" s="181">
        <v>72</v>
      </c>
      <c r="AO13" s="181"/>
      <c r="AP13" s="181" t="s">
        <v>285</v>
      </c>
      <c r="AQ13" s="181" t="s">
        <v>285</v>
      </c>
      <c r="AR13" s="181"/>
      <c r="AS13" s="181" t="s">
        <v>285</v>
      </c>
      <c r="AT13" s="181" t="s">
        <v>285</v>
      </c>
      <c r="AU13" s="181"/>
      <c r="AV13" s="181">
        <v>5370</v>
      </c>
      <c r="AW13" s="181">
        <v>25</v>
      </c>
      <c r="AX13" s="181"/>
      <c r="AY13" s="181">
        <v>770</v>
      </c>
      <c r="AZ13" s="181">
        <v>5</v>
      </c>
      <c r="BA13" s="181"/>
      <c r="BB13" s="181">
        <v>66940</v>
      </c>
      <c r="BC13" s="181">
        <v>67</v>
      </c>
      <c r="BD13" s="184"/>
    </row>
    <row r="14" spans="1:56" s="1393" customFormat="1">
      <c r="A14" s="183" t="s">
        <v>287</v>
      </c>
      <c r="B14" s="183"/>
      <c r="C14" s="181">
        <v>45500</v>
      </c>
      <c r="D14" s="181">
        <v>67</v>
      </c>
      <c r="E14" s="181"/>
      <c r="F14" s="181">
        <v>3070</v>
      </c>
      <c r="G14" s="181">
        <v>67</v>
      </c>
      <c r="H14" s="181"/>
      <c r="I14" s="181">
        <v>4590</v>
      </c>
      <c r="J14" s="181">
        <v>67</v>
      </c>
      <c r="K14" s="181"/>
      <c r="L14" s="181">
        <v>1580</v>
      </c>
      <c r="M14" s="181">
        <v>65</v>
      </c>
      <c r="N14" s="181"/>
      <c r="O14" s="181">
        <v>200</v>
      </c>
      <c r="P14" s="181">
        <v>66</v>
      </c>
      <c r="Q14" s="181"/>
      <c r="R14" s="181">
        <v>56920</v>
      </c>
      <c r="S14" s="181">
        <v>67</v>
      </c>
      <c r="U14" s="214">
        <v>47350</v>
      </c>
      <c r="V14" s="214">
        <v>69</v>
      </c>
      <c r="W14" s="214"/>
      <c r="X14" s="214">
        <v>8630</v>
      </c>
      <c r="Y14" s="214">
        <v>58</v>
      </c>
      <c r="Z14" s="214"/>
      <c r="AA14" s="214">
        <v>56920</v>
      </c>
      <c r="AB14" s="214">
        <v>67</v>
      </c>
      <c r="AD14" s="181">
        <v>7160</v>
      </c>
      <c r="AE14" s="181">
        <v>49</v>
      </c>
      <c r="AF14" s="181"/>
      <c r="AG14" s="181">
        <v>49760</v>
      </c>
      <c r="AH14" s="181">
        <v>69</v>
      </c>
      <c r="AI14" s="181"/>
      <c r="AJ14" s="181">
        <v>56920</v>
      </c>
      <c r="AK14" s="181">
        <v>67</v>
      </c>
      <c r="AM14" s="181">
        <v>51740</v>
      </c>
      <c r="AN14" s="181">
        <v>71</v>
      </c>
      <c r="AO14" s="181"/>
      <c r="AP14" s="181" t="s">
        <v>285</v>
      </c>
      <c r="AQ14" s="181" t="s">
        <v>285</v>
      </c>
      <c r="AR14" s="181"/>
      <c r="AS14" s="181" t="s">
        <v>285</v>
      </c>
      <c r="AT14" s="181" t="s">
        <v>285</v>
      </c>
      <c r="AU14" s="181"/>
      <c r="AV14" s="181">
        <v>3780</v>
      </c>
      <c r="AW14" s="181">
        <v>24</v>
      </c>
      <c r="AX14" s="181"/>
      <c r="AY14" s="181">
        <v>560</v>
      </c>
      <c r="AZ14" s="181">
        <v>3</v>
      </c>
      <c r="BA14" s="181"/>
      <c r="BB14" s="181">
        <v>56920</v>
      </c>
      <c r="BC14" s="181">
        <v>67</v>
      </c>
      <c r="BD14" s="184"/>
    </row>
    <row r="15" spans="1:56" s="1393" customFormat="1">
      <c r="A15" s="183" t="s">
        <v>288</v>
      </c>
      <c r="B15" s="183"/>
      <c r="C15" s="181">
        <v>49960</v>
      </c>
      <c r="D15" s="181">
        <v>68</v>
      </c>
      <c r="E15" s="181"/>
      <c r="F15" s="181">
        <v>4850</v>
      </c>
      <c r="G15" s="181">
        <v>66</v>
      </c>
      <c r="H15" s="181"/>
      <c r="I15" s="181">
        <v>12020</v>
      </c>
      <c r="J15" s="181">
        <v>63</v>
      </c>
      <c r="K15" s="181"/>
      <c r="L15" s="181">
        <v>3710</v>
      </c>
      <c r="M15" s="181">
        <v>65</v>
      </c>
      <c r="N15" s="181"/>
      <c r="O15" s="181">
        <v>310</v>
      </c>
      <c r="P15" s="181">
        <v>66</v>
      </c>
      <c r="Q15" s="181"/>
      <c r="R15" s="181">
        <v>74060</v>
      </c>
      <c r="S15" s="181">
        <v>66</v>
      </c>
      <c r="U15" s="214">
        <v>57050</v>
      </c>
      <c r="V15" s="214">
        <v>69</v>
      </c>
      <c r="W15" s="214"/>
      <c r="X15" s="214">
        <v>15760</v>
      </c>
      <c r="Y15" s="214">
        <v>59</v>
      </c>
      <c r="Z15" s="214"/>
      <c r="AA15" s="214">
        <v>74060</v>
      </c>
      <c r="AB15" s="214">
        <v>66</v>
      </c>
      <c r="AD15" s="181">
        <v>12270</v>
      </c>
      <c r="AE15" s="181">
        <v>53</v>
      </c>
      <c r="AF15" s="181"/>
      <c r="AG15" s="181">
        <v>61790</v>
      </c>
      <c r="AH15" s="181">
        <v>69</v>
      </c>
      <c r="AI15" s="181"/>
      <c r="AJ15" s="181">
        <v>74060</v>
      </c>
      <c r="AK15" s="181">
        <v>66</v>
      </c>
      <c r="AM15" s="181">
        <v>65470</v>
      </c>
      <c r="AN15" s="181">
        <v>72</v>
      </c>
      <c r="AO15" s="181"/>
      <c r="AP15" s="181" t="s">
        <v>285</v>
      </c>
      <c r="AQ15" s="181" t="s">
        <v>285</v>
      </c>
      <c r="AR15" s="181"/>
      <c r="AS15" s="181" t="s">
        <v>285</v>
      </c>
      <c r="AT15" s="181" t="s">
        <v>285</v>
      </c>
      <c r="AU15" s="181"/>
      <c r="AV15" s="181">
        <v>6390</v>
      </c>
      <c r="AW15" s="181">
        <v>23</v>
      </c>
      <c r="AX15" s="181"/>
      <c r="AY15" s="181">
        <v>1110</v>
      </c>
      <c r="AZ15" s="181">
        <v>3</v>
      </c>
      <c r="BA15" s="181"/>
      <c r="BB15" s="181">
        <v>74060</v>
      </c>
      <c r="BC15" s="181">
        <v>66</v>
      </c>
      <c r="BD15" s="184"/>
    </row>
    <row r="16" spans="1:56" s="1393" customFormat="1">
      <c r="A16" s="183" t="s">
        <v>289</v>
      </c>
      <c r="B16" s="183"/>
      <c r="C16" s="181">
        <v>60130</v>
      </c>
      <c r="D16" s="181">
        <v>70</v>
      </c>
      <c r="E16" s="181"/>
      <c r="F16" s="181">
        <v>4680</v>
      </c>
      <c r="G16" s="181">
        <v>71</v>
      </c>
      <c r="H16" s="181"/>
      <c r="I16" s="181">
        <v>4890</v>
      </c>
      <c r="J16" s="181">
        <v>65</v>
      </c>
      <c r="K16" s="181"/>
      <c r="L16" s="181">
        <v>2270</v>
      </c>
      <c r="M16" s="181">
        <v>68</v>
      </c>
      <c r="N16" s="181"/>
      <c r="O16" s="181">
        <v>340</v>
      </c>
      <c r="P16" s="181">
        <v>72</v>
      </c>
      <c r="Q16" s="181"/>
      <c r="R16" s="181">
        <v>74930</v>
      </c>
      <c r="S16" s="181">
        <v>69</v>
      </c>
      <c r="U16" s="214">
        <v>62190</v>
      </c>
      <c r="V16" s="214">
        <v>72</v>
      </c>
      <c r="W16" s="214"/>
      <c r="X16" s="214">
        <v>11520</v>
      </c>
      <c r="Y16" s="214">
        <v>59</v>
      </c>
      <c r="Z16" s="214"/>
      <c r="AA16" s="214">
        <v>74930</v>
      </c>
      <c r="AB16" s="214">
        <v>69</v>
      </c>
      <c r="AD16" s="181">
        <v>8380</v>
      </c>
      <c r="AE16" s="181">
        <v>53</v>
      </c>
      <c r="AF16" s="181"/>
      <c r="AG16" s="181">
        <v>66550</v>
      </c>
      <c r="AH16" s="181">
        <v>71</v>
      </c>
      <c r="AI16" s="181"/>
      <c r="AJ16" s="181">
        <v>74930</v>
      </c>
      <c r="AK16" s="181">
        <v>69</v>
      </c>
      <c r="AM16" s="181">
        <v>67570</v>
      </c>
      <c r="AN16" s="181">
        <v>74</v>
      </c>
      <c r="AO16" s="181"/>
      <c r="AP16" s="181" t="s">
        <v>285</v>
      </c>
      <c r="AQ16" s="181" t="s">
        <v>285</v>
      </c>
      <c r="AR16" s="181"/>
      <c r="AS16" s="181" t="s">
        <v>285</v>
      </c>
      <c r="AT16" s="181" t="s">
        <v>285</v>
      </c>
      <c r="AU16" s="181"/>
      <c r="AV16" s="181">
        <v>5270</v>
      </c>
      <c r="AW16" s="181">
        <v>26</v>
      </c>
      <c r="AX16" s="181"/>
      <c r="AY16" s="181">
        <v>920</v>
      </c>
      <c r="AZ16" s="181">
        <v>5</v>
      </c>
      <c r="BA16" s="181"/>
      <c r="BB16" s="181">
        <v>74930</v>
      </c>
      <c r="BC16" s="181">
        <v>69</v>
      </c>
      <c r="BD16" s="184"/>
    </row>
    <row r="17" spans="1:56" s="1393" customFormat="1">
      <c r="A17" s="1475" t="s">
        <v>2</v>
      </c>
      <c r="B17" s="1475"/>
      <c r="C17" s="181">
        <v>43990</v>
      </c>
      <c r="D17" s="181">
        <v>73</v>
      </c>
      <c r="E17" s="181"/>
      <c r="F17" s="181">
        <v>11820</v>
      </c>
      <c r="G17" s="181">
        <v>75</v>
      </c>
      <c r="H17" s="181"/>
      <c r="I17" s="181">
        <v>21810</v>
      </c>
      <c r="J17" s="181">
        <v>73</v>
      </c>
      <c r="K17" s="181"/>
      <c r="L17" s="181">
        <v>17860</v>
      </c>
      <c r="M17" s="181">
        <v>70</v>
      </c>
      <c r="N17" s="181"/>
      <c r="O17" s="181">
        <v>980</v>
      </c>
      <c r="P17" s="181">
        <v>79</v>
      </c>
      <c r="Q17" s="181"/>
      <c r="R17" s="181">
        <v>107140</v>
      </c>
      <c r="S17" s="181">
        <v>72</v>
      </c>
      <c r="U17" s="214">
        <v>53700</v>
      </c>
      <c r="V17" s="214">
        <v>76</v>
      </c>
      <c r="W17" s="214"/>
      <c r="X17" s="214">
        <v>49310</v>
      </c>
      <c r="Y17" s="214">
        <v>69</v>
      </c>
      <c r="Z17" s="214"/>
      <c r="AA17" s="214">
        <v>107140</v>
      </c>
      <c r="AB17" s="214">
        <v>72</v>
      </c>
      <c r="AD17" s="181">
        <v>15480</v>
      </c>
      <c r="AE17" s="181">
        <v>62</v>
      </c>
      <c r="AF17" s="181"/>
      <c r="AG17" s="181">
        <v>91670</v>
      </c>
      <c r="AH17" s="181">
        <v>73</v>
      </c>
      <c r="AI17" s="181"/>
      <c r="AJ17" s="181">
        <v>107140</v>
      </c>
      <c r="AK17" s="181">
        <v>72</v>
      </c>
      <c r="AM17" s="181">
        <v>93070</v>
      </c>
      <c r="AN17" s="181">
        <v>78</v>
      </c>
      <c r="AO17" s="181"/>
      <c r="AP17" s="181" t="s">
        <v>285</v>
      </c>
      <c r="AQ17" s="181" t="s">
        <v>285</v>
      </c>
      <c r="AR17" s="181"/>
      <c r="AS17" s="181" t="s">
        <v>285</v>
      </c>
      <c r="AT17" s="181" t="s">
        <v>285</v>
      </c>
      <c r="AU17" s="181"/>
      <c r="AV17" s="181">
        <v>8470</v>
      </c>
      <c r="AW17" s="181">
        <v>29</v>
      </c>
      <c r="AX17" s="181"/>
      <c r="AY17" s="181">
        <v>1790</v>
      </c>
      <c r="AZ17" s="181">
        <v>4</v>
      </c>
      <c r="BA17" s="181"/>
      <c r="BB17" s="181">
        <v>107140</v>
      </c>
      <c r="BC17" s="181">
        <v>72</v>
      </c>
      <c r="BD17" s="184"/>
    </row>
    <row r="18" spans="1:56" s="1393" customFormat="1">
      <c r="A18" s="183" t="s">
        <v>323</v>
      </c>
      <c r="B18" s="183"/>
      <c r="C18" s="181">
        <v>86270</v>
      </c>
      <c r="D18" s="181">
        <v>74</v>
      </c>
      <c r="E18" s="181"/>
      <c r="F18" s="181">
        <v>6470</v>
      </c>
      <c r="G18" s="181">
        <v>75</v>
      </c>
      <c r="H18" s="181"/>
      <c r="I18" s="181">
        <v>7680</v>
      </c>
      <c r="J18" s="181">
        <v>70</v>
      </c>
      <c r="K18" s="181"/>
      <c r="L18" s="181">
        <v>2580</v>
      </c>
      <c r="M18" s="181">
        <v>70</v>
      </c>
      <c r="N18" s="181"/>
      <c r="O18" s="181">
        <v>450</v>
      </c>
      <c r="P18" s="181">
        <v>76</v>
      </c>
      <c r="Q18" s="181"/>
      <c r="R18" s="181">
        <v>107820</v>
      </c>
      <c r="S18" s="181">
        <v>73</v>
      </c>
      <c r="U18" s="214">
        <v>90230</v>
      </c>
      <c r="V18" s="214">
        <v>75</v>
      </c>
      <c r="W18" s="214"/>
      <c r="X18" s="214">
        <v>15210</v>
      </c>
      <c r="Y18" s="214">
        <v>66</v>
      </c>
      <c r="Z18" s="214"/>
      <c r="AA18" s="214">
        <v>107820</v>
      </c>
      <c r="AB18" s="214">
        <v>73</v>
      </c>
      <c r="AD18" s="181">
        <v>10450</v>
      </c>
      <c r="AE18" s="181">
        <v>55</v>
      </c>
      <c r="AF18" s="181"/>
      <c r="AG18" s="181">
        <v>97380</v>
      </c>
      <c r="AH18" s="181">
        <v>75</v>
      </c>
      <c r="AI18" s="181"/>
      <c r="AJ18" s="181">
        <v>107820</v>
      </c>
      <c r="AK18" s="181">
        <v>73</v>
      </c>
      <c r="AM18" s="181">
        <v>97100</v>
      </c>
      <c r="AN18" s="181">
        <v>78</v>
      </c>
      <c r="AO18" s="181"/>
      <c r="AP18" s="181" t="s">
        <v>285</v>
      </c>
      <c r="AQ18" s="181" t="s">
        <v>285</v>
      </c>
      <c r="AR18" s="181"/>
      <c r="AS18" s="181" t="s">
        <v>285</v>
      </c>
      <c r="AT18" s="181" t="s">
        <v>285</v>
      </c>
      <c r="AU18" s="181"/>
      <c r="AV18" s="181">
        <v>6710</v>
      </c>
      <c r="AW18" s="181">
        <v>27</v>
      </c>
      <c r="AX18" s="181"/>
      <c r="AY18" s="181">
        <v>1660</v>
      </c>
      <c r="AZ18" s="181">
        <v>5</v>
      </c>
      <c r="BA18" s="181"/>
      <c r="BB18" s="181">
        <v>107820</v>
      </c>
      <c r="BC18" s="181">
        <v>73</v>
      </c>
      <c r="BD18" s="184"/>
    </row>
    <row r="19" spans="1:56" s="1393" customFormat="1">
      <c r="A19" s="183" t="s">
        <v>324</v>
      </c>
      <c r="B19" s="183"/>
      <c r="C19" s="181">
        <v>54710</v>
      </c>
      <c r="D19" s="181">
        <v>70</v>
      </c>
      <c r="E19" s="181"/>
      <c r="F19" s="181">
        <v>2570</v>
      </c>
      <c r="G19" s="181">
        <v>68</v>
      </c>
      <c r="H19" s="181"/>
      <c r="I19" s="181">
        <v>1520</v>
      </c>
      <c r="J19" s="181">
        <v>65</v>
      </c>
      <c r="K19" s="181"/>
      <c r="L19" s="181">
        <v>970</v>
      </c>
      <c r="M19" s="181">
        <v>61</v>
      </c>
      <c r="N19" s="181"/>
      <c r="O19" s="181">
        <v>170</v>
      </c>
      <c r="P19" s="181">
        <v>66</v>
      </c>
      <c r="Q19" s="181"/>
      <c r="R19" s="181">
        <v>61920</v>
      </c>
      <c r="S19" s="181">
        <v>69</v>
      </c>
      <c r="U19" s="214">
        <v>55690</v>
      </c>
      <c r="V19" s="214">
        <v>71</v>
      </c>
      <c r="W19" s="214"/>
      <c r="X19" s="214">
        <v>5230</v>
      </c>
      <c r="Y19" s="214">
        <v>58</v>
      </c>
      <c r="Z19" s="214"/>
      <c r="AA19" s="214">
        <v>61920</v>
      </c>
      <c r="AB19" s="214">
        <v>69</v>
      </c>
      <c r="AD19" s="181">
        <v>7150</v>
      </c>
      <c r="AE19" s="181">
        <v>51</v>
      </c>
      <c r="AF19" s="181"/>
      <c r="AG19" s="181">
        <v>54770</v>
      </c>
      <c r="AH19" s="181">
        <v>72</v>
      </c>
      <c r="AI19" s="181"/>
      <c r="AJ19" s="181">
        <v>61920</v>
      </c>
      <c r="AK19" s="181">
        <v>69</v>
      </c>
      <c r="AM19" s="181">
        <v>55210</v>
      </c>
      <c r="AN19" s="181">
        <v>74</v>
      </c>
      <c r="AO19" s="181"/>
      <c r="AP19" s="181" t="s">
        <v>285</v>
      </c>
      <c r="AQ19" s="181" t="s">
        <v>285</v>
      </c>
      <c r="AR19" s="181"/>
      <c r="AS19" s="181" t="s">
        <v>285</v>
      </c>
      <c r="AT19" s="181" t="s">
        <v>285</v>
      </c>
      <c r="AU19" s="181"/>
      <c r="AV19" s="181">
        <v>4950</v>
      </c>
      <c r="AW19" s="181">
        <v>26</v>
      </c>
      <c r="AX19" s="181"/>
      <c r="AY19" s="181">
        <v>800</v>
      </c>
      <c r="AZ19" s="181">
        <v>4</v>
      </c>
      <c r="BA19" s="181"/>
      <c r="BB19" s="181">
        <v>61920</v>
      </c>
      <c r="BC19" s="181">
        <v>69</v>
      </c>
      <c r="BD19" s="184"/>
    </row>
    <row r="20" spans="1:56">
      <c r="A20" s="1468"/>
      <c r="B20" s="1468"/>
      <c r="C20" s="1466"/>
      <c r="D20" s="1466"/>
      <c r="E20" s="1466"/>
      <c r="F20" s="1466"/>
      <c r="G20" s="1466"/>
      <c r="H20" s="1466"/>
      <c r="I20" s="1466"/>
      <c r="J20" s="1466"/>
      <c r="K20" s="1466"/>
      <c r="L20" s="1466"/>
      <c r="M20" s="1466"/>
      <c r="N20" s="1466"/>
      <c r="O20" s="1466"/>
      <c r="P20" s="1466"/>
      <c r="Q20" s="1466"/>
      <c r="R20" s="1466"/>
      <c r="S20" s="1466"/>
      <c r="T20" s="1469"/>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row>
    <row r="21" spans="1:56" s="1393" customFormat="1">
      <c r="A21" s="1477" t="s">
        <v>179</v>
      </c>
      <c r="B21" s="1477"/>
      <c r="C21" s="181">
        <v>12370</v>
      </c>
      <c r="D21" s="181">
        <v>75</v>
      </c>
      <c r="E21" s="181"/>
      <c r="F21" s="181">
        <v>4520</v>
      </c>
      <c r="G21" s="181">
        <v>74</v>
      </c>
      <c r="H21" s="181"/>
      <c r="I21" s="181">
        <v>6910</v>
      </c>
      <c r="J21" s="181">
        <v>70</v>
      </c>
      <c r="K21" s="181"/>
      <c r="L21" s="181">
        <v>8080</v>
      </c>
      <c r="M21" s="181">
        <v>70</v>
      </c>
      <c r="N21" s="181"/>
      <c r="O21" s="181">
        <v>330</v>
      </c>
      <c r="P21" s="181">
        <v>81</v>
      </c>
      <c r="Q21" s="181"/>
      <c r="R21" s="181">
        <v>36700</v>
      </c>
      <c r="S21" s="181">
        <v>71</v>
      </c>
      <c r="U21" s="214">
        <v>16630</v>
      </c>
      <c r="V21" s="214">
        <v>76</v>
      </c>
      <c r="W21" s="214"/>
      <c r="X21" s="214">
        <v>18070</v>
      </c>
      <c r="Y21" s="214">
        <v>69</v>
      </c>
      <c r="Z21" s="214"/>
      <c r="AA21" s="214">
        <v>36700</v>
      </c>
      <c r="AB21" s="214">
        <v>71</v>
      </c>
      <c r="AD21" s="181">
        <v>7150</v>
      </c>
      <c r="AE21" s="181">
        <v>63</v>
      </c>
      <c r="AF21" s="181"/>
      <c r="AG21" s="181">
        <v>29550</v>
      </c>
      <c r="AH21" s="181">
        <v>73</v>
      </c>
      <c r="AI21" s="181"/>
      <c r="AJ21" s="181">
        <v>36700</v>
      </c>
      <c r="AK21" s="181">
        <v>71</v>
      </c>
      <c r="AM21" s="181">
        <v>31110</v>
      </c>
      <c r="AN21" s="181">
        <v>78</v>
      </c>
      <c r="AO21" s="181"/>
      <c r="AP21" s="181" t="s">
        <v>285</v>
      </c>
      <c r="AQ21" s="181" t="s">
        <v>285</v>
      </c>
      <c r="AR21" s="181"/>
      <c r="AS21" s="181" t="s">
        <v>285</v>
      </c>
      <c r="AT21" s="181" t="s">
        <v>285</v>
      </c>
      <c r="AU21" s="181"/>
      <c r="AV21" s="181">
        <v>3190</v>
      </c>
      <c r="AW21" s="181">
        <v>29</v>
      </c>
      <c r="AX21" s="181"/>
      <c r="AY21" s="181">
        <v>560</v>
      </c>
      <c r="AZ21" s="181">
        <v>5</v>
      </c>
      <c r="BA21" s="181"/>
      <c r="BB21" s="181">
        <v>36700</v>
      </c>
      <c r="BC21" s="181">
        <v>71</v>
      </c>
      <c r="BD21" s="184"/>
    </row>
    <row r="22" spans="1:56" s="1393" customFormat="1">
      <c r="A22" s="1478" t="s">
        <v>290</v>
      </c>
      <c r="B22" s="1476"/>
      <c r="C22" s="185">
        <v>690</v>
      </c>
      <c r="D22" s="185">
        <v>68</v>
      </c>
      <c r="E22" s="185"/>
      <c r="F22" s="185">
        <v>190</v>
      </c>
      <c r="G22" s="185">
        <v>69</v>
      </c>
      <c r="H22" s="185"/>
      <c r="I22" s="185">
        <v>287</v>
      </c>
      <c r="J22" s="185">
        <v>61</v>
      </c>
      <c r="K22" s="185"/>
      <c r="L22" s="185">
        <v>265</v>
      </c>
      <c r="M22" s="185">
        <v>65</v>
      </c>
      <c r="N22" s="185"/>
      <c r="O22" s="185">
        <v>16</v>
      </c>
      <c r="P22" s="185">
        <v>69</v>
      </c>
      <c r="Q22" s="185"/>
      <c r="R22" s="185">
        <v>1746</v>
      </c>
      <c r="S22" s="185">
        <v>65</v>
      </c>
      <c r="U22" s="215">
        <v>663</v>
      </c>
      <c r="V22" s="215">
        <v>68</v>
      </c>
      <c r="W22" s="215"/>
      <c r="X22" s="215">
        <v>923</v>
      </c>
      <c r="Y22" s="215">
        <v>65</v>
      </c>
      <c r="Z22" s="215"/>
      <c r="AA22" s="215">
        <v>1746</v>
      </c>
      <c r="AB22" s="215">
        <v>65</v>
      </c>
      <c r="AD22" s="185">
        <v>389</v>
      </c>
      <c r="AE22" s="185">
        <v>52</v>
      </c>
      <c r="AF22" s="185"/>
      <c r="AG22" s="185">
        <v>1357</v>
      </c>
      <c r="AH22" s="185">
        <v>69</v>
      </c>
      <c r="AI22" s="185"/>
      <c r="AJ22" s="185">
        <v>1746</v>
      </c>
      <c r="AK22" s="185">
        <v>65</v>
      </c>
      <c r="AM22" s="185">
        <v>1371</v>
      </c>
      <c r="AN22" s="185">
        <v>74</v>
      </c>
      <c r="AO22" s="185"/>
      <c r="AP22" s="185" t="s">
        <v>285</v>
      </c>
      <c r="AQ22" s="185" t="s">
        <v>285</v>
      </c>
      <c r="AR22" s="185"/>
      <c r="AS22" s="185" t="s">
        <v>285</v>
      </c>
      <c r="AT22" s="185" t="s">
        <v>285</v>
      </c>
      <c r="AU22" s="185"/>
      <c r="AV22" s="185">
        <v>178</v>
      </c>
      <c r="AW22" s="185">
        <v>27</v>
      </c>
      <c r="AX22" s="185"/>
      <c r="AY22" s="185">
        <v>44</v>
      </c>
      <c r="AZ22" s="185" t="s">
        <v>282</v>
      </c>
      <c r="BA22" s="185"/>
      <c r="BB22" s="185">
        <v>1746</v>
      </c>
      <c r="BC22" s="185">
        <v>65</v>
      </c>
      <c r="BD22" s="184"/>
    </row>
    <row r="23" spans="1:56" s="1393" customFormat="1">
      <c r="A23" s="1478" t="s">
        <v>291</v>
      </c>
      <c r="B23" s="1478"/>
      <c r="C23" s="185">
        <v>25</v>
      </c>
      <c r="D23" s="185">
        <v>76</v>
      </c>
      <c r="E23" s="185"/>
      <c r="F23" s="185">
        <v>10</v>
      </c>
      <c r="G23" s="185">
        <v>40</v>
      </c>
      <c r="H23" s="185"/>
      <c r="I23" s="185">
        <v>22</v>
      </c>
      <c r="J23" s="185">
        <v>50</v>
      </c>
      <c r="K23" s="185"/>
      <c r="L23" s="185">
        <v>0</v>
      </c>
      <c r="M23" s="185" t="s">
        <v>285</v>
      </c>
      <c r="N23" s="185"/>
      <c r="O23" s="185" t="s">
        <v>282</v>
      </c>
      <c r="P23" s="185" t="s">
        <v>282</v>
      </c>
      <c r="Q23" s="185"/>
      <c r="R23" s="185">
        <v>81</v>
      </c>
      <c r="S23" s="185">
        <v>62</v>
      </c>
      <c r="U23" s="215">
        <v>37</v>
      </c>
      <c r="V23" s="215">
        <v>65</v>
      </c>
      <c r="W23" s="215"/>
      <c r="X23" s="215">
        <v>24</v>
      </c>
      <c r="Y23" s="215">
        <v>50</v>
      </c>
      <c r="Z23" s="215"/>
      <c r="AA23" s="215">
        <v>81</v>
      </c>
      <c r="AB23" s="215">
        <v>62</v>
      </c>
      <c r="AD23" s="185">
        <v>3</v>
      </c>
      <c r="AE23" s="185" t="s">
        <v>282</v>
      </c>
      <c r="AF23" s="185"/>
      <c r="AG23" s="185">
        <v>78</v>
      </c>
      <c r="AH23" s="185">
        <v>62</v>
      </c>
      <c r="AI23" s="185"/>
      <c r="AJ23" s="185">
        <v>81</v>
      </c>
      <c r="AK23" s="185">
        <v>62</v>
      </c>
      <c r="AM23" s="185">
        <v>55</v>
      </c>
      <c r="AN23" s="185">
        <v>64</v>
      </c>
      <c r="AO23" s="185"/>
      <c r="AP23" s="185" t="s">
        <v>285</v>
      </c>
      <c r="AQ23" s="185" t="s">
        <v>285</v>
      </c>
      <c r="AR23" s="185"/>
      <c r="AS23" s="185" t="s">
        <v>285</v>
      </c>
      <c r="AT23" s="185" t="s">
        <v>285</v>
      </c>
      <c r="AU23" s="185"/>
      <c r="AV23" s="185">
        <v>6</v>
      </c>
      <c r="AW23" s="185" t="s">
        <v>282</v>
      </c>
      <c r="AX23" s="185"/>
      <c r="AY23" s="185">
        <v>0</v>
      </c>
      <c r="AZ23" s="185" t="s">
        <v>285</v>
      </c>
      <c r="BA23" s="185"/>
      <c r="BB23" s="185">
        <v>81</v>
      </c>
      <c r="BC23" s="185">
        <v>62</v>
      </c>
      <c r="BD23" s="184"/>
    </row>
    <row r="24" spans="1:56" s="1393" customFormat="1">
      <c r="A24" s="1479" t="s">
        <v>292</v>
      </c>
      <c r="B24" s="1479"/>
      <c r="C24" s="185">
        <v>1022</v>
      </c>
      <c r="D24" s="185">
        <v>78</v>
      </c>
      <c r="E24" s="185"/>
      <c r="F24" s="185">
        <v>340</v>
      </c>
      <c r="G24" s="185">
        <v>74</v>
      </c>
      <c r="H24" s="185"/>
      <c r="I24" s="185">
        <v>314</v>
      </c>
      <c r="J24" s="185">
        <v>77</v>
      </c>
      <c r="K24" s="185"/>
      <c r="L24" s="185">
        <v>865</v>
      </c>
      <c r="M24" s="185">
        <v>73</v>
      </c>
      <c r="N24" s="185"/>
      <c r="O24" s="185">
        <v>18</v>
      </c>
      <c r="P24" s="185">
        <v>83</v>
      </c>
      <c r="Q24" s="185"/>
      <c r="R24" s="185">
        <v>3063</v>
      </c>
      <c r="S24" s="185">
        <v>70</v>
      </c>
      <c r="U24" s="215">
        <v>1481</v>
      </c>
      <c r="V24" s="215">
        <v>79</v>
      </c>
      <c r="W24" s="215"/>
      <c r="X24" s="215">
        <v>1241</v>
      </c>
      <c r="Y24" s="215">
        <v>71</v>
      </c>
      <c r="Z24" s="215"/>
      <c r="AA24" s="215">
        <v>3063</v>
      </c>
      <c r="AB24" s="215">
        <v>70</v>
      </c>
      <c r="AD24" s="185">
        <v>722</v>
      </c>
      <c r="AE24" s="185">
        <v>67</v>
      </c>
      <c r="AF24" s="185"/>
      <c r="AG24" s="185">
        <v>2341</v>
      </c>
      <c r="AH24" s="185">
        <v>71</v>
      </c>
      <c r="AI24" s="185"/>
      <c r="AJ24" s="185">
        <v>3063</v>
      </c>
      <c r="AK24" s="185">
        <v>70</v>
      </c>
      <c r="AM24" s="185">
        <v>2418</v>
      </c>
      <c r="AN24" s="185">
        <v>81</v>
      </c>
      <c r="AO24" s="185"/>
      <c r="AP24" s="185" t="s">
        <v>285</v>
      </c>
      <c r="AQ24" s="185" t="s">
        <v>285</v>
      </c>
      <c r="AR24" s="185"/>
      <c r="AS24" s="185" t="s">
        <v>285</v>
      </c>
      <c r="AT24" s="185" t="s">
        <v>285</v>
      </c>
      <c r="AU24" s="185"/>
      <c r="AV24" s="185">
        <v>251</v>
      </c>
      <c r="AW24" s="185">
        <v>35</v>
      </c>
      <c r="AX24" s="185"/>
      <c r="AY24" s="185">
        <v>61</v>
      </c>
      <c r="AZ24" s="185" t="s">
        <v>282</v>
      </c>
      <c r="BA24" s="185"/>
      <c r="BB24" s="185">
        <v>3063</v>
      </c>
      <c r="BC24" s="185">
        <v>70</v>
      </c>
      <c r="BD24" s="184"/>
    </row>
    <row r="25" spans="1:56" s="1393" customFormat="1">
      <c r="A25" s="1478" t="s">
        <v>293</v>
      </c>
      <c r="B25" s="1478"/>
      <c r="C25" s="185">
        <v>661</v>
      </c>
      <c r="D25" s="185">
        <v>76</v>
      </c>
      <c r="E25" s="185"/>
      <c r="F25" s="185">
        <v>218</v>
      </c>
      <c r="G25" s="185">
        <v>74</v>
      </c>
      <c r="H25" s="185"/>
      <c r="I25" s="185">
        <v>91</v>
      </c>
      <c r="J25" s="185">
        <v>71</v>
      </c>
      <c r="K25" s="185"/>
      <c r="L25" s="185">
        <v>302</v>
      </c>
      <c r="M25" s="185">
        <v>66</v>
      </c>
      <c r="N25" s="185"/>
      <c r="O25" s="185">
        <v>7</v>
      </c>
      <c r="P25" s="185" t="s">
        <v>282</v>
      </c>
      <c r="Q25" s="185"/>
      <c r="R25" s="185">
        <v>1637</v>
      </c>
      <c r="S25" s="185">
        <v>72</v>
      </c>
      <c r="U25" s="215">
        <v>776</v>
      </c>
      <c r="V25" s="215">
        <v>73</v>
      </c>
      <c r="W25" s="215"/>
      <c r="X25" s="215">
        <v>681</v>
      </c>
      <c r="Y25" s="215">
        <v>72</v>
      </c>
      <c r="Z25" s="215"/>
      <c r="AA25" s="215">
        <v>1637</v>
      </c>
      <c r="AB25" s="215">
        <v>72</v>
      </c>
      <c r="AD25" s="185">
        <v>293</v>
      </c>
      <c r="AE25" s="185">
        <v>65</v>
      </c>
      <c r="AF25" s="185"/>
      <c r="AG25" s="185">
        <v>1344</v>
      </c>
      <c r="AH25" s="185">
        <v>73</v>
      </c>
      <c r="AI25" s="185"/>
      <c r="AJ25" s="185">
        <v>1637</v>
      </c>
      <c r="AK25" s="185">
        <v>72</v>
      </c>
      <c r="AM25" s="185">
        <v>1301</v>
      </c>
      <c r="AN25" s="185">
        <v>78</v>
      </c>
      <c r="AO25" s="185"/>
      <c r="AP25" s="185" t="s">
        <v>285</v>
      </c>
      <c r="AQ25" s="185" t="s">
        <v>285</v>
      </c>
      <c r="AR25" s="185"/>
      <c r="AS25" s="185" t="s">
        <v>285</v>
      </c>
      <c r="AT25" s="185" t="s">
        <v>285</v>
      </c>
      <c r="AU25" s="185"/>
      <c r="AV25" s="185">
        <v>143</v>
      </c>
      <c r="AW25" s="185">
        <v>29</v>
      </c>
      <c r="AX25" s="185"/>
      <c r="AY25" s="185">
        <v>12</v>
      </c>
      <c r="AZ25" s="185" t="s">
        <v>282</v>
      </c>
      <c r="BA25" s="185"/>
      <c r="BB25" s="185">
        <v>1637</v>
      </c>
      <c r="BC25" s="185">
        <v>72</v>
      </c>
      <c r="BD25" s="184"/>
    </row>
    <row r="26" spans="1:56" s="1393" customFormat="1">
      <c r="A26" s="1479" t="s">
        <v>294</v>
      </c>
      <c r="B26" s="1479"/>
      <c r="C26" s="185">
        <v>1525</v>
      </c>
      <c r="D26" s="185">
        <v>74</v>
      </c>
      <c r="E26" s="185"/>
      <c r="F26" s="185">
        <v>383</v>
      </c>
      <c r="G26" s="185">
        <v>78</v>
      </c>
      <c r="H26" s="185"/>
      <c r="I26" s="185">
        <v>179</v>
      </c>
      <c r="J26" s="185">
        <v>77</v>
      </c>
      <c r="K26" s="185"/>
      <c r="L26" s="185">
        <v>626</v>
      </c>
      <c r="M26" s="185">
        <v>75</v>
      </c>
      <c r="N26" s="185"/>
      <c r="O26" s="185">
        <v>32</v>
      </c>
      <c r="P26" s="185">
        <v>78</v>
      </c>
      <c r="Q26" s="185"/>
      <c r="R26" s="185">
        <v>3079</v>
      </c>
      <c r="S26" s="185">
        <v>74</v>
      </c>
      <c r="U26" s="215">
        <v>1414</v>
      </c>
      <c r="V26" s="215">
        <v>80</v>
      </c>
      <c r="W26" s="215"/>
      <c r="X26" s="215">
        <v>1569</v>
      </c>
      <c r="Y26" s="215">
        <v>69</v>
      </c>
      <c r="Z26" s="215"/>
      <c r="AA26" s="215">
        <v>3079</v>
      </c>
      <c r="AB26" s="215">
        <v>74</v>
      </c>
      <c r="AD26" s="185">
        <v>486</v>
      </c>
      <c r="AE26" s="185">
        <v>69</v>
      </c>
      <c r="AF26" s="185"/>
      <c r="AG26" s="185">
        <v>2593</v>
      </c>
      <c r="AH26" s="185">
        <v>75</v>
      </c>
      <c r="AI26" s="185"/>
      <c r="AJ26" s="185">
        <v>3079</v>
      </c>
      <c r="AK26" s="185">
        <v>74</v>
      </c>
      <c r="AM26" s="185">
        <v>2649</v>
      </c>
      <c r="AN26" s="185">
        <v>80</v>
      </c>
      <c r="AO26" s="185"/>
      <c r="AP26" s="185" t="s">
        <v>285</v>
      </c>
      <c r="AQ26" s="185" t="s">
        <v>285</v>
      </c>
      <c r="AR26" s="185"/>
      <c r="AS26" s="185" t="s">
        <v>285</v>
      </c>
      <c r="AT26" s="185" t="s">
        <v>285</v>
      </c>
      <c r="AU26" s="185"/>
      <c r="AV26" s="185">
        <v>297</v>
      </c>
      <c r="AW26" s="185">
        <v>35</v>
      </c>
      <c r="AX26" s="185"/>
      <c r="AY26" s="185">
        <v>39</v>
      </c>
      <c r="AZ26" s="185" t="s">
        <v>282</v>
      </c>
      <c r="BA26" s="185"/>
      <c r="BB26" s="185">
        <v>3079</v>
      </c>
      <c r="BC26" s="185">
        <v>74</v>
      </c>
      <c r="BD26" s="184"/>
    </row>
    <row r="27" spans="1:56" s="1393" customFormat="1">
      <c r="A27" s="1479" t="s">
        <v>295</v>
      </c>
      <c r="B27" s="1479"/>
      <c r="C27" s="185">
        <v>958</v>
      </c>
      <c r="D27" s="185">
        <v>72</v>
      </c>
      <c r="E27" s="185"/>
      <c r="F27" s="185">
        <v>365</v>
      </c>
      <c r="G27" s="185">
        <v>67</v>
      </c>
      <c r="H27" s="185"/>
      <c r="I27" s="185">
        <v>151</v>
      </c>
      <c r="J27" s="185">
        <v>64</v>
      </c>
      <c r="K27" s="185"/>
      <c r="L27" s="185">
        <v>375</v>
      </c>
      <c r="M27" s="185">
        <v>66</v>
      </c>
      <c r="N27" s="185"/>
      <c r="O27" s="185">
        <v>13</v>
      </c>
      <c r="P27" s="185" t="s">
        <v>282</v>
      </c>
      <c r="Q27" s="185"/>
      <c r="R27" s="185">
        <v>2053</v>
      </c>
      <c r="S27" s="185">
        <v>69</v>
      </c>
      <c r="U27" s="215">
        <v>1219</v>
      </c>
      <c r="V27" s="215">
        <v>72</v>
      </c>
      <c r="W27" s="215"/>
      <c r="X27" s="215">
        <v>772</v>
      </c>
      <c r="Y27" s="215">
        <v>64</v>
      </c>
      <c r="Z27" s="215"/>
      <c r="AA27" s="215">
        <v>2053</v>
      </c>
      <c r="AB27" s="215">
        <v>69</v>
      </c>
      <c r="AD27" s="185">
        <v>593</v>
      </c>
      <c r="AE27" s="185">
        <v>60</v>
      </c>
      <c r="AF27" s="185"/>
      <c r="AG27" s="185">
        <v>1460</v>
      </c>
      <c r="AH27" s="185">
        <v>72</v>
      </c>
      <c r="AI27" s="185"/>
      <c r="AJ27" s="185">
        <v>2053</v>
      </c>
      <c r="AK27" s="185">
        <v>69</v>
      </c>
      <c r="AM27" s="185">
        <v>1730</v>
      </c>
      <c r="AN27" s="185">
        <v>75</v>
      </c>
      <c r="AO27" s="185"/>
      <c r="AP27" s="185" t="s">
        <v>285</v>
      </c>
      <c r="AQ27" s="185" t="s">
        <v>285</v>
      </c>
      <c r="AR27" s="185"/>
      <c r="AS27" s="185" t="s">
        <v>285</v>
      </c>
      <c r="AT27" s="185" t="s">
        <v>285</v>
      </c>
      <c r="AU27" s="185"/>
      <c r="AV27" s="185">
        <v>214</v>
      </c>
      <c r="AW27" s="185">
        <v>32</v>
      </c>
      <c r="AX27" s="185"/>
      <c r="AY27" s="185">
        <v>48</v>
      </c>
      <c r="AZ27" s="185">
        <v>13</v>
      </c>
      <c r="BA27" s="185"/>
      <c r="BB27" s="185">
        <v>2053</v>
      </c>
      <c r="BC27" s="185">
        <v>69</v>
      </c>
      <c r="BD27" s="184"/>
    </row>
    <row r="28" spans="1:56" s="1393" customFormat="1">
      <c r="A28" s="1479" t="s">
        <v>296</v>
      </c>
      <c r="B28" s="1479"/>
      <c r="C28" s="185">
        <v>427</v>
      </c>
      <c r="D28" s="185">
        <v>74</v>
      </c>
      <c r="E28" s="185"/>
      <c r="F28" s="185">
        <v>175</v>
      </c>
      <c r="G28" s="185">
        <v>71</v>
      </c>
      <c r="H28" s="185"/>
      <c r="I28" s="185">
        <v>40</v>
      </c>
      <c r="J28" s="185">
        <v>58</v>
      </c>
      <c r="K28" s="185"/>
      <c r="L28" s="185">
        <v>140</v>
      </c>
      <c r="M28" s="185">
        <v>59</v>
      </c>
      <c r="N28" s="185"/>
      <c r="O28" s="185">
        <v>5</v>
      </c>
      <c r="P28" s="185" t="s">
        <v>282</v>
      </c>
      <c r="Q28" s="185"/>
      <c r="R28" s="185">
        <v>1037</v>
      </c>
      <c r="S28" s="185">
        <v>68</v>
      </c>
      <c r="U28" s="215">
        <v>450</v>
      </c>
      <c r="V28" s="215">
        <v>70</v>
      </c>
      <c r="W28" s="215"/>
      <c r="X28" s="215">
        <v>503</v>
      </c>
      <c r="Y28" s="215">
        <v>69</v>
      </c>
      <c r="Z28" s="215"/>
      <c r="AA28" s="215">
        <v>1037</v>
      </c>
      <c r="AB28" s="215">
        <v>68</v>
      </c>
      <c r="AD28" s="185">
        <v>225</v>
      </c>
      <c r="AE28" s="185">
        <v>57</v>
      </c>
      <c r="AF28" s="185"/>
      <c r="AG28" s="185">
        <v>812</v>
      </c>
      <c r="AH28" s="185">
        <v>72</v>
      </c>
      <c r="AI28" s="185"/>
      <c r="AJ28" s="185">
        <v>1037</v>
      </c>
      <c r="AK28" s="185">
        <v>68</v>
      </c>
      <c r="AM28" s="185">
        <v>857</v>
      </c>
      <c r="AN28" s="185">
        <v>76</v>
      </c>
      <c r="AO28" s="185"/>
      <c r="AP28" s="185" t="s">
        <v>285</v>
      </c>
      <c r="AQ28" s="185" t="s">
        <v>285</v>
      </c>
      <c r="AR28" s="185"/>
      <c r="AS28" s="185" t="s">
        <v>285</v>
      </c>
      <c r="AT28" s="185" t="s">
        <v>285</v>
      </c>
      <c r="AU28" s="185"/>
      <c r="AV28" s="185">
        <v>79</v>
      </c>
      <c r="AW28" s="185">
        <v>14</v>
      </c>
      <c r="AX28" s="185"/>
      <c r="AY28" s="185">
        <v>17</v>
      </c>
      <c r="AZ28" s="185" t="s">
        <v>282</v>
      </c>
      <c r="BA28" s="185"/>
      <c r="BB28" s="185">
        <v>1037</v>
      </c>
      <c r="BC28" s="185">
        <v>68</v>
      </c>
      <c r="BD28" s="184"/>
    </row>
    <row r="29" spans="1:56" s="1393" customFormat="1">
      <c r="A29" s="1479" t="s">
        <v>297</v>
      </c>
      <c r="B29" s="1479"/>
      <c r="C29" s="185">
        <v>1173</v>
      </c>
      <c r="D29" s="185">
        <v>74</v>
      </c>
      <c r="E29" s="185"/>
      <c r="F29" s="185">
        <v>535</v>
      </c>
      <c r="G29" s="185">
        <v>74</v>
      </c>
      <c r="H29" s="185"/>
      <c r="I29" s="185">
        <v>159</v>
      </c>
      <c r="J29" s="185">
        <v>69</v>
      </c>
      <c r="K29" s="185"/>
      <c r="L29" s="185">
        <v>1110</v>
      </c>
      <c r="M29" s="185">
        <v>64</v>
      </c>
      <c r="N29" s="185"/>
      <c r="O29" s="185">
        <v>27</v>
      </c>
      <c r="P29" s="185">
        <v>78</v>
      </c>
      <c r="Q29" s="185"/>
      <c r="R29" s="185">
        <v>3272</v>
      </c>
      <c r="S29" s="185">
        <v>69</v>
      </c>
      <c r="U29" s="215">
        <v>1712</v>
      </c>
      <c r="V29" s="215">
        <v>73</v>
      </c>
      <c r="W29" s="215"/>
      <c r="X29" s="215">
        <v>1470</v>
      </c>
      <c r="Y29" s="215">
        <v>65</v>
      </c>
      <c r="Z29" s="215"/>
      <c r="AA29" s="215">
        <v>3272</v>
      </c>
      <c r="AB29" s="215">
        <v>69</v>
      </c>
      <c r="AD29" s="185">
        <v>667</v>
      </c>
      <c r="AE29" s="185">
        <v>57</v>
      </c>
      <c r="AF29" s="185"/>
      <c r="AG29" s="185">
        <v>2605</v>
      </c>
      <c r="AH29" s="185">
        <v>72</v>
      </c>
      <c r="AI29" s="185"/>
      <c r="AJ29" s="185">
        <v>3272</v>
      </c>
      <c r="AK29" s="185">
        <v>69</v>
      </c>
      <c r="AM29" s="185">
        <v>2856</v>
      </c>
      <c r="AN29" s="185">
        <v>75</v>
      </c>
      <c r="AO29" s="185"/>
      <c r="AP29" s="185" t="s">
        <v>285</v>
      </c>
      <c r="AQ29" s="185" t="s">
        <v>285</v>
      </c>
      <c r="AR29" s="185"/>
      <c r="AS29" s="185" t="s">
        <v>285</v>
      </c>
      <c r="AT29" s="185" t="s">
        <v>285</v>
      </c>
      <c r="AU29" s="185"/>
      <c r="AV29" s="185">
        <v>285</v>
      </c>
      <c r="AW29" s="185">
        <v>25</v>
      </c>
      <c r="AX29" s="185"/>
      <c r="AY29" s="185">
        <v>51</v>
      </c>
      <c r="AZ29" s="185" t="s">
        <v>282</v>
      </c>
      <c r="BA29" s="185"/>
      <c r="BB29" s="185">
        <v>3272</v>
      </c>
      <c r="BC29" s="185">
        <v>69</v>
      </c>
      <c r="BD29" s="184"/>
    </row>
    <row r="30" spans="1:56" s="1393" customFormat="1">
      <c r="A30" s="1479" t="s">
        <v>298</v>
      </c>
      <c r="B30" s="1479"/>
      <c r="C30" s="185">
        <v>1381</v>
      </c>
      <c r="D30" s="185">
        <v>83</v>
      </c>
      <c r="E30" s="185"/>
      <c r="F30" s="185">
        <v>647</v>
      </c>
      <c r="G30" s="185">
        <v>81</v>
      </c>
      <c r="H30" s="185"/>
      <c r="I30" s="185">
        <v>222</v>
      </c>
      <c r="J30" s="185">
        <v>77</v>
      </c>
      <c r="K30" s="185"/>
      <c r="L30" s="185">
        <v>1173</v>
      </c>
      <c r="M30" s="185">
        <v>75</v>
      </c>
      <c r="N30" s="185"/>
      <c r="O30" s="185">
        <v>63</v>
      </c>
      <c r="P30" s="185">
        <v>84</v>
      </c>
      <c r="Q30" s="185"/>
      <c r="R30" s="185">
        <v>3758</v>
      </c>
      <c r="S30" s="185">
        <v>78</v>
      </c>
      <c r="U30" s="215">
        <v>2508</v>
      </c>
      <c r="V30" s="215">
        <v>81</v>
      </c>
      <c r="W30" s="215"/>
      <c r="X30" s="215">
        <v>1164</v>
      </c>
      <c r="Y30" s="215">
        <v>74</v>
      </c>
      <c r="Z30" s="215"/>
      <c r="AA30" s="215">
        <v>3758</v>
      </c>
      <c r="AB30" s="215">
        <v>78</v>
      </c>
      <c r="AD30" s="185">
        <v>590</v>
      </c>
      <c r="AE30" s="185">
        <v>70</v>
      </c>
      <c r="AF30" s="185"/>
      <c r="AG30" s="185">
        <v>3168</v>
      </c>
      <c r="AH30" s="185">
        <v>80</v>
      </c>
      <c r="AI30" s="185"/>
      <c r="AJ30" s="185">
        <v>3758</v>
      </c>
      <c r="AK30" s="185">
        <v>78</v>
      </c>
      <c r="AM30" s="185">
        <v>3376</v>
      </c>
      <c r="AN30" s="185">
        <v>84</v>
      </c>
      <c r="AO30" s="185"/>
      <c r="AP30" s="185" t="s">
        <v>285</v>
      </c>
      <c r="AQ30" s="185" t="s">
        <v>285</v>
      </c>
      <c r="AR30" s="185"/>
      <c r="AS30" s="185" t="s">
        <v>285</v>
      </c>
      <c r="AT30" s="185" t="s">
        <v>285</v>
      </c>
      <c r="AU30" s="185"/>
      <c r="AV30" s="185">
        <v>260</v>
      </c>
      <c r="AW30" s="185">
        <v>32</v>
      </c>
      <c r="AX30" s="185"/>
      <c r="AY30" s="185">
        <v>57</v>
      </c>
      <c r="AZ30" s="185" t="s">
        <v>282</v>
      </c>
      <c r="BA30" s="185"/>
      <c r="BB30" s="185">
        <v>3758</v>
      </c>
      <c r="BC30" s="185">
        <v>78</v>
      </c>
      <c r="BD30" s="184"/>
    </row>
    <row r="31" spans="1:56" s="1393" customFormat="1">
      <c r="A31" s="1479" t="s">
        <v>299</v>
      </c>
      <c r="B31" s="1479"/>
      <c r="C31" s="185">
        <v>893</v>
      </c>
      <c r="D31" s="185">
        <v>70</v>
      </c>
      <c r="E31" s="185"/>
      <c r="F31" s="185">
        <v>378</v>
      </c>
      <c r="G31" s="185">
        <v>79</v>
      </c>
      <c r="H31" s="185"/>
      <c r="I31" s="185">
        <v>2398</v>
      </c>
      <c r="J31" s="185">
        <v>74</v>
      </c>
      <c r="K31" s="185"/>
      <c r="L31" s="185">
        <v>908</v>
      </c>
      <c r="M31" s="185">
        <v>75</v>
      </c>
      <c r="N31" s="185"/>
      <c r="O31" s="185">
        <v>31</v>
      </c>
      <c r="P31" s="185" t="s">
        <v>282</v>
      </c>
      <c r="Q31" s="185"/>
      <c r="R31" s="185">
        <v>5009</v>
      </c>
      <c r="S31" s="185">
        <v>73</v>
      </c>
      <c r="U31" s="215">
        <v>1385</v>
      </c>
      <c r="V31" s="215">
        <v>78</v>
      </c>
      <c r="W31" s="215"/>
      <c r="X31" s="215">
        <v>3478</v>
      </c>
      <c r="Y31" s="215">
        <v>73</v>
      </c>
      <c r="Z31" s="215"/>
      <c r="AA31" s="215">
        <v>5009</v>
      </c>
      <c r="AB31" s="215">
        <v>73</v>
      </c>
      <c r="AD31" s="185">
        <v>662</v>
      </c>
      <c r="AE31" s="185">
        <v>69</v>
      </c>
      <c r="AF31" s="185"/>
      <c r="AG31" s="185">
        <v>4347</v>
      </c>
      <c r="AH31" s="185">
        <v>74</v>
      </c>
      <c r="AI31" s="185"/>
      <c r="AJ31" s="185">
        <v>5009</v>
      </c>
      <c r="AK31" s="185">
        <v>73</v>
      </c>
      <c r="AM31" s="185">
        <v>4458</v>
      </c>
      <c r="AN31" s="185">
        <v>79</v>
      </c>
      <c r="AO31" s="185"/>
      <c r="AP31" s="185" t="s">
        <v>285</v>
      </c>
      <c r="AQ31" s="185" t="s">
        <v>285</v>
      </c>
      <c r="AR31" s="185"/>
      <c r="AS31" s="185" t="s">
        <v>285</v>
      </c>
      <c r="AT31" s="185" t="s">
        <v>285</v>
      </c>
      <c r="AU31" s="185"/>
      <c r="AV31" s="185">
        <v>420</v>
      </c>
      <c r="AW31" s="185">
        <v>23</v>
      </c>
      <c r="AX31" s="185"/>
      <c r="AY31" s="185">
        <v>6</v>
      </c>
      <c r="AZ31" s="185" t="s">
        <v>282</v>
      </c>
      <c r="BA31" s="185"/>
      <c r="BB31" s="185">
        <v>5009</v>
      </c>
      <c r="BC31" s="185">
        <v>73</v>
      </c>
      <c r="BD31" s="184"/>
    </row>
    <row r="32" spans="1:56" s="1393" customFormat="1">
      <c r="A32" s="1479" t="s">
        <v>300</v>
      </c>
      <c r="B32" s="1479"/>
      <c r="C32" s="185">
        <v>1122</v>
      </c>
      <c r="D32" s="185">
        <v>74</v>
      </c>
      <c r="E32" s="185"/>
      <c r="F32" s="185">
        <v>455</v>
      </c>
      <c r="G32" s="185">
        <v>72</v>
      </c>
      <c r="H32" s="185"/>
      <c r="I32" s="185">
        <v>183</v>
      </c>
      <c r="J32" s="185">
        <v>67</v>
      </c>
      <c r="K32" s="185"/>
      <c r="L32" s="185">
        <v>1345</v>
      </c>
      <c r="M32" s="185">
        <v>71</v>
      </c>
      <c r="N32" s="185"/>
      <c r="O32" s="185">
        <v>58</v>
      </c>
      <c r="P32" s="185">
        <v>81</v>
      </c>
      <c r="Q32" s="185"/>
      <c r="R32" s="185">
        <v>3594</v>
      </c>
      <c r="S32" s="185">
        <v>72</v>
      </c>
      <c r="U32" s="215">
        <v>1924</v>
      </c>
      <c r="V32" s="215">
        <v>73</v>
      </c>
      <c r="W32" s="215"/>
      <c r="X32" s="215">
        <v>1483</v>
      </c>
      <c r="Y32" s="215">
        <v>70</v>
      </c>
      <c r="Z32" s="215"/>
      <c r="AA32" s="215">
        <v>3594</v>
      </c>
      <c r="AB32" s="215">
        <v>72</v>
      </c>
      <c r="AD32" s="185">
        <v>765</v>
      </c>
      <c r="AE32" s="185">
        <v>65</v>
      </c>
      <c r="AF32" s="185"/>
      <c r="AG32" s="185">
        <v>2829</v>
      </c>
      <c r="AH32" s="185">
        <v>73</v>
      </c>
      <c r="AI32" s="185"/>
      <c r="AJ32" s="185">
        <v>3594</v>
      </c>
      <c r="AK32" s="185">
        <v>72</v>
      </c>
      <c r="AM32" s="185">
        <v>3078</v>
      </c>
      <c r="AN32" s="185">
        <v>77</v>
      </c>
      <c r="AO32" s="185"/>
      <c r="AP32" s="185" t="s">
        <v>285</v>
      </c>
      <c r="AQ32" s="185" t="s">
        <v>285</v>
      </c>
      <c r="AR32" s="185"/>
      <c r="AS32" s="185" t="s">
        <v>285</v>
      </c>
      <c r="AT32" s="185" t="s">
        <v>285</v>
      </c>
      <c r="AU32" s="185"/>
      <c r="AV32" s="185">
        <v>341</v>
      </c>
      <c r="AW32" s="185">
        <v>32</v>
      </c>
      <c r="AX32" s="185"/>
      <c r="AY32" s="185">
        <v>48</v>
      </c>
      <c r="AZ32" s="185" t="s">
        <v>282</v>
      </c>
      <c r="BA32" s="185"/>
      <c r="BB32" s="185">
        <v>3594</v>
      </c>
      <c r="BC32" s="185">
        <v>72</v>
      </c>
      <c r="BD32" s="184"/>
    </row>
    <row r="33" spans="1:56" s="1393" customFormat="1">
      <c r="A33" s="1479" t="s">
        <v>301</v>
      </c>
      <c r="B33" s="1479"/>
      <c r="C33" s="185">
        <v>570</v>
      </c>
      <c r="D33" s="185">
        <v>67</v>
      </c>
      <c r="E33" s="185"/>
      <c r="F33" s="185">
        <v>262</v>
      </c>
      <c r="G33" s="185">
        <v>69</v>
      </c>
      <c r="H33" s="185"/>
      <c r="I33" s="185">
        <v>2193</v>
      </c>
      <c r="J33" s="185">
        <v>66</v>
      </c>
      <c r="K33" s="185"/>
      <c r="L33" s="185">
        <v>297</v>
      </c>
      <c r="M33" s="185">
        <v>65</v>
      </c>
      <c r="N33" s="185"/>
      <c r="O33" s="185">
        <v>23</v>
      </c>
      <c r="P33" s="185">
        <v>74</v>
      </c>
      <c r="Q33" s="185"/>
      <c r="R33" s="185">
        <v>3610</v>
      </c>
      <c r="S33" s="185">
        <v>66</v>
      </c>
      <c r="U33" s="215">
        <v>859</v>
      </c>
      <c r="V33" s="215">
        <v>68</v>
      </c>
      <c r="W33" s="215"/>
      <c r="X33" s="215">
        <v>2637</v>
      </c>
      <c r="Y33" s="215">
        <v>65</v>
      </c>
      <c r="Z33" s="215"/>
      <c r="AA33" s="215">
        <v>3610</v>
      </c>
      <c r="AB33" s="215">
        <v>66</v>
      </c>
      <c r="AD33" s="185">
        <v>1020</v>
      </c>
      <c r="AE33" s="185">
        <v>57</v>
      </c>
      <c r="AF33" s="185"/>
      <c r="AG33" s="185">
        <v>2590</v>
      </c>
      <c r="AH33" s="185">
        <v>69</v>
      </c>
      <c r="AI33" s="185"/>
      <c r="AJ33" s="185">
        <v>3610</v>
      </c>
      <c r="AK33" s="185">
        <v>66</v>
      </c>
      <c r="AM33" s="185">
        <v>3023</v>
      </c>
      <c r="AN33" s="185">
        <v>73</v>
      </c>
      <c r="AO33" s="185"/>
      <c r="AP33" s="185" t="s">
        <v>285</v>
      </c>
      <c r="AQ33" s="185" t="s">
        <v>285</v>
      </c>
      <c r="AR33" s="185"/>
      <c r="AS33" s="185" t="s">
        <v>285</v>
      </c>
      <c r="AT33" s="185" t="s">
        <v>285</v>
      </c>
      <c r="AU33" s="185"/>
      <c r="AV33" s="185">
        <v>366</v>
      </c>
      <c r="AW33" s="185">
        <v>24</v>
      </c>
      <c r="AX33" s="185"/>
      <c r="AY33" s="185">
        <v>103</v>
      </c>
      <c r="AZ33" s="185">
        <v>6</v>
      </c>
      <c r="BA33" s="185"/>
      <c r="BB33" s="185">
        <v>3610</v>
      </c>
      <c r="BC33" s="185">
        <v>66</v>
      </c>
      <c r="BD33" s="184"/>
    </row>
    <row r="34" spans="1:56" s="1393" customFormat="1">
      <c r="A34" s="1479" t="s">
        <v>302</v>
      </c>
      <c r="B34" s="1479"/>
      <c r="C34" s="185">
        <v>1479</v>
      </c>
      <c r="D34" s="185">
        <v>80</v>
      </c>
      <c r="E34" s="185"/>
      <c r="F34" s="185">
        <v>394</v>
      </c>
      <c r="G34" s="185">
        <v>71</v>
      </c>
      <c r="H34" s="185"/>
      <c r="I34" s="185">
        <v>458</v>
      </c>
      <c r="J34" s="185">
        <v>68</v>
      </c>
      <c r="K34" s="185"/>
      <c r="L34" s="185">
        <v>486</v>
      </c>
      <c r="M34" s="185">
        <v>68</v>
      </c>
      <c r="N34" s="185"/>
      <c r="O34" s="185">
        <v>23</v>
      </c>
      <c r="P34" s="185">
        <v>78</v>
      </c>
      <c r="Q34" s="185"/>
      <c r="R34" s="185">
        <v>3270</v>
      </c>
      <c r="S34" s="185">
        <v>74</v>
      </c>
      <c r="U34" s="215">
        <v>1723</v>
      </c>
      <c r="V34" s="215">
        <v>77</v>
      </c>
      <c r="W34" s="215"/>
      <c r="X34" s="215">
        <v>1227</v>
      </c>
      <c r="Y34" s="215">
        <v>71</v>
      </c>
      <c r="Z34" s="215"/>
      <c r="AA34" s="215">
        <v>3270</v>
      </c>
      <c r="AB34" s="215">
        <v>74</v>
      </c>
      <c r="AD34" s="185">
        <v>477</v>
      </c>
      <c r="AE34" s="185">
        <v>63</v>
      </c>
      <c r="AF34" s="185"/>
      <c r="AG34" s="185">
        <v>2793</v>
      </c>
      <c r="AH34" s="185">
        <v>76</v>
      </c>
      <c r="AI34" s="185"/>
      <c r="AJ34" s="185">
        <v>3270</v>
      </c>
      <c r="AK34" s="185">
        <v>74</v>
      </c>
      <c r="AM34" s="185">
        <v>2688</v>
      </c>
      <c r="AN34" s="185">
        <v>80</v>
      </c>
      <c r="AO34" s="185"/>
      <c r="AP34" s="185" t="s">
        <v>285</v>
      </c>
      <c r="AQ34" s="185" t="s">
        <v>285</v>
      </c>
      <c r="AR34" s="185"/>
      <c r="AS34" s="185" t="s">
        <v>285</v>
      </c>
      <c r="AT34" s="185" t="s">
        <v>285</v>
      </c>
      <c r="AU34" s="185"/>
      <c r="AV34" s="185">
        <v>232</v>
      </c>
      <c r="AW34" s="185">
        <v>32</v>
      </c>
      <c r="AX34" s="185"/>
      <c r="AY34" s="185">
        <v>56</v>
      </c>
      <c r="AZ34" s="185">
        <v>7</v>
      </c>
      <c r="BA34" s="185"/>
      <c r="BB34" s="185">
        <v>3270</v>
      </c>
      <c r="BC34" s="185">
        <v>74</v>
      </c>
      <c r="BD34" s="184"/>
    </row>
    <row r="35" spans="1:56" s="1393" customFormat="1">
      <c r="A35" s="1479" t="s">
        <v>303</v>
      </c>
      <c r="B35" s="1479"/>
      <c r="C35" s="185">
        <v>439</v>
      </c>
      <c r="D35" s="185">
        <v>74</v>
      </c>
      <c r="E35" s="185"/>
      <c r="F35" s="185">
        <v>171</v>
      </c>
      <c r="G35" s="185">
        <v>81</v>
      </c>
      <c r="H35" s="185"/>
      <c r="I35" s="185">
        <v>208</v>
      </c>
      <c r="J35" s="185">
        <v>72</v>
      </c>
      <c r="K35" s="185"/>
      <c r="L35" s="185">
        <v>183</v>
      </c>
      <c r="M35" s="185">
        <v>67</v>
      </c>
      <c r="N35" s="185"/>
      <c r="O35" s="185">
        <v>14</v>
      </c>
      <c r="P35" s="185">
        <v>71</v>
      </c>
      <c r="Q35" s="185"/>
      <c r="R35" s="185">
        <v>1489</v>
      </c>
      <c r="S35" s="185">
        <v>69</v>
      </c>
      <c r="U35" s="215">
        <v>481</v>
      </c>
      <c r="V35" s="215">
        <v>74</v>
      </c>
      <c r="W35" s="215"/>
      <c r="X35" s="215">
        <v>896</v>
      </c>
      <c r="Y35" s="215">
        <v>69</v>
      </c>
      <c r="Z35" s="215"/>
      <c r="AA35" s="215">
        <v>1489</v>
      </c>
      <c r="AB35" s="215">
        <v>69</v>
      </c>
      <c r="AD35" s="185">
        <v>260</v>
      </c>
      <c r="AE35" s="185">
        <v>64</v>
      </c>
      <c r="AF35" s="185"/>
      <c r="AG35" s="185">
        <v>1229</v>
      </c>
      <c r="AH35" s="185">
        <v>70</v>
      </c>
      <c r="AI35" s="185"/>
      <c r="AJ35" s="185">
        <v>1489</v>
      </c>
      <c r="AK35" s="185">
        <v>69</v>
      </c>
      <c r="AM35" s="185">
        <v>1245</v>
      </c>
      <c r="AN35" s="185">
        <v>75</v>
      </c>
      <c r="AO35" s="185"/>
      <c r="AP35" s="185" t="s">
        <v>285</v>
      </c>
      <c r="AQ35" s="185" t="s">
        <v>285</v>
      </c>
      <c r="AR35" s="185"/>
      <c r="AS35" s="185" t="s">
        <v>285</v>
      </c>
      <c r="AT35" s="185" t="s">
        <v>285</v>
      </c>
      <c r="AU35" s="185"/>
      <c r="AV35" s="185">
        <v>113</v>
      </c>
      <c r="AW35" s="185">
        <v>29</v>
      </c>
      <c r="AX35" s="185"/>
      <c r="AY35" s="185">
        <v>21</v>
      </c>
      <c r="AZ35" s="185" t="s">
        <v>282</v>
      </c>
      <c r="BA35" s="185"/>
      <c r="BB35" s="185">
        <v>1489</v>
      </c>
      <c r="BC35" s="185">
        <v>69</v>
      </c>
      <c r="BD35" s="184"/>
    </row>
    <row r="36" spans="1:56" s="1393" customFormat="1">
      <c r="A36" s="1479"/>
      <c r="B36" s="1479"/>
      <c r="C36" s="181"/>
      <c r="D36" s="181"/>
      <c r="E36" s="181"/>
      <c r="F36" s="181"/>
      <c r="G36" s="181"/>
      <c r="H36" s="181"/>
      <c r="I36" s="181"/>
      <c r="J36" s="181"/>
      <c r="K36" s="181"/>
      <c r="L36" s="181"/>
      <c r="M36" s="181"/>
      <c r="N36" s="181"/>
      <c r="O36" s="181"/>
      <c r="P36" s="181"/>
      <c r="Q36" s="181"/>
      <c r="R36" s="181"/>
      <c r="S36" s="181"/>
      <c r="U36" s="214"/>
      <c r="V36" s="214"/>
      <c r="W36" s="214"/>
      <c r="X36" s="214"/>
      <c r="Y36" s="214"/>
      <c r="Z36" s="214"/>
      <c r="AA36" s="214"/>
      <c r="AB36" s="214"/>
      <c r="AD36" s="181"/>
      <c r="AE36" s="181"/>
      <c r="AF36" s="181"/>
      <c r="AG36" s="181"/>
      <c r="AH36" s="181"/>
      <c r="AI36" s="181"/>
      <c r="AJ36" s="181"/>
      <c r="AK36" s="181"/>
      <c r="AM36" s="181"/>
      <c r="AN36" s="181"/>
      <c r="AO36" s="181"/>
      <c r="AP36" s="185"/>
      <c r="AQ36" s="185"/>
      <c r="AR36" s="185"/>
      <c r="AS36" s="185"/>
      <c r="AT36" s="185"/>
      <c r="AU36" s="185"/>
      <c r="AV36" s="181"/>
      <c r="AW36" s="181"/>
      <c r="AX36" s="181"/>
      <c r="AY36" s="181"/>
      <c r="AZ36" s="181"/>
      <c r="BA36" s="181"/>
      <c r="BB36" s="181"/>
      <c r="BC36" s="181"/>
      <c r="BD36" s="182"/>
    </row>
    <row r="37" spans="1:56" s="1393" customFormat="1">
      <c r="A37" s="1477" t="s">
        <v>180</v>
      </c>
      <c r="B37" s="1477"/>
      <c r="C37" s="181">
        <v>31620</v>
      </c>
      <c r="D37" s="181">
        <v>73</v>
      </c>
      <c r="E37" s="181"/>
      <c r="F37" s="181">
        <v>7300</v>
      </c>
      <c r="G37" s="181">
        <v>76</v>
      </c>
      <c r="H37" s="181"/>
      <c r="I37" s="181">
        <v>14910</v>
      </c>
      <c r="J37" s="181">
        <v>74</v>
      </c>
      <c r="K37" s="181"/>
      <c r="L37" s="181">
        <v>9790</v>
      </c>
      <c r="M37" s="181">
        <v>70</v>
      </c>
      <c r="N37" s="181"/>
      <c r="O37" s="181">
        <v>650</v>
      </c>
      <c r="P37" s="181">
        <v>78</v>
      </c>
      <c r="Q37" s="181"/>
      <c r="R37" s="181">
        <v>70440</v>
      </c>
      <c r="S37" s="181">
        <v>72</v>
      </c>
      <c r="U37" s="214">
        <v>37070</v>
      </c>
      <c r="V37" s="214">
        <v>76</v>
      </c>
      <c r="W37" s="214"/>
      <c r="X37" s="214">
        <v>31240</v>
      </c>
      <c r="Y37" s="214">
        <v>69</v>
      </c>
      <c r="Z37" s="214"/>
      <c r="AA37" s="214">
        <v>70440</v>
      </c>
      <c r="AB37" s="214">
        <v>72</v>
      </c>
      <c r="AD37" s="181">
        <v>8320</v>
      </c>
      <c r="AE37" s="181">
        <v>62</v>
      </c>
      <c r="AF37" s="181"/>
      <c r="AG37" s="181">
        <v>62120</v>
      </c>
      <c r="AH37" s="181">
        <v>73</v>
      </c>
      <c r="AI37" s="181"/>
      <c r="AJ37" s="181">
        <v>70440</v>
      </c>
      <c r="AK37" s="181">
        <v>72</v>
      </c>
      <c r="AM37" s="181">
        <v>61960</v>
      </c>
      <c r="AN37" s="181">
        <v>77</v>
      </c>
      <c r="AO37" s="181"/>
      <c r="AP37" s="181" t="s">
        <v>285</v>
      </c>
      <c r="AQ37" s="181" t="s">
        <v>285</v>
      </c>
      <c r="AR37" s="181"/>
      <c r="AS37" s="181" t="s">
        <v>285</v>
      </c>
      <c r="AT37" s="181" t="s">
        <v>285</v>
      </c>
      <c r="AU37" s="181"/>
      <c r="AV37" s="181">
        <v>5280</v>
      </c>
      <c r="AW37" s="181">
        <v>29</v>
      </c>
      <c r="AX37" s="181"/>
      <c r="AY37" s="181">
        <v>1220</v>
      </c>
      <c r="AZ37" s="181">
        <v>4</v>
      </c>
      <c r="BA37" s="181"/>
      <c r="BB37" s="181">
        <v>70440</v>
      </c>
      <c r="BC37" s="181">
        <v>72</v>
      </c>
      <c r="BD37" s="184"/>
    </row>
    <row r="38" spans="1:56" s="1393" customFormat="1">
      <c r="A38" s="1479" t="s">
        <v>304</v>
      </c>
      <c r="B38" s="1479"/>
      <c r="C38" s="185">
        <v>1422</v>
      </c>
      <c r="D38" s="185">
        <v>67</v>
      </c>
      <c r="E38" s="185"/>
      <c r="F38" s="185">
        <v>335</v>
      </c>
      <c r="G38" s="185">
        <v>74</v>
      </c>
      <c r="H38" s="185"/>
      <c r="I38" s="185">
        <v>931</v>
      </c>
      <c r="J38" s="185">
        <v>70</v>
      </c>
      <c r="K38" s="185"/>
      <c r="L38" s="185">
        <v>936</v>
      </c>
      <c r="M38" s="185">
        <v>71</v>
      </c>
      <c r="N38" s="185"/>
      <c r="O38" s="185">
        <v>16</v>
      </c>
      <c r="P38" s="185">
        <v>63</v>
      </c>
      <c r="Q38" s="185"/>
      <c r="R38" s="185">
        <v>3798</v>
      </c>
      <c r="S38" s="185">
        <v>69</v>
      </c>
      <c r="U38" s="215">
        <v>1616</v>
      </c>
      <c r="V38" s="215">
        <v>70</v>
      </c>
      <c r="W38" s="215"/>
      <c r="X38" s="215">
        <v>2089</v>
      </c>
      <c r="Y38" s="215">
        <v>69</v>
      </c>
      <c r="Z38" s="215"/>
      <c r="AA38" s="215">
        <v>3798</v>
      </c>
      <c r="AB38" s="215">
        <v>69</v>
      </c>
      <c r="AD38" s="185">
        <v>509</v>
      </c>
      <c r="AE38" s="185">
        <v>65</v>
      </c>
      <c r="AF38" s="185"/>
      <c r="AG38" s="185">
        <v>3289</v>
      </c>
      <c r="AH38" s="185">
        <v>69</v>
      </c>
      <c r="AI38" s="185"/>
      <c r="AJ38" s="185">
        <v>3798</v>
      </c>
      <c r="AK38" s="185">
        <v>69</v>
      </c>
      <c r="AM38" s="185">
        <v>3267</v>
      </c>
      <c r="AN38" s="185">
        <v>75</v>
      </c>
      <c r="AO38" s="185"/>
      <c r="AP38" s="185" t="s">
        <v>285</v>
      </c>
      <c r="AQ38" s="185" t="s">
        <v>285</v>
      </c>
      <c r="AR38" s="185"/>
      <c r="AS38" s="185" t="s">
        <v>285</v>
      </c>
      <c r="AT38" s="185" t="s">
        <v>285</v>
      </c>
      <c r="AU38" s="185"/>
      <c r="AV38" s="185">
        <v>407</v>
      </c>
      <c r="AW38" s="185">
        <v>30</v>
      </c>
      <c r="AX38" s="185"/>
      <c r="AY38" s="185">
        <v>52</v>
      </c>
      <c r="AZ38" s="185">
        <v>6</v>
      </c>
      <c r="BA38" s="185"/>
      <c r="BB38" s="185">
        <v>3798</v>
      </c>
      <c r="BC38" s="185">
        <v>69</v>
      </c>
      <c r="BD38" s="184"/>
    </row>
    <row r="39" spans="1:56" s="1393" customFormat="1">
      <c r="A39" s="1479" t="s">
        <v>305</v>
      </c>
      <c r="B39" s="1479"/>
      <c r="C39" s="185">
        <v>2489</v>
      </c>
      <c r="D39" s="185">
        <v>75</v>
      </c>
      <c r="E39" s="185"/>
      <c r="F39" s="185">
        <v>464</v>
      </c>
      <c r="G39" s="185">
        <v>75</v>
      </c>
      <c r="H39" s="185"/>
      <c r="I39" s="185">
        <v>496</v>
      </c>
      <c r="J39" s="185">
        <v>71</v>
      </c>
      <c r="K39" s="185"/>
      <c r="L39" s="185">
        <v>438</v>
      </c>
      <c r="M39" s="185">
        <v>69</v>
      </c>
      <c r="N39" s="185"/>
      <c r="O39" s="185">
        <v>70</v>
      </c>
      <c r="P39" s="185">
        <v>83</v>
      </c>
      <c r="Q39" s="185"/>
      <c r="R39" s="185">
        <v>4598</v>
      </c>
      <c r="S39" s="185">
        <v>72</v>
      </c>
      <c r="U39" s="215">
        <v>2265</v>
      </c>
      <c r="V39" s="215">
        <v>78</v>
      </c>
      <c r="W39" s="215"/>
      <c r="X39" s="215">
        <v>2192</v>
      </c>
      <c r="Y39" s="215">
        <v>67</v>
      </c>
      <c r="Z39" s="215"/>
      <c r="AA39" s="215">
        <v>4598</v>
      </c>
      <c r="AB39" s="215">
        <v>72</v>
      </c>
      <c r="AD39" s="185">
        <v>641</v>
      </c>
      <c r="AE39" s="185">
        <v>60</v>
      </c>
      <c r="AF39" s="185"/>
      <c r="AG39" s="185">
        <v>3957</v>
      </c>
      <c r="AH39" s="185">
        <v>74</v>
      </c>
      <c r="AI39" s="185"/>
      <c r="AJ39" s="185">
        <v>4598</v>
      </c>
      <c r="AK39" s="185">
        <v>72</v>
      </c>
      <c r="AM39" s="185">
        <v>4088</v>
      </c>
      <c r="AN39" s="185">
        <v>77</v>
      </c>
      <c r="AO39" s="185"/>
      <c r="AP39" s="185" t="s">
        <v>285</v>
      </c>
      <c r="AQ39" s="185" t="s">
        <v>285</v>
      </c>
      <c r="AR39" s="185"/>
      <c r="AS39" s="185" t="s">
        <v>285</v>
      </c>
      <c r="AT39" s="185" t="s">
        <v>285</v>
      </c>
      <c r="AU39" s="185"/>
      <c r="AV39" s="185">
        <v>304</v>
      </c>
      <c r="AW39" s="185">
        <v>26</v>
      </c>
      <c r="AX39" s="185"/>
      <c r="AY39" s="185">
        <v>69</v>
      </c>
      <c r="AZ39" s="185" t="s">
        <v>282</v>
      </c>
      <c r="BA39" s="185"/>
      <c r="BB39" s="185">
        <v>4598</v>
      </c>
      <c r="BC39" s="185">
        <v>72</v>
      </c>
      <c r="BD39" s="184"/>
    </row>
    <row r="40" spans="1:56" s="1393" customFormat="1">
      <c r="A40" s="1479" t="s">
        <v>306</v>
      </c>
      <c r="B40" s="1479"/>
      <c r="C40" s="185">
        <v>2117</v>
      </c>
      <c r="D40" s="185">
        <v>76</v>
      </c>
      <c r="E40" s="185"/>
      <c r="F40" s="185">
        <v>295</v>
      </c>
      <c r="G40" s="185">
        <v>77</v>
      </c>
      <c r="H40" s="185"/>
      <c r="I40" s="185">
        <v>250</v>
      </c>
      <c r="J40" s="185">
        <v>77</v>
      </c>
      <c r="K40" s="185"/>
      <c r="L40" s="185">
        <v>502</v>
      </c>
      <c r="M40" s="185">
        <v>77</v>
      </c>
      <c r="N40" s="185"/>
      <c r="O40" s="185">
        <v>58</v>
      </c>
      <c r="P40" s="185">
        <v>72</v>
      </c>
      <c r="Q40" s="185"/>
      <c r="R40" s="185">
        <v>3337</v>
      </c>
      <c r="S40" s="185">
        <v>76</v>
      </c>
      <c r="U40" s="215">
        <v>2642</v>
      </c>
      <c r="V40" s="215">
        <v>78</v>
      </c>
      <c r="W40" s="215"/>
      <c r="X40" s="215">
        <v>632</v>
      </c>
      <c r="Y40" s="215">
        <v>70</v>
      </c>
      <c r="Z40" s="215"/>
      <c r="AA40" s="215">
        <v>3337</v>
      </c>
      <c r="AB40" s="215">
        <v>76</v>
      </c>
      <c r="AD40" s="185">
        <v>352</v>
      </c>
      <c r="AE40" s="185">
        <v>62</v>
      </c>
      <c r="AF40" s="185"/>
      <c r="AG40" s="185">
        <v>2985</v>
      </c>
      <c r="AH40" s="185">
        <v>78</v>
      </c>
      <c r="AI40" s="185"/>
      <c r="AJ40" s="185">
        <v>3337</v>
      </c>
      <c r="AK40" s="185">
        <v>76</v>
      </c>
      <c r="AM40" s="185">
        <v>3000</v>
      </c>
      <c r="AN40" s="185">
        <v>81</v>
      </c>
      <c r="AO40" s="185"/>
      <c r="AP40" s="185" t="s">
        <v>285</v>
      </c>
      <c r="AQ40" s="185" t="s">
        <v>285</v>
      </c>
      <c r="AR40" s="185"/>
      <c r="AS40" s="185" t="s">
        <v>285</v>
      </c>
      <c r="AT40" s="185" t="s">
        <v>285</v>
      </c>
      <c r="AU40" s="185"/>
      <c r="AV40" s="185">
        <v>239</v>
      </c>
      <c r="AW40" s="185">
        <v>36</v>
      </c>
      <c r="AX40" s="185"/>
      <c r="AY40" s="185">
        <v>42</v>
      </c>
      <c r="AZ40" s="185" t="s">
        <v>282</v>
      </c>
      <c r="BA40" s="185"/>
      <c r="BB40" s="185">
        <v>3337</v>
      </c>
      <c r="BC40" s="185">
        <v>76</v>
      </c>
      <c r="BD40" s="184"/>
    </row>
    <row r="41" spans="1:56" s="1393" customFormat="1">
      <c r="A41" s="1479" t="s">
        <v>307</v>
      </c>
      <c r="B41" s="1479"/>
      <c r="C41" s="185">
        <v>1064</v>
      </c>
      <c r="D41" s="185">
        <v>69</v>
      </c>
      <c r="E41" s="185"/>
      <c r="F41" s="185">
        <v>340</v>
      </c>
      <c r="G41" s="185">
        <v>76</v>
      </c>
      <c r="H41" s="185"/>
      <c r="I41" s="185">
        <v>1105</v>
      </c>
      <c r="J41" s="185">
        <v>72</v>
      </c>
      <c r="K41" s="185"/>
      <c r="L41" s="185">
        <v>856</v>
      </c>
      <c r="M41" s="185">
        <v>66</v>
      </c>
      <c r="N41" s="185"/>
      <c r="O41" s="185">
        <v>13</v>
      </c>
      <c r="P41" s="185">
        <v>69</v>
      </c>
      <c r="Q41" s="185"/>
      <c r="R41" s="185">
        <v>3947</v>
      </c>
      <c r="S41" s="185">
        <v>68</v>
      </c>
      <c r="U41" s="215">
        <v>1183</v>
      </c>
      <c r="V41" s="215">
        <v>75</v>
      </c>
      <c r="W41" s="215"/>
      <c r="X41" s="215">
        <v>2601</v>
      </c>
      <c r="Y41" s="215">
        <v>67</v>
      </c>
      <c r="Z41" s="215"/>
      <c r="AA41" s="215">
        <v>3947</v>
      </c>
      <c r="AB41" s="215">
        <v>68</v>
      </c>
      <c r="AD41" s="185">
        <v>270</v>
      </c>
      <c r="AE41" s="185">
        <v>57</v>
      </c>
      <c r="AF41" s="185"/>
      <c r="AG41" s="185">
        <v>3677</v>
      </c>
      <c r="AH41" s="185">
        <v>69</v>
      </c>
      <c r="AI41" s="185"/>
      <c r="AJ41" s="185">
        <v>3947</v>
      </c>
      <c r="AK41" s="185">
        <v>68</v>
      </c>
      <c r="AM41" s="185">
        <v>3449</v>
      </c>
      <c r="AN41" s="185">
        <v>74</v>
      </c>
      <c r="AO41" s="185"/>
      <c r="AP41" s="185" t="s">
        <v>285</v>
      </c>
      <c r="AQ41" s="185" t="s">
        <v>285</v>
      </c>
      <c r="AR41" s="185"/>
      <c r="AS41" s="185" t="s">
        <v>285</v>
      </c>
      <c r="AT41" s="185" t="s">
        <v>285</v>
      </c>
      <c r="AU41" s="185"/>
      <c r="AV41" s="185">
        <v>288</v>
      </c>
      <c r="AW41" s="185">
        <v>31</v>
      </c>
      <c r="AX41" s="185"/>
      <c r="AY41" s="185">
        <v>85</v>
      </c>
      <c r="AZ41" s="185" t="s">
        <v>282</v>
      </c>
      <c r="BA41" s="185"/>
      <c r="BB41" s="185">
        <v>3947</v>
      </c>
      <c r="BC41" s="185">
        <v>68</v>
      </c>
      <c r="BD41" s="184"/>
    </row>
    <row r="42" spans="1:56" s="1393" customFormat="1">
      <c r="A42" s="1479" t="s">
        <v>308</v>
      </c>
      <c r="B42" s="1479"/>
      <c r="C42" s="185">
        <v>2739</v>
      </c>
      <c r="D42" s="185">
        <v>78</v>
      </c>
      <c r="E42" s="185"/>
      <c r="F42" s="185">
        <v>506</v>
      </c>
      <c r="G42" s="185">
        <v>77</v>
      </c>
      <c r="H42" s="185"/>
      <c r="I42" s="185">
        <v>222</v>
      </c>
      <c r="J42" s="185">
        <v>79</v>
      </c>
      <c r="K42" s="185"/>
      <c r="L42" s="185">
        <v>301</v>
      </c>
      <c r="M42" s="185">
        <v>69</v>
      </c>
      <c r="N42" s="185"/>
      <c r="O42" s="185">
        <v>73</v>
      </c>
      <c r="P42" s="185">
        <v>81</v>
      </c>
      <c r="Q42" s="185"/>
      <c r="R42" s="185">
        <v>4130</v>
      </c>
      <c r="S42" s="185">
        <v>77</v>
      </c>
      <c r="U42" s="215">
        <v>3319</v>
      </c>
      <c r="V42" s="215">
        <v>78</v>
      </c>
      <c r="W42" s="215"/>
      <c r="X42" s="215">
        <v>662</v>
      </c>
      <c r="Y42" s="215">
        <v>73</v>
      </c>
      <c r="Z42" s="215"/>
      <c r="AA42" s="215">
        <v>4130</v>
      </c>
      <c r="AB42" s="215">
        <v>77</v>
      </c>
      <c r="AD42" s="185">
        <v>334</v>
      </c>
      <c r="AE42" s="185">
        <v>61</v>
      </c>
      <c r="AF42" s="185"/>
      <c r="AG42" s="185">
        <v>3796</v>
      </c>
      <c r="AH42" s="185">
        <v>78</v>
      </c>
      <c r="AI42" s="185"/>
      <c r="AJ42" s="185">
        <v>4130</v>
      </c>
      <c r="AK42" s="185">
        <v>77</v>
      </c>
      <c r="AM42" s="185">
        <v>3659</v>
      </c>
      <c r="AN42" s="185">
        <v>82</v>
      </c>
      <c r="AO42" s="185"/>
      <c r="AP42" s="185" t="s">
        <v>285</v>
      </c>
      <c r="AQ42" s="185" t="s">
        <v>285</v>
      </c>
      <c r="AR42" s="185"/>
      <c r="AS42" s="185" t="s">
        <v>285</v>
      </c>
      <c r="AT42" s="185" t="s">
        <v>285</v>
      </c>
      <c r="AU42" s="185"/>
      <c r="AV42" s="185">
        <v>264</v>
      </c>
      <c r="AW42" s="185">
        <v>34</v>
      </c>
      <c r="AX42" s="185"/>
      <c r="AY42" s="185">
        <v>80</v>
      </c>
      <c r="AZ42" s="185">
        <v>5</v>
      </c>
      <c r="BA42" s="185"/>
      <c r="BB42" s="185">
        <v>4130</v>
      </c>
      <c r="BC42" s="185">
        <v>77</v>
      </c>
      <c r="BD42" s="184"/>
    </row>
    <row r="43" spans="1:56" s="1393" customFormat="1">
      <c r="A43" s="1479" t="s">
        <v>309</v>
      </c>
      <c r="B43" s="1479"/>
      <c r="C43" s="185">
        <v>1859</v>
      </c>
      <c r="D43" s="185">
        <v>72</v>
      </c>
      <c r="E43" s="185"/>
      <c r="F43" s="185">
        <v>762</v>
      </c>
      <c r="G43" s="185">
        <v>73</v>
      </c>
      <c r="H43" s="185"/>
      <c r="I43" s="185">
        <v>856</v>
      </c>
      <c r="J43" s="185">
        <v>73</v>
      </c>
      <c r="K43" s="185"/>
      <c r="L43" s="185">
        <v>1242</v>
      </c>
      <c r="M43" s="185">
        <v>72</v>
      </c>
      <c r="N43" s="185"/>
      <c r="O43" s="185">
        <v>32</v>
      </c>
      <c r="P43" s="185">
        <v>78</v>
      </c>
      <c r="Q43" s="185"/>
      <c r="R43" s="185">
        <v>5052</v>
      </c>
      <c r="S43" s="185">
        <v>72</v>
      </c>
      <c r="U43" s="215">
        <v>3118</v>
      </c>
      <c r="V43" s="215">
        <v>74</v>
      </c>
      <c r="W43" s="215"/>
      <c r="X43" s="215">
        <v>1776</v>
      </c>
      <c r="Y43" s="215">
        <v>68</v>
      </c>
      <c r="Z43" s="215"/>
      <c r="AA43" s="215">
        <v>5052</v>
      </c>
      <c r="AB43" s="215">
        <v>72</v>
      </c>
      <c r="AD43" s="185">
        <v>800</v>
      </c>
      <c r="AE43" s="185">
        <v>62</v>
      </c>
      <c r="AF43" s="185"/>
      <c r="AG43" s="185">
        <v>4252</v>
      </c>
      <c r="AH43" s="185">
        <v>74</v>
      </c>
      <c r="AI43" s="185"/>
      <c r="AJ43" s="185">
        <v>5052</v>
      </c>
      <c r="AK43" s="185">
        <v>72</v>
      </c>
      <c r="AM43" s="185">
        <v>4495</v>
      </c>
      <c r="AN43" s="185">
        <v>77</v>
      </c>
      <c r="AO43" s="185"/>
      <c r="AP43" s="185" t="s">
        <v>285</v>
      </c>
      <c r="AQ43" s="185" t="s">
        <v>285</v>
      </c>
      <c r="AR43" s="185"/>
      <c r="AS43" s="185" t="s">
        <v>285</v>
      </c>
      <c r="AT43" s="185" t="s">
        <v>285</v>
      </c>
      <c r="AU43" s="185"/>
      <c r="AV43" s="185">
        <v>301</v>
      </c>
      <c r="AW43" s="185">
        <v>28</v>
      </c>
      <c r="AX43" s="185"/>
      <c r="AY43" s="185">
        <v>114</v>
      </c>
      <c r="AZ43" s="185">
        <v>5</v>
      </c>
      <c r="BA43" s="185"/>
      <c r="BB43" s="185">
        <v>5052</v>
      </c>
      <c r="BC43" s="185">
        <v>72</v>
      </c>
      <c r="BD43" s="184"/>
    </row>
    <row r="44" spans="1:56" s="1393" customFormat="1">
      <c r="A44" s="1479" t="s">
        <v>310</v>
      </c>
      <c r="B44" s="1479"/>
      <c r="C44" s="185">
        <v>1406</v>
      </c>
      <c r="D44" s="185">
        <v>72</v>
      </c>
      <c r="E44" s="185"/>
      <c r="F44" s="185">
        <v>453</v>
      </c>
      <c r="G44" s="185">
        <v>77</v>
      </c>
      <c r="H44" s="185"/>
      <c r="I44" s="185">
        <v>1320</v>
      </c>
      <c r="J44" s="185">
        <v>73</v>
      </c>
      <c r="K44" s="185"/>
      <c r="L44" s="185">
        <v>569</v>
      </c>
      <c r="M44" s="185">
        <v>65</v>
      </c>
      <c r="N44" s="185"/>
      <c r="O44" s="185">
        <v>22</v>
      </c>
      <c r="P44" s="185">
        <v>73</v>
      </c>
      <c r="Q44" s="185"/>
      <c r="R44" s="185">
        <v>4515</v>
      </c>
      <c r="S44" s="185">
        <v>70</v>
      </c>
      <c r="U44" s="215">
        <v>1650</v>
      </c>
      <c r="V44" s="215">
        <v>77</v>
      </c>
      <c r="W44" s="215"/>
      <c r="X44" s="215">
        <v>2741</v>
      </c>
      <c r="Y44" s="215">
        <v>68</v>
      </c>
      <c r="Z44" s="215"/>
      <c r="AA44" s="215">
        <v>4515</v>
      </c>
      <c r="AB44" s="215">
        <v>70</v>
      </c>
      <c r="AD44" s="185">
        <v>567</v>
      </c>
      <c r="AE44" s="185">
        <v>62</v>
      </c>
      <c r="AF44" s="185"/>
      <c r="AG44" s="185">
        <v>3948</v>
      </c>
      <c r="AH44" s="185">
        <v>72</v>
      </c>
      <c r="AI44" s="185"/>
      <c r="AJ44" s="185">
        <v>4515</v>
      </c>
      <c r="AK44" s="185">
        <v>70</v>
      </c>
      <c r="AM44" s="185">
        <v>3943</v>
      </c>
      <c r="AN44" s="185">
        <v>77</v>
      </c>
      <c r="AO44" s="185"/>
      <c r="AP44" s="185" t="s">
        <v>285</v>
      </c>
      <c r="AQ44" s="185" t="s">
        <v>285</v>
      </c>
      <c r="AR44" s="185"/>
      <c r="AS44" s="185" t="s">
        <v>285</v>
      </c>
      <c r="AT44" s="185" t="s">
        <v>285</v>
      </c>
      <c r="AU44" s="185"/>
      <c r="AV44" s="185">
        <v>342</v>
      </c>
      <c r="AW44" s="185">
        <v>29</v>
      </c>
      <c r="AX44" s="185"/>
      <c r="AY44" s="185">
        <v>106</v>
      </c>
      <c r="AZ44" s="185" t="s">
        <v>282</v>
      </c>
      <c r="BA44" s="185"/>
      <c r="BB44" s="185">
        <v>4515</v>
      </c>
      <c r="BC44" s="185">
        <v>70</v>
      </c>
      <c r="BD44" s="184"/>
    </row>
    <row r="45" spans="1:56" s="1393" customFormat="1">
      <c r="A45" s="1479" t="s">
        <v>311</v>
      </c>
      <c r="B45" s="1479"/>
      <c r="C45" s="185">
        <v>2252</v>
      </c>
      <c r="D45" s="185">
        <v>66</v>
      </c>
      <c r="E45" s="185"/>
      <c r="F45" s="185">
        <v>527</v>
      </c>
      <c r="G45" s="185">
        <v>77</v>
      </c>
      <c r="H45" s="185"/>
      <c r="I45" s="185">
        <v>391</v>
      </c>
      <c r="J45" s="185">
        <v>71</v>
      </c>
      <c r="K45" s="185"/>
      <c r="L45" s="185">
        <v>1007</v>
      </c>
      <c r="M45" s="185">
        <v>65</v>
      </c>
      <c r="N45" s="185"/>
      <c r="O45" s="185">
        <v>28</v>
      </c>
      <c r="P45" s="185">
        <v>71</v>
      </c>
      <c r="Q45" s="185"/>
      <c r="R45" s="185">
        <v>4668</v>
      </c>
      <c r="S45" s="185">
        <v>67</v>
      </c>
      <c r="U45" s="215">
        <v>2353</v>
      </c>
      <c r="V45" s="215">
        <v>74</v>
      </c>
      <c r="W45" s="215"/>
      <c r="X45" s="215">
        <v>2218</v>
      </c>
      <c r="Y45" s="215">
        <v>60</v>
      </c>
      <c r="Z45" s="215"/>
      <c r="AA45" s="215">
        <v>4668</v>
      </c>
      <c r="AB45" s="215">
        <v>67</v>
      </c>
      <c r="AD45" s="185">
        <v>832</v>
      </c>
      <c r="AE45" s="185">
        <v>60</v>
      </c>
      <c r="AF45" s="185"/>
      <c r="AG45" s="185">
        <v>3836</v>
      </c>
      <c r="AH45" s="185">
        <v>68</v>
      </c>
      <c r="AI45" s="185"/>
      <c r="AJ45" s="185">
        <v>4668</v>
      </c>
      <c r="AK45" s="185">
        <v>67</v>
      </c>
      <c r="AM45" s="185">
        <v>4131</v>
      </c>
      <c r="AN45" s="185">
        <v>72</v>
      </c>
      <c r="AO45" s="185"/>
      <c r="AP45" s="185" t="s">
        <v>285</v>
      </c>
      <c r="AQ45" s="185" t="s">
        <v>285</v>
      </c>
      <c r="AR45" s="185"/>
      <c r="AS45" s="185" t="s">
        <v>285</v>
      </c>
      <c r="AT45" s="185" t="s">
        <v>285</v>
      </c>
      <c r="AU45" s="185"/>
      <c r="AV45" s="185">
        <v>382</v>
      </c>
      <c r="AW45" s="185">
        <v>23</v>
      </c>
      <c r="AX45" s="185"/>
      <c r="AY45" s="185">
        <v>54</v>
      </c>
      <c r="AZ45" s="185">
        <v>6</v>
      </c>
      <c r="BA45" s="185"/>
      <c r="BB45" s="185">
        <v>4668</v>
      </c>
      <c r="BC45" s="185">
        <v>67</v>
      </c>
      <c r="BD45" s="184"/>
    </row>
    <row r="46" spans="1:56" s="1393" customFormat="1">
      <c r="A46" s="1479" t="s">
        <v>312</v>
      </c>
      <c r="B46" s="1479"/>
      <c r="C46" s="185">
        <v>1560</v>
      </c>
      <c r="D46" s="185">
        <v>77</v>
      </c>
      <c r="E46" s="185"/>
      <c r="F46" s="185">
        <v>430</v>
      </c>
      <c r="G46" s="185">
        <v>83</v>
      </c>
      <c r="H46" s="185"/>
      <c r="I46" s="185">
        <v>357</v>
      </c>
      <c r="J46" s="185">
        <v>80</v>
      </c>
      <c r="K46" s="185"/>
      <c r="L46" s="185">
        <v>1103</v>
      </c>
      <c r="M46" s="185">
        <v>77</v>
      </c>
      <c r="N46" s="185"/>
      <c r="O46" s="185">
        <v>67</v>
      </c>
      <c r="P46" s="185">
        <v>82</v>
      </c>
      <c r="Q46" s="185"/>
      <c r="R46" s="185">
        <v>3730</v>
      </c>
      <c r="S46" s="185">
        <v>77</v>
      </c>
      <c r="U46" s="215">
        <v>2216</v>
      </c>
      <c r="V46" s="215">
        <v>78</v>
      </c>
      <c r="W46" s="215"/>
      <c r="X46" s="215">
        <v>1408</v>
      </c>
      <c r="Y46" s="215">
        <v>77</v>
      </c>
      <c r="Z46" s="215"/>
      <c r="AA46" s="215">
        <v>3730</v>
      </c>
      <c r="AB46" s="215">
        <v>77</v>
      </c>
      <c r="AD46" s="185">
        <v>678</v>
      </c>
      <c r="AE46" s="185">
        <v>68</v>
      </c>
      <c r="AF46" s="185"/>
      <c r="AG46" s="185">
        <v>3052</v>
      </c>
      <c r="AH46" s="185">
        <v>79</v>
      </c>
      <c r="AI46" s="185"/>
      <c r="AJ46" s="185">
        <v>3730</v>
      </c>
      <c r="AK46" s="185">
        <v>77</v>
      </c>
      <c r="AM46" s="185">
        <v>3123</v>
      </c>
      <c r="AN46" s="185">
        <v>85</v>
      </c>
      <c r="AO46" s="185"/>
      <c r="AP46" s="185" t="s">
        <v>285</v>
      </c>
      <c r="AQ46" s="185" t="s">
        <v>285</v>
      </c>
      <c r="AR46" s="185"/>
      <c r="AS46" s="185" t="s">
        <v>285</v>
      </c>
      <c r="AT46" s="185" t="s">
        <v>285</v>
      </c>
      <c r="AU46" s="185"/>
      <c r="AV46" s="185">
        <v>466</v>
      </c>
      <c r="AW46" s="185">
        <v>39</v>
      </c>
      <c r="AX46" s="185"/>
      <c r="AY46" s="185">
        <v>43</v>
      </c>
      <c r="AZ46" s="185" t="s">
        <v>282</v>
      </c>
      <c r="BA46" s="185"/>
      <c r="BB46" s="185">
        <v>3730</v>
      </c>
      <c r="BC46" s="185">
        <v>77</v>
      </c>
      <c r="BD46" s="184"/>
    </row>
    <row r="47" spans="1:56" s="1393" customFormat="1">
      <c r="A47" s="1478" t="s">
        <v>313</v>
      </c>
      <c r="B47" s="1478"/>
      <c r="C47" s="185">
        <v>898</v>
      </c>
      <c r="D47" s="185">
        <v>67</v>
      </c>
      <c r="E47" s="185"/>
      <c r="F47" s="185">
        <v>268</v>
      </c>
      <c r="G47" s="185">
        <v>70</v>
      </c>
      <c r="H47" s="185"/>
      <c r="I47" s="185">
        <v>1515</v>
      </c>
      <c r="J47" s="185">
        <v>77</v>
      </c>
      <c r="K47" s="185"/>
      <c r="L47" s="185">
        <v>250</v>
      </c>
      <c r="M47" s="185">
        <v>65</v>
      </c>
      <c r="N47" s="185"/>
      <c r="O47" s="185">
        <v>10</v>
      </c>
      <c r="P47" s="185" t="s">
        <v>282</v>
      </c>
      <c r="Q47" s="185"/>
      <c r="R47" s="185">
        <v>3187</v>
      </c>
      <c r="S47" s="185">
        <v>71</v>
      </c>
      <c r="U47" s="215">
        <v>1162</v>
      </c>
      <c r="V47" s="215">
        <v>76</v>
      </c>
      <c r="W47" s="215"/>
      <c r="X47" s="215">
        <v>1951</v>
      </c>
      <c r="Y47" s="215">
        <v>69</v>
      </c>
      <c r="Z47" s="215"/>
      <c r="AA47" s="215">
        <v>3187</v>
      </c>
      <c r="AB47" s="215">
        <v>71</v>
      </c>
      <c r="AD47" s="185">
        <v>151</v>
      </c>
      <c r="AE47" s="185">
        <v>62</v>
      </c>
      <c r="AF47" s="185"/>
      <c r="AG47" s="185">
        <v>3036</v>
      </c>
      <c r="AH47" s="185">
        <v>72</v>
      </c>
      <c r="AI47" s="185"/>
      <c r="AJ47" s="185">
        <v>3187</v>
      </c>
      <c r="AK47" s="185">
        <v>71</v>
      </c>
      <c r="AM47" s="185">
        <v>2808</v>
      </c>
      <c r="AN47" s="185">
        <v>77</v>
      </c>
      <c r="AO47" s="185"/>
      <c r="AP47" s="185" t="s">
        <v>285</v>
      </c>
      <c r="AQ47" s="185" t="s">
        <v>285</v>
      </c>
      <c r="AR47" s="185"/>
      <c r="AS47" s="185" t="s">
        <v>285</v>
      </c>
      <c r="AT47" s="185" t="s">
        <v>285</v>
      </c>
      <c r="AU47" s="185"/>
      <c r="AV47" s="185">
        <v>239</v>
      </c>
      <c r="AW47" s="185">
        <v>25</v>
      </c>
      <c r="AX47" s="185"/>
      <c r="AY47" s="185">
        <v>65</v>
      </c>
      <c r="AZ47" s="185">
        <v>5</v>
      </c>
      <c r="BA47" s="185"/>
      <c r="BB47" s="185">
        <v>3187</v>
      </c>
      <c r="BC47" s="185">
        <v>71</v>
      </c>
      <c r="BD47" s="184"/>
    </row>
    <row r="48" spans="1:56" s="1393" customFormat="1">
      <c r="A48" s="1479" t="s">
        <v>314</v>
      </c>
      <c r="B48" s="1479"/>
      <c r="C48" s="185">
        <v>2305</v>
      </c>
      <c r="D48" s="185">
        <v>72</v>
      </c>
      <c r="E48" s="185"/>
      <c r="F48" s="185">
        <v>261</v>
      </c>
      <c r="G48" s="185">
        <v>70</v>
      </c>
      <c r="H48" s="185"/>
      <c r="I48" s="185">
        <v>283</v>
      </c>
      <c r="J48" s="185">
        <v>76</v>
      </c>
      <c r="K48" s="185"/>
      <c r="L48" s="185">
        <v>320</v>
      </c>
      <c r="M48" s="185">
        <v>67</v>
      </c>
      <c r="N48" s="185"/>
      <c r="O48" s="185">
        <v>26</v>
      </c>
      <c r="P48" s="185">
        <v>85</v>
      </c>
      <c r="Q48" s="185"/>
      <c r="R48" s="185">
        <v>3315</v>
      </c>
      <c r="S48" s="185">
        <v>71</v>
      </c>
      <c r="U48" s="215">
        <v>2544</v>
      </c>
      <c r="V48" s="215">
        <v>73</v>
      </c>
      <c r="W48" s="215"/>
      <c r="X48" s="215">
        <v>714</v>
      </c>
      <c r="Y48" s="215">
        <v>68</v>
      </c>
      <c r="Z48" s="215"/>
      <c r="AA48" s="215">
        <v>3315</v>
      </c>
      <c r="AB48" s="215">
        <v>71</v>
      </c>
      <c r="AD48" s="185">
        <v>444</v>
      </c>
      <c r="AE48" s="185">
        <v>56</v>
      </c>
      <c r="AF48" s="185"/>
      <c r="AG48" s="185">
        <v>2871</v>
      </c>
      <c r="AH48" s="185">
        <v>73</v>
      </c>
      <c r="AI48" s="185"/>
      <c r="AJ48" s="185">
        <v>3315</v>
      </c>
      <c r="AK48" s="185">
        <v>71</v>
      </c>
      <c r="AM48" s="185">
        <v>3090</v>
      </c>
      <c r="AN48" s="185">
        <v>74</v>
      </c>
      <c r="AO48" s="185"/>
      <c r="AP48" s="185" t="s">
        <v>285</v>
      </c>
      <c r="AQ48" s="185" t="s">
        <v>285</v>
      </c>
      <c r="AR48" s="185"/>
      <c r="AS48" s="185" t="s">
        <v>285</v>
      </c>
      <c r="AT48" s="185" t="s">
        <v>285</v>
      </c>
      <c r="AU48" s="185"/>
      <c r="AV48" s="185">
        <v>138</v>
      </c>
      <c r="AW48" s="185">
        <v>27</v>
      </c>
      <c r="AX48" s="185"/>
      <c r="AY48" s="185">
        <v>33</v>
      </c>
      <c r="AZ48" s="185" t="s">
        <v>282</v>
      </c>
      <c r="BA48" s="185"/>
      <c r="BB48" s="185">
        <v>3315</v>
      </c>
      <c r="BC48" s="185">
        <v>71</v>
      </c>
      <c r="BD48" s="184"/>
    </row>
    <row r="49" spans="1:56" s="1393" customFormat="1">
      <c r="A49" s="1479" t="s">
        <v>315</v>
      </c>
      <c r="B49" s="1479"/>
      <c r="C49" s="185">
        <v>1619</v>
      </c>
      <c r="D49" s="185">
        <v>70</v>
      </c>
      <c r="E49" s="185"/>
      <c r="F49" s="185">
        <v>464</v>
      </c>
      <c r="G49" s="185">
        <v>72</v>
      </c>
      <c r="H49" s="185"/>
      <c r="I49" s="185">
        <v>1285</v>
      </c>
      <c r="J49" s="185">
        <v>75</v>
      </c>
      <c r="K49" s="185"/>
      <c r="L49" s="185">
        <v>388</v>
      </c>
      <c r="M49" s="185">
        <v>70</v>
      </c>
      <c r="N49" s="185"/>
      <c r="O49" s="185">
        <v>10</v>
      </c>
      <c r="P49" s="185" t="s">
        <v>282</v>
      </c>
      <c r="Q49" s="185"/>
      <c r="R49" s="185">
        <v>4278</v>
      </c>
      <c r="S49" s="185">
        <v>71</v>
      </c>
      <c r="U49" s="215">
        <v>2054</v>
      </c>
      <c r="V49" s="215">
        <v>73</v>
      </c>
      <c r="W49" s="215"/>
      <c r="X49" s="215">
        <v>2079</v>
      </c>
      <c r="Y49" s="215">
        <v>69</v>
      </c>
      <c r="Z49" s="215"/>
      <c r="AA49" s="215">
        <v>4278</v>
      </c>
      <c r="AB49" s="215">
        <v>71</v>
      </c>
      <c r="AD49" s="185">
        <v>499</v>
      </c>
      <c r="AE49" s="185">
        <v>58</v>
      </c>
      <c r="AF49" s="185"/>
      <c r="AG49" s="185">
        <v>3779</v>
      </c>
      <c r="AH49" s="185">
        <v>72</v>
      </c>
      <c r="AI49" s="185"/>
      <c r="AJ49" s="185">
        <v>4278</v>
      </c>
      <c r="AK49" s="185">
        <v>71</v>
      </c>
      <c r="AM49" s="185">
        <v>3710</v>
      </c>
      <c r="AN49" s="185">
        <v>76</v>
      </c>
      <c r="AO49" s="185"/>
      <c r="AP49" s="185" t="s">
        <v>285</v>
      </c>
      <c r="AQ49" s="185" t="s">
        <v>285</v>
      </c>
      <c r="AR49" s="185"/>
      <c r="AS49" s="185" t="s">
        <v>285</v>
      </c>
      <c r="AT49" s="185" t="s">
        <v>285</v>
      </c>
      <c r="AU49" s="185"/>
      <c r="AV49" s="185">
        <v>362</v>
      </c>
      <c r="AW49" s="185">
        <v>32</v>
      </c>
      <c r="AX49" s="185"/>
      <c r="AY49" s="185">
        <v>76</v>
      </c>
      <c r="AZ49" s="185">
        <v>7</v>
      </c>
      <c r="BA49" s="185"/>
      <c r="BB49" s="185">
        <v>4278</v>
      </c>
      <c r="BC49" s="185">
        <v>71</v>
      </c>
      <c r="BD49" s="184"/>
    </row>
    <row r="50" spans="1:56" s="1393" customFormat="1">
      <c r="A50" s="1479" t="s">
        <v>316</v>
      </c>
      <c r="B50" s="1479"/>
      <c r="C50" s="185">
        <v>1245</v>
      </c>
      <c r="D50" s="185">
        <v>69</v>
      </c>
      <c r="E50" s="185"/>
      <c r="F50" s="185">
        <v>281</v>
      </c>
      <c r="G50" s="185">
        <v>77</v>
      </c>
      <c r="H50" s="185"/>
      <c r="I50" s="185">
        <v>1265</v>
      </c>
      <c r="J50" s="185">
        <v>73</v>
      </c>
      <c r="K50" s="185"/>
      <c r="L50" s="185">
        <v>354</v>
      </c>
      <c r="M50" s="185">
        <v>62</v>
      </c>
      <c r="N50" s="185"/>
      <c r="O50" s="185">
        <v>21</v>
      </c>
      <c r="P50" s="185">
        <v>86</v>
      </c>
      <c r="Q50" s="185"/>
      <c r="R50" s="185">
        <v>3641</v>
      </c>
      <c r="S50" s="185">
        <v>69</v>
      </c>
      <c r="U50" s="215">
        <v>1264</v>
      </c>
      <c r="V50" s="215">
        <v>73</v>
      </c>
      <c r="W50" s="215"/>
      <c r="X50" s="215">
        <v>2271</v>
      </c>
      <c r="Y50" s="215">
        <v>68</v>
      </c>
      <c r="Z50" s="215"/>
      <c r="AA50" s="215">
        <v>3641</v>
      </c>
      <c r="AB50" s="215">
        <v>69</v>
      </c>
      <c r="AD50" s="185">
        <v>443</v>
      </c>
      <c r="AE50" s="185">
        <v>59</v>
      </c>
      <c r="AF50" s="185"/>
      <c r="AG50" s="185">
        <v>3198</v>
      </c>
      <c r="AH50" s="185">
        <v>70</v>
      </c>
      <c r="AI50" s="185"/>
      <c r="AJ50" s="185">
        <v>3641</v>
      </c>
      <c r="AK50" s="185">
        <v>69</v>
      </c>
      <c r="AM50" s="185">
        <v>3085</v>
      </c>
      <c r="AN50" s="185">
        <v>76</v>
      </c>
      <c r="AO50" s="185"/>
      <c r="AP50" s="185" t="s">
        <v>285</v>
      </c>
      <c r="AQ50" s="185" t="s">
        <v>285</v>
      </c>
      <c r="AR50" s="185"/>
      <c r="AS50" s="185" t="s">
        <v>285</v>
      </c>
      <c r="AT50" s="185" t="s">
        <v>285</v>
      </c>
      <c r="AU50" s="185"/>
      <c r="AV50" s="185">
        <v>375</v>
      </c>
      <c r="AW50" s="185">
        <v>30</v>
      </c>
      <c r="AX50" s="185"/>
      <c r="AY50" s="185">
        <v>78</v>
      </c>
      <c r="AZ50" s="185" t="s">
        <v>282</v>
      </c>
      <c r="BA50" s="185"/>
      <c r="BB50" s="185">
        <v>3641</v>
      </c>
      <c r="BC50" s="185">
        <v>69</v>
      </c>
      <c r="BD50" s="184"/>
    </row>
    <row r="51" spans="1:56" s="1393" customFormat="1">
      <c r="A51" s="1479" t="s">
        <v>317</v>
      </c>
      <c r="B51" s="1479"/>
      <c r="C51" s="185">
        <v>1287</v>
      </c>
      <c r="D51" s="185">
        <v>77</v>
      </c>
      <c r="E51" s="185"/>
      <c r="F51" s="185">
        <v>239</v>
      </c>
      <c r="G51" s="185">
        <v>84</v>
      </c>
      <c r="H51" s="185"/>
      <c r="I51" s="185">
        <v>228</v>
      </c>
      <c r="J51" s="185">
        <v>73</v>
      </c>
      <c r="K51" s="185"/>
      <c r="L51" s="185">
        <v>44</v>
      </c>
      <c r="M51" s="185">
        <v>64</v>
      </c>
      <c r="N51" s="185"/>
      <c r="O51" s="185">
        <v>42</v>
      </c>
      <c r="P51" s="185">
        <v>79</v>
      </c>
      <c r="Q51" s="185"/>
      <c r="R51" s="185">
        <v>2029</v>
      </c>
      <c r="S51" s="185">
        <v>76</v>
      </c>
      <c r="U51" s="215">
        <v>1344</v>
      </c>
      <c r="V51" s="215">
        <v>79</v>
      </c>
      <c r="W51" s="215"/>
      <c r="X51" s="215">
        <v>628</v>
      </c>
      <c r="Y51" s="215">
        <v>70</v>
      </c>
      <c r="Z51" s="215"/>
      <c r="AA51" s="215">
        <v>2029</v>
      </c>
      <c r="AB51" s="215">
        <v>76</v>
      </c>
      <c r="AD51" s="185">
        <v>167</v>
      </c>
      <c r="AE51" s="185">
        <v>64</v>
      </c>
      <c r="AF51" s="185"/>
      <c r="AG51" s="185">
        <v>1862</v>
      </c>
      <c r="AH51" s="185">
        <v>77</v>
      </c>
      <c r="AI51" s="185"/>
      <c r="AJ51" s="185">
        <v>2029</v>
      </c>
      <c r="AK51" s="185">
        <v>76</v>
      </c>
      <c r="AM51" s="185">
        <v>1837</v>
      </c>
      <c r="AN51" s="185">
        <v>80</v>
      </c>
      <c r="AO51" s="185"/>
      <c r="AP51" s="185" t="s">
        <v>285</v>
      </c>
      <c r="AQ51" s="185" t="s">
        <v>285</v>
      </c>
      <c r="AR51" s="185"/>
      <c r="AS51" s="185" t="s">
        <v>285</v>
      </c>
      <c r="AT51" s="185" t="s">
        <v>285</v>
      </c>
      <c r="AU51" s="185"/>
      <c r="AV51" s="185">
        <v>127</v>
      </c>
      <c r="AW51" s="185">
        <v>27</v>
      </c>
      <c r="AX51" s="185"/>
      <c r="AY51" s="185">
        <v>11</v>
      </c>
      <c r="AZ51" s="185" t="s">
        <v>282</v>
      </c>
      <c r="BA51" s="185"/>
      <c r="BB51" s="185">
        <v>2029</v>
      </c>
      <c r="BC51" s="185">
        <v>76</v>
      </c>
      <c r="BD51" s="184"/>
    </row>
    <row r="52" spans="1:56" s="1393" customFormat="1">
      <c r="A52" s="1479" t="s">
        <v>318</v>
      </c>
      <c r="B52" s="1479"/>
      <c r="C52" s="185">
        <v>1314</v>
      </c>
      <c r="D52" s="185">
        <v>73</v>
      </c>
      <c r="E52" s="185"/>
      <c r="F52" s="185">
        <v>305</v>
      </c>
      <c r="G52" s="185">
        <v>76</v>
      </c>
      <c r="H52" s="185"/>
      <c r="I52" s="185">
        <v>461</v>
      </c>
      <c r="J52" s="185">
        <v>74</v>
      </c>
      <c r="K52" s="185"/>
      <c r="L52" s="185">
        <v>297</v>
      </c>
      <c r="M52" s="185">
        <v>68</v>
      </c>
      <c r="N52" s="185"/>
      <c r="O52" s="185">
        <v>24</v>
      </c>
      <c r="P52" s="185">
        <v>75</v>
      </c>
      <c r="Q52" s="185"/>
      <c r="R52" s="185">
        <v>2549</v>
      </c>
      <c r="S52" s="185">
        <v>73</v>
      </c>
      <c r="U52" s="215">
        <v>1343</v>
      </c>
      <c r="V52" s="215">
        <v>76</v>
      </c>
      <c r="W52" s="215"/>
      <c r="X52" s="215">
        <v>1136</v>
      </c>
      <c r="Y52" s="215">
        <v>70</v>
      </c>
      <c r="Z52" s="215"/>
      <c r="AA52" s="215">
        <v>2549</v>
      </c>
      <c r="AB52" s="215">
        <v>73</v>
      </c>
      <c r="AD52" s="185">
        <v>324</v>
      </c>
      <c r="AE52" s="185">
        <v>64</v>
      </c>
      <c r="AF52" s="185"/>
      <c r="AG52" s="185">
        <v>2225</v>
      </c>
      <c r="AH52" s="185">
        <v>74</v>
      </c>
      <c r="AI52" s="185"/>
      <c r="AJ52" s="185">
        <v>2549</v>
      </c>
      <c r="AK52" s="185">
        <v>73</v>
      </c>
      <c r="AM52" s="185">
        <v>2238</v>
      </c>
      <c r="AN52" s="185">
        <v>79</v>
      </c>
      <c r="AO52" s="185"/>
      <c r="AP52" s="185" t="s">
        <v>285</v>
      </c>
      <c r="AQ52" s="185" t="s">
        <v>285</v>
      </c>
      <c r="AR52" s="185"/>
      <c r="AS52" s="185" t="s">
        <v>285</v>
      </c>
      <c r="AT52" s="185" t="s">
        <v>285</v>
      </c>
      <c r="AU52" s="185"/>
      <c r="AV52" s="185">
        <v>204</v>
      </c>
      <c r="AW52" s="185">
        <v>24</v>
      </c>
      <c r="AX52" s="185"/>
      <c r="AY52" s="185">
        <v>39</v>
      </c>
      <c r="AZ52" s="185" t="s">
        <v>282</v>
      </c>
      <c r="BA52" s="185"/>
      <c r="BB52" s="185">
        <v>2549</v>
      </c>
      <c r="BC52" s="185">
        <v>73</v>
      </c>
      <c r="BD52" s="184"/>
    </row>
    <row r="53" spans="1:56" s="1393" customFormat="1">
      <c r="A53" s="1479" t="s">
        <v>319</v>
      </c>
      <c r="B53" s="1479"/>
      <c r="C53" s="185">
        <v>1049</v>
      </c>
      <c r="D53" s="185">
        <v>70</v>
      </c>
      <c r="E53" s="185"/>
      <c r="F53" s="185">
        <v>354</v>
      </c>
      <c r="G53" s="185">
        <v>75</v>
      </c>
      <c r="H53" s="185"/>
      <c r="I53" s="185">
        <v>2415</v>
      </c>
      <c r="J53" s="185">
        <v>75</v>
      </c>
      <c r="K53" s="185"/>
      <c r="L53" s="185">
        <v>384</v>
      </c>
      <c r="M53" s="185">
        <v>65</v>
      </c>
      <c r="N53" s="185"/>
      <c r="O53" s="185">
        <v>24</v>
      </c>
      <c r="P53" s="185">
        <v>71</v>
      </c>
      <c r="Q53" s="185"/>
      <c r="R53" s="185">
        <v>4527</v>
      </c>
      <c r="S53" s="185">
        <v>72</v>
      </c>
      <c r="U53" s="215">
        <v>1440</v>
      </c>
      <c r="V53" s="215">
        <v>77</v>
      </c>
      <c r="W53" s="215"/>
      <c r="X53" s="215">
        <v>2890</v>
      </c>
      <c r="Y53" s="215">
        <v>71</v>
      </c>
      <c r="Z53" s="215"/>
      <c r="AA53" s="215">
        <v>4527</v>
      </c>
      <c r="AB53" s="215">
        <v>72</v>
      </c>
      <c r="AD53" s="185">
        <v>375</v>
      </c>
      <c r="AE53" s="185">
        <v>65</v>
      </c>
      <c r="AF53" s="185"/>
      <c r="AG53" s="185">
        <v>4152</v>
      </c>
      <c r="AH53" s="185">
        <v>72</v>
      </c>
      <c r="AI53" s="185"/>
      <c r="AJ53" s="185">
        <v>4527</v>
      </c>
      <c r="AK53" s="185">
        <v>72</v>
      </c>
      <c r="AM53" s="185">
        <v>4005</v>
      </c>
      <c r="AN53" s="185">
        <v>77</v>
      </c>
      <c r="AO53" s="185"/>
      <c r="AP53" s="185" t="s">
        <v>285</v>
      </c>
      <c r="AQ53" s="185" t="s">
        <v>285</v>
      </c>
      <c r="AR53" s="185"/>
      <c r="AS53" s="185" t="s">
        <v>285</v>
      </c>
      <c r="AT53" s="185" t="s">
        <v>285</v>
      </c>
      <c r="AU53" s="185"/>
      <c r="AV53" s="185">
        <v>238</v>
      </c>
      <c r="AW53" s="185">
        <v>19</v>
      </c>
      <c r="AX53" s="185"/>
      <c r="AY53" s="185">
        <v>87</v>
      </c>
      <c r="AZ53" s="185">
        <v>3</v>
      </c>
      <c r="BA53" s="185"/>
      <c r="BB53" s="185">
        <v>4527</v>
      </c>
      <c r="BC53" s="185">
        <v>72</v>
      </c>
      <c r="BD53" s="184"/>
    </row>
    <row r="54" spans="1:56" s="1393" customFormat="1">
      <c r="A54" s="1479" t="s">
        <v>320</v>
      </c>
      <c r="B54" s="1479"/>
      <c r="C54" s="185">
        <v>1834</v>
      </c>
      <c r="D54" s="185">
        <v>79</v>
      </c>
      <c r="E54" s="185"/>
      <c r="F54" s="185">
        <v>280</v>
      </c>
      <c r="G54" s="185">
        <v>80</v>
      </c>
      <c r="H54" s="185"/>
      <c r="I54" s="185">
        <v>185</v>
      </c>
      <c r="J54" s="185">
        <v>78</v>
      </c>
      <c r="K54" s="185"/>
      <c r="L54" s="185">
        <v>45</v>
      </c>
      <c r="M54" s="185">
        <v>64</v>
      </c>
      <c r="N54" s="185"/>
      <c r="O54" s="185">
        <v>23</v>
      </c>
      <c r="P54" s="185">
        <v>87</v>
      </c>
      <c r="Q54" s="185"/>
      <c r="R54" s="185">
        <v>2689</v>
      </c>
      <c r="S54" s="185">
        <v>78</v>
      </c>
      <c r="U54" s="215">
        <v>1895</v>
      </c>
      <c r="V54" s="215">
        <v>79</v>
      </c>
      <c r="W54" s="215"/>
      <c r="X54" s="215">
        <v>614</v>
      </c>
      <c r="Y54" s="215">
        <v>74</v>
      </c>
      <c r="Z54" s="215"/>
      <c r="AA54" s="215">
        <v>2689</v>
      </c>
      <c r="AB54" s="215">
        <v>78</v>
      </c>
      <c r="AD54" s="185">
        <v>188</v>
      </c>
      <c r="AE54" s="185">
        <v>61</v>
      </c>
      <c r="AF54" s="185"/>
      <c r="AG54" s="185">
        <v>2501</v>
      </c>
      <c r="AH54" s="185">
        <v>79</v>
      </c>
      <c r="AI54" s="185"/>
      <c r="AJ54" s="185">
        <v>2689</v>
      </c>
      <c r="AK54" s="185">
        <v>78</v>
      </c>
      <c r="AM54" s="185">
        <v>2340</v>
      </c>
      <c r="AN54" s="185">
        <v>82</v>
      </c>
      <c r="AO54" s="185"/>
      <c r="AP54" s="185" t="s">
        <v>285</v>
      </c>
      <c r="AQ54" s="185" t="s">
        <v>285</v>
      </c>
      <c r="AR54" s="185"/>
      <c r="AS54" s="185" t="s">
        <v>285</v>
      </c>
      <c r="AT54" s="185" t="s">
        <v>285</v>
      </c>
      <c r="AU54" s="185"/>
      <c r="AV54" s="185">
        <v>104</v>
      </c>
      <c r="AW54" s="185">
        <v>31</v>
      </c>
      <c r="AX54" s="185"/>
      <c r="AY54" s="185">
        <v>64</v>
      </c>
      <c r="AZ54" s="185">
        <v>8</v>
      </c>
      <c r="BA54" s="185"/>
      <c r="BB54" s="185">
        <v>2689</v>
      </c>
      <c r="BC54" s="185">
        <v>78</v>
      </c>
      <c r="BD54" s="184"/>
    </row>
    <row r="55" spans="1:56" s="1393" customFormat="1">
      <c r="A55" s="1479" t="s">
        <v>321</v>
      </c>
      <c r="B55" s="1479"/>
      <c r="C55" s="185">
        <v>1630</v>
      </c>
      <c r="D55" s="185">
        <v>69</v>
      </c>
      <c r="E55" s="185"/>
      <c r="F55" s="185">
        <v>264</v>
      </c>
      <c r="G55" s="185">
        <v>70</v>
      </c>
      <c r="H55" s="185"/>
      <c r="I55" s="185">
        <v>427</v>
      </c>
      <c r="J55" s="185">
        <v>69</v>
      </c>
      <c r="K55" s="185"/>
      <c r="L55" s="185">
        <v>156</v>
      </c>
      <c r="M55" s="185">
        <v>63</v>
      </c>
      <c r="N55" s="185"/>
      <c r="O55" s="185">
        <v>57</v>
      </c>
      <c r="P55" s="185">
        <v>82</v>
      </c>
      <c r="Q55" s="185"/>
      <c r="R55" s="185">
        <v>2634</v>
      </c>
      <c r="S55" s="185">
        <v>68</v>
      </c>
      <c r="U55" s="215">
        <v>1798</v>
      </c>
      <c r="V55" s="215">
        <v>70</v>
      </c>
      <c r="W55" s="215"/>
      <c r="X55" s="215">
        <v>787</v>
      </c>
      <c r="Y55" s="215">
        <v>65</v>
      </c>
      <c r="Z55" s="215"/>
      <c r="AA55" s="215">
        <v>2634</v>
      </c>
      <c r="AB55" s="215">
        <v>68</v>
      </c>
      <c r="AD55" s="185">
        <v>260</v>
      </c>
      <c r="AE55" s="185">
        <v>52</v>
      </c>
      <c r="AF55" s="185"/>
      <c r="AG55" s="185">
        <v>2374</v>
      </c>
      <c r="AH55" s="185">
        <v>70</v>
      </c>
      <c r="AI55" s="185"/>
      <c r="AJ55" s="185">
        <v>2634</v>
      </c>
      <c r="AK55" s="185">
        <v>68</v>
      </c>
      <c r="AM55" s="185">
        <v>2391</v>
      </c>
      <c r="AN55" s="185">
        <v>73</v>
      </c>
      <c r="AO55" s="185"/>
      <c r="AP55" s="185" t="s">
        <v>285</v>
      </c>
      <c r="AQ55" s="185" t="s">
        <v>285</v>
      </c>
      <c r="AR55" s="185"/>
      <c r="AS55" s="185" t="s">
        <v>285</v>
      </c>
      <c r="AT55" s="185" t="s">
        <v>285</v>
      </c>
      <c r="AU55" s="185"/>
      <c r="AV55" s="185">
        <v>147</v>
      </c>
      <c r="AW55" s="185">
        <v>16</v>
      </c>
      <c r="AX55" s="185"/>
      <c r="AY55" s="185">
        <v>58</v>
      </c>
      <c r="AZ55" s="185" t="s">
        <v>282</v>
      </c>
      <c r="BA55" s="185"/>
      <c r="BB55" s="185">
        <v>2634</v>
      </c>
      <c r="BC55" s="185">
        <v>68</v>
      </c>
      <c r="BD55" s="184"/>
    </row>
    <row r="56" spans="1:56" s="1393" customFormat="1">
      <c r="A56" s="1479" t="s">
        <v>322</v>
      </c>
      <c r="B56" s="1479"/>
      <c r="C56" s="185">
        <v>1534</v>
      </c>
      <c r="D56" s="185">
        <v>74</v>
      </c>
      <c r="E56" s="185"/>
      <c r="F56" s="185">
        <v>471</v>
      </c>
      <c r="G56" s="185">
        <v>76</v>
      </c>
      <c r="H56" s="185"/>
      <c r="I56" s="185">
        <v>917</v>
      </c>
      <c r="J56" s="185">
        <v>73</v>
      </c>
      <c r="K56" s="185"/>
      <c r="L56" s="185">
        <v>596</v>
      </c>
      <c r="M56" s="185">
        <v>72</v>
      </c>
      <c r="N56" s="185"/>
      <c r="O56" s="185">
        <v>36</v>
      </c>
      <c r="P56" s="185">
        <v>67</v>
      </c>
      <c r="Q56" s="185"/>
      <c r="R56" s="185">
        <v>3820</v>
      </c>
      <c r="S56" s="185">
        <v>72</v>
      </c>
      <c r="U56" s="215">
        <v>1864</v>
      </c>
      <c r="V56" s="215">
        <v>77</v>
      </c>
      <c r="W56" s="215"/>
      <c r="X56" s="215">
        <v>1854</v>
      </c>
      <c r="Y56" s="215">
        <v>69</v>
      </c>
      <c r="Z56" s="215"/>
      <c r="AA56" s="215">
        <v>3820</v>
      </c>
      <c r="AB56" s="215">
        <v>72</v>
      </c>
      <c r="AD56" s="185">
        <v>489</v>
      </c>
      <c r="AE56" s="185">
        <v>66</v>
      </c>
      <c r="AF56" s="185"/>
      <c r="AG56" s="185">
        <v>3331</v>
      </c>
      <c r="AH56" s="185">
        <v>73</v>
      </c>
      <c r="AI56" s="185"/>
      <c r="AJ56" s="185">
        <v>3820</v>
      </c>
      <c r="AK56" s="185">
        <v>72</v>
      </c>
      <c r="AM56" s="185">
        <v>3304</v>
      </c>
      <c r="AN56" s="185">
        <v>79</v>
      </c>
      <c r="AO56" s="185"/>
      <c r="AP56" s="185" t="s">
        <v>285</v>
      </c>
      <c r="AQ56" s="185" t="s">
        <v>285</v>
      </c>
      <c r="AR56" s="185"/>
      <c r="AS56" s="185" t="s">
        <v>285</v>
      </c>
      <c r="AT56" s="185" t="s">
        <v>285</v>
      </c>
      <c r="AU56" s="185"/>
      <c r="AV56" s="185">
        <v>355</v>
      </c>
      <c r="AW56" s="185">
        <v>35</v>
      </c>
      <c r="AX56" s="185"/>
      <c r="AY56" s="185">
        <v>66</v>
      </c>
      <c r="AZ56" s="185">
        <v>15</v>
      </c>
      <c r="BA56" s="185"/>
      <c r="BB56" s="185">
        <v>3820</v>
      </c>
      <c r="BC56" s="185">
        <v>72</v>
      </c>
      <c r="BD56" s="184"/>
    </row>
    <row r="57" spans="1:56" s="1393" customFormat="1">
      <c r="A57" s="1479"/>
      <c r="B57" s="1479"/>
      <c r="C57" s="181"/>
      <c r="D57" s="181"/>
      <c r="E57" s="181"/>
      <c r="F57" s="181"/>
      <c r="G57" s="181"/>
      <c r="H57" s="181"/>
      <c r="I57" s="181"/>
      <c r="J57" s="181"/>
      <c r="K57" s="181"/>
      <c r="L57" s="181"/>
      <c r="M57" s="181"/>
      <c r="N57" s="181"/>
      <c r="O57" s="181"/>
      <c r="P57" s="181"/>
      <c r="Q57" s="181"/>
      <c r="R57" s="181"/>
      <c r="S57" s="181"/>
      <c r="U57" s="214"/>
      <c r="V57" s="214"/>
      <c r="W57" s="214"/>
      <c r="X57" s="214"/>
      <c r="Y57" s="214"/>
      <c r="Z57" s="214"/>
      <c r="AA57" s="214"/>
      <c r="AB57" s="214"/>
      <c r="AD57" s="181"/>
      <c r="AE57" s="181"/>
      <c r="AF57" s="181"/>
      <c r="AG57" s="181"/>
      <c r="AH57" s="181"/>
      <c r="AI57" s="181"/>
      <c r="AJ57" s="181"/>
      <c r="AK57" s="181"/>
      <c r="AM57" s="181"/>
      <c r="AN57" s="181"/>
      <c r="AO57" s="181"/>
      <c r="AP57" s="185"/>
      <c r="AQ57" s="185"/>
      <c r="AR57" s="185"/>
      <c r="AS57" s="185"/>
      <c r="AT57" s="185"/>
      <c r="AU57" s="185"/>
      <c r="AV57" s="181"/>
      <c r="AW57" s="181"/>
      <c r="AX57" s="181"/>
      <c r="AY57" s="181"/>
      <c r="AZ57" s="181"/>
      <c r="BA57" s="181"/>
      <c r="BB57" s="181"/>
      <c r="BC57" s="181"/>
      <c r="BD57" s="182"/>
    </row>
    <row r="59" spans="1:56">
      <c r="A59" s="180"/>
      <c r="B59" s="180"/>
      <c r="C59" s="186"/>
      <c r="D59" s="186"/>
      <c r="E59" s="186"/>
      <c r="F59" s="186"/>
      <c r="G59" s="187"/>
      <c r="H59" s="187"/>
      <c r="I59" s="187"/>
      <c r="J59" s="187"/>
      <c r="K59" s="187"/>
      <c r="L59" s="187"/>
      <c r="M59" s="187"/>
      <c r="N59" s="187"/>
      <c r="O59" s="187"/>
      <c r="P59" s="187"/>
      <c r="Q59" s="188"/>
      <c r="R59" s="188"/>
      <c r="S59" s="189" t="s">
        <v>325</v>
      </c>
      <c r="T59" s="172"/>
    </row>
    <row r="60" spans="1:56">
      <c r="A60" s="190" t="s">
        <v>55</v>
      </c>
      <c r="B60" s="192"/>
      <c r="C60" s="192"/>
      <c r="D60" s="192"/>
      <c r="E60" s="193"/>
      <c r="F60" s="193"/>
      <c r="G60" s="193"/>
      <c r="H60" s="193"/>
      <c r="I60" s="194"/>
      <c r="J60" s="194"/>
      <c r="K60" s="194"/>
      <c r="L60" s="195"/>
      <c r="M60" s="195"/>
      <c r="N60" s="195"/>
      <c r="O60" s="184"/>
      <c r="P60" s="192"/>
      <c r="Q60" s="192"/>
      <c r="R60" s="192"/>
      <c r="S60" s="191"/>
      <c r="T60" s="191"/>
    </row>
    <row r="61" spans="1:56">
      <c r="A61" s="196" t="s">
        <v>326</v>
      </c>
      <c r="B61" s="197"/>
      <c r="C61" s="197"/>
      <c r="D61" s="197"/>
      <c r="E61" s="197"/>
      <c r="F61" s="197"/>
      <c r="G61" s="197"/>
      <c r="H61" s="197"/>
      <c r="I61" s="197"/>
      <c r="J61" s="197"/>
      <c r="K61" s="198"/>
      <c r="L61" s="198"/>
      <c r="M61" s="198"/>
      <c r="N61" s="172"/>
      <c r="O61" s="172"/>
      <c r="P61" s="172"/>
      <c r="Q61" s="172"/>
      <c r="R61" s="172"/>
      <c r="S61" s="172"/>
      <c r="T61" s="172"/>
    </row>
    <row r="62" spans="1:56">
      <c r="A62" s="196" t="s">
        <v>327</v>
      </c>
      <c r="B62" s="197"/>
      <c r="C62" s="197"/>
      <c r="D62" s="197"/>
      <c r="E62" s="197"/>
      <c r="F62" s="197"/>
      <c r="G62" s="197"/>
      <c r="H62" s="197"/>
      <c r="I62" s="197"/>
      <c r="J62" s="197"/>
      <c r="K62" s="198"/>
      <c r="L62" s="198"/>
      <c r="M62" s="198"/>
      <c r="N62" s="172"/>
      <c r="O62" s="172"/>
      <c r="P62" s="172"/>
      <c r="Q62" s="172"/>
      <c r="R62" s="172"/>
      <c r="S62" s="172"/>
      <c r="T62" s="172"/>
    </row>
    <row r="63" spans="1:56" ht="15" customHeight="1">
      <c r="A63" s="209" t="s">
        <v>328</v>
      </c>
      <c r="B63" s="208"/>
      <c r="C63" s="208"/>
      <c r="D63" s="208"/>
      <c r="E63" s="208"/>
      <c r="F63" s="208"/>
      <c r="G63" s="208"/>
      <c r="H63" s="208"/>
      <c r="I63" s="208"/>
      <c r="J63" s="208"/>
      <c r="K63" s="208"/>
      <c r="L63" s="208"/>
      <c r="M63" s="208"/>
      <c r="N63" s="208"/>
      <c r="O63" s="208"/>
      <c r="P63" s="208"/>
      <c r="Q63" s="208"/>
      <c r="R63" s="208"/>
      <c r="S63" s="208"/>
      <c r="T63" s="172"/>
    </row>
    <row r="64" spans="1:56">
      <c r="A64" s="199" t="s">
        <v>329</v>
      </c>
      <c r="B64" s="200"/>
      <c r="C64" s="200"/>
      <c r="D64" s="200"/>
      <c r="E64" s="200"/>
      <c r="F64" s="200"/>
      <c r="G64" s="200"/>
      <c r="H64" s="200"/>
      <c r="I64" s="200"/>
      <c r="J64" s="200"/>
      <c r="K64" s="200"/>
      <c r="L64" s="200"/>
      <c r="M64" s="200"/>
      <c r="N64" s="200"/>
      <c r="O64" s="200"/>
      <c r="P64" s="200"/>
      <c r="Q64" s="200"/>
      <c r="R64" s="200"/>
      <c r="S64" s="200"/>
      <c r="T64" s="172"/>
    </row>
    <row r="65" spans="1:20">
      <c r="A65" s="209" t="s">
        <v>330</v>
      </c>
      <c r="B65" s="209"/>
      <c r="C65" s="209"/>
      <c r="D65" s="209"/>
      <c r="E65" s="209"/>
      <c r="F65" s="209"/>
      <c r="G65" s="209"/>
      <c r="H65" s="16"/>
      <c r="I65" s="16"/>
      <c r="J65" s="16"/>
      <c r="K65" s="16"/>
      <c r="L65" s="16"/>
      <c r="M65" s="16"/>
      <c r="N65" s="16"/>
      <c r="O65" s="16"/>
      <c r="P65" s="16"/>
      <c r="Q65" s="16"/>
      <c r="R65" s="16"/>
      <c r="S65" s="16"/>
      <c r="T65" s="16"/>
    </row>
    <row r="66" spans="1:20">
      <c r="A66" s="209" t="s">
        <v>331</v>
      </c>
      <c r="B66" s="16"/>
      <c r="C66" s="16"/>
      <c r="D66" s="16"/>
      <c r="E66" s="16"/>
      <c r="F66" s="16"/>
      <c r="G66" s="16"/>
      <c r="H66" s="16"/>
      <c r="I66" s="16"/>
      <c r="J66" s="16"/>
      <c r="K66" s="16"/>
      <c r="L66" s="16"/>
      <c r="M66" s="16"/>
      <c r="N66" s="16"/>
      <c r="O66" s="16"/>
      <c r="P66" s="16"/>
      <c r="Q66" s="16"/>
      <c r="R66" s="16"/>
      <c r="S66" s="16"/>
      <c r="T66" s="16"/>
    </row>
    <row r="67" spans="1:20">
      <c r="A67" s="209" t="s">
        <v>332</v>
      </c>
      <c r="B67" s="16"/>
      <c r="C67" s="16"/>
      <c r="D67" s="16"/>
      <c r="E67" s="16"/>
      <c r="F67" s="16"/>
      <c r="G67" s="16"/>
      <c r="H67" s="16"/>
      <c r="I67" s="16"/>
      <c r="J67" s="16"/>
      <c r="K67" s="16"/>
      <c r="L67" s="16"/>
      <c r="M67" s="16"/>
      <c r="N67" s="16"/>
      <c r="O67" s="16"/>
      <c r="P67" s="16"/>
      <c r="Q67" s="16"/>
      <c r="R67" s="16"/>
      <c r="S67" s="16"/>
      <c r="T67" s="16"/>
    </row>
    <row r="68" spans="1:20">
      <c r="A68" s="172"/>
      <c r="B68" s="197"/>
      <c r="C68" s="197"/>
      <c r="D68" s="197"/>
      <c r="E68" s="197"/>
      <c r="F68" s="197"/>
      <c r="G68" s="197"/>
      <c r="H68" s="197"/>
      <c r="I68" s="197"/>
      <c r="J68" s="197"/>
      <c r="K68" s="198"/>
      <c r="L68" s="198"/>
      <c r="M68" s="198"/>
      <c r="N68" s="172"/>
      <c r="O68" s="172"/>
      <c r="P68" s="172"/>
      <c r="Q68" s="172"/>
      <c r="R68" s="172"/>
      <c r="S68" s="172"/>
      <c r="T68" s="172"/>
    </row>
    <row r="69" spans="1:20">
      <c r="A69" s="199"/>
      <c r="B69" s="197"/>
      <c r="C69" s="197"/>
      <c r="D69" s="197"/>
      <c r="E69" s="197"/>
      <c r="F69" s="197"/>
      <c r="G69" s="197"/>
      <c r="H69" s="197"/>
      <c r="I69" s="197"/>
      <c r="J69" s="197"/>
      <c r="K69" s="198"/>
      <c r="L69" s="198"/>
      <c r="M69" s="198"/>
      <c r="N69" s="172"/>
      <c r="O69" s="172"/>
      <c r="P69" s="172"/>
      <c r="Q69" s="172"/>
      <c r="R69" s="172"/>
      <c r="S69" s="172"/>
      <c r="T69" s="172"/>
    </row>
    <row r="70" spans="1:20">
      <c r="A70" s="201" t="s">
        <v>333</v>
      </c>
      <c r="B70" s="202"/>
      <c r="C70" s="202"/>
      <c r="D70" s="202"/>
      <c r="E70" s="202"/>
      <c r="F70" s="202"/>
      <c r="G70" s="202"/>
      <c r="H70" s="202"/>
      <c r="I70" s="202"/>
      <c r="J70" s="202"/>
      <c r="K70" s="202"/>
      <c r="L70" s="202"/>
      <c r="M70" s="202"/>
      <c r="N70" s="202"/>
      <c r="O70" s="202"/>
      <c r="P70" s="202"/>
      <c r="Q70" s="202"/>
      <c r="R70" s="202"/>
      <c r="S70" s="202"/>
      <c r="T70" s="202"/>
    </row>
    <row r="71" spans="1:20">
      <c r="A71" s="199" t="s">
        <v>334</v>
      </c>
      <c r="B71" s="196"/>
      <c r="C71" s="196"/>
      <c r="D71" s="196"/>
      <c r="E71" s="196"/>
      <c r="F71" s="196"/>
      <c r="G71" s="196"/>
      <c r="H71" s="196"/>
      <c r="I71" s="196"/>
      <c r="J71" s="196"/>
      <c r="K71" s="203"/>
      <c r="L71" s="203"/>
      <c r="M71" s="203"/>
      <c r="N71" s="203"/>
      <c r="O71" s="203"/>
      <c r="P71" s="203"/>
      <c r="Q71" s="203"/>
      <c r="R71" s="203"/>
      <c r="S71" s="172"/>
      <c r="T71" s="172"/>
    </row>
    <row r="72" spans="1:20">
      <c r="A72" s="210" t="s">
        <v>335</v>
      </c>
      <c r="B72" s="210"/>
      <c r="C72" s="210"/>
      <c r="D72" s="210"/>
      <c r="E72" s="210"/>
      <c r="F72" s="210"/>
      <c r="G72" s="210"/>
      <c r="H72" s="210"/>
      <c r="I72" s="210"/>
      <c r="J72" s="210"/>
      <c r="K72" s="210"/>
      <c r="L72" s="210"/>
      <c r="M72" s="210"/>
      <c r="N72" s="210"/>
      <c r="O72" s="210"/>
      <c r="P72" s="210"/>
      <c r="Q72" s="210"/>
      <c r="R72" s="210"/>
      <c r="S72" s="210"/>
      <c r="T72" s="172"/>
    </row>
    <row r="73" spans="1:20">
      <c r="A73" s="210"/>
      <c r="B73" s="210"/>
      <c r="C73" s="210"/>
      <c r="D73" s="210"/>
      <c r="E73" s="210"/>
      <c r="F73" s="210"/>
      <c r="G73" s="210"/>
      <c r="H73" s="210"/>
      <c r="I73" s="210"/>
      <c r="J73" s="210"/>
      <c r="K73" s="210"/>
      <c r="L73" s="210"/>
      <c r="M73" s="210"/>
      <c r="N73" s="210"/>
      <c r="O73" s="210"/>
      <c r="P73" s="210"/>
      <c r="Q73" s="210"/>
      <c r="R73" s="210"/>
      <c r="S73" s="210"/>
      <c r="T73" s="172"/>
    </row>
    <row r="74" spans="1:20">
      <c r="A74" s="210"/>
      <c r="B74" s="210"/>
      <c r="C74" s="210"/>
      <c r="D74" s="210"/>
      <c r="E74" s="210"/>
      <c r="F74" s="210"/>
      <c r="G74" s="210"/>
      <c r="H74" s="210"/>
      <c r="I74" s="210"/>
      <c r="J74" s="210"/>
      <c r="K74" s="210"/>
      <c r="L74" s="210"/>
      <c r="M74" s="210"/>
      <c r="N74" s="210"/>
      <c r="O74" s="210"/>
      <c r="P74" s="210"/>
      <c r="Q74" s="210"/>
      <c r="R74" s="210"/>
      <c r="S74" s="210"/>
      <c r="T74" s="172"/>
    </row>
    <row r="75" spans="1:20">
      <c r="A75" s="210"/>
      <c r="B75" s="210"/>
      <c r="C75" s="210"/>
      <c r="D75" s="210"/>
      <c r="E75" s="210"/>
      <c r="F75" s="210"/>
      <c r="G75" s="210"/>
      <c r="H75" s="210"/>
      <c r="I75" s="210"/>
      <c r="J75" s="210"/>
      <c r="K75" s="210"/>
      <c r="L75" s="210"/>
      <c r="M75" s="210"/>
      <c r="N75" s="210"/>
      <c r="O75" s="210"/>
      <c r="P75" s="210"/>
      <c r="Q75" s="210"/>
      <c r="R75" s="210"/>
      <c r="S75" s="210"/>
      <c r="T75" s="172"/>
    </row>
    <row r="76" spans="1:20">
      <c r="A76" s="172"/>
      <c r="B76" s="172"/>
      <c r="C76" s="172"/>
      <c r="D76" s="172"/>
      <c r="E76" s="172"/>
      <c r="F76" s="172"/>
      <c r="G76" s="172"/>
      <c r="H76" s="172"/>
      <c r="I76" s="172"/>
      <c r="J76" s="172"/>
      <c r="K76" s="172"/>
      <c r="L76" s="172"/>
      <c r="M76" s="172"/>
      <c r="N76" s="172"/>
      <c r="O76" s="172"/>
      <c r="P76" s="172"/>
      <c r="Q76" s="172"/>
      <c r="R76" s="172"/>
      <c r="S76" s="172"/>
      <c r="T76" s="172"/>
    </row>
    <row r="77" spans="1:20">
      <c r="A77" s="172" t="s">
        <v>336</v>
      </c>
      <c r="B77" s="172"/>
      <c r="C77" s="172"/>
      <c r="D77" s="172"/>
      <c r="E77" s="172"/>
      <c r="F77" s="172"/>
      <c r="G77" s="172"/>
      <c r="H77" s="172"/>
      <c r="I77" s="172"/>
      <c r="J77" s="172"/>
      <c r="K77" s="172"/>
      <c r="L77" s="172"/>
      <c r="M77" s="172"/>
      <c r="N77" s="172"/>
      <c r="O77" s="172"/>
      <c r="P77" s="172"/>
      <c r="Q77" s="172"/>
      <c r="R77" s="172"/>
      <c r="S77" s="172"/>
      <c r="T77" s="172"/>
    </row>
    <row r="80" spans="1:20">
      <c r="A80" s="1393" t="s">
        <v>1207</v>
      </c>
    </row>
    <row r="85" spans="1:19" ht="15" customHeight="1">
      <c r="A85" s="1481" t="s">
        <v>1225</v>
      </c>
      <c r="B85" s="1513"/>
      <c r="C85" s="1513"/>
      <c r="D85" s="1513"/>
      <c r="E85" s="1481"/>
      <c r="F85" s="1471"/>
      <c r="G85" s="1471"/>
      <c r="H85" s="1472"/>
      <c r="I85" s="1472"/>
      <c r="J85" s="1472"/>
      <c r="K85" s="1472"/>
      <c r="L85" s="1472"/>
      <c r="M85" s="1472"/>
      <c r="N85" s="1472"/>
      <c r="O85" s="1472"/>
      <c r="P85" s="1472"/>
      <c r="Q85" s="1472"/>
      <c r="R85" s="1472"/>
      <c r="S85" s="1472"/>
    </row>
    <row r="86" spans="1:19">
      <c r="A86" s="1473" t="s">
        <v>1209</v>
      </c>
      <c r="B86" s="1473"/>
      <c r="C86" s="1474"/>
      <c r="D86" s="1482"/>
      <c r="E86" s="1483"/>
      <c r="F86" s="1471"/>
      <c r="G86" s="1471"/>
      <c r="H86" s="1472"/>
      <c r="I86" s="1472"/>
      <c r="J86" s="1472"/>
      <c r="K86" s="1472"/>
      <c r="L86" s="1472"/>
      <c r="M86" s="1472"/>
      <c r="N86" s="1472"/>
      <c r="O86" s="1472"/>
      <c r="P86" s="1472"/>
      <c r="Q86" s="1472"/>
      <c r="R86" s="1472"/>
      <c r="S86" s="1472"/>
    </row>
    <row r="87" spans="1:19">
      <c r="A87" s="1484"/>
      <c r="B87" s="1484"/>
      <c r="C87" s="1472"/>
      <c r="D87" s="1485"/>
      <c r="E87" s="1471"/>
      <c r="F87" s="1471"/>
      <c r="G87" s="1471"/>
      <c r="H87" s="1472"/>
      <c r="I87" s="1472"/>
      <c r="J87" s="1472"/>
      <c r="K87" s="1472"/>
      <c r="L87" s="1472"/>
      <c r="M87" s="1472"/>
      <c r="N87" s="1472"/>
      <c r="O87" s="1472"/>
      <c r="P87" s="1472"/>
      <c r="Q87" s="1472"/>
      <c r="R87" s="1472"/>
      <c r="S87" s="1472"/>
    </row>
    <row r="88" spans="1:19">
      <c r="A88" s="1472"/>
      <c r="B88" s="1472"/>
      <c r="C88" s="1472"/>
      <c r="D88" s="1485"/>
      <c r="E88" s="1471"/>
      <c r="F88" s="1471"/>
      <c r="G88" s="1471"/>
      <c r="H88" s="1472"/>
      <c r="I88" s="1472"/>
      <c r="J88" s="1472"/>
      <c r="K88" s="1472"/>
      <c r="L88" s="1472"/>
      <c r="M88" s="1472"/>
      <c r="N88" s="1472"/>
      <c r="O88" s="1472"/>
      <c r="P88" s="1472"/>
      <c r="Q88" s="1472"/>
      <c r="R88" s="1472"/>
      <c r="S88" s="1472"/>
    </row>
    <row r="89" spans="1:19">
      <c r="A89" s="1697" t="s">
        <v>1210</v>
      </c>
      <c r="B89" s="1697"/>
      <c r="C89" s="1697"/>
      <c r="D89" s="1697"/>
      <c r="E89" s="1698" t="s">
        <v>1211</v>
      </c>
      <c r="F89" s="1699"/>
      <c r="G89" s="1700"/>
      <c r="H89" s="1694" t="s">
        <v>1212</v>
      </c>
      <c r="I89" s="1695"/>
      <c r="J89" s="1695"/>
      <c r="K89" s="1696"/>
      <c r="L89" s="1694" t="s">
        <v>1213</v>
      </c>
      <c r="M89" s="1695"/>
      <c r="N89" s="1695"/>
      <c r="O89" s="1696"/>
      <c r="P89" s="1695" t="s">
        <v>1214</v>
      </c>
      <c r="Q89" s="1695"/>
      <c r="R89" s="1695"/>
      <c r="S89" s="1696"/>
    </row>
    <row r="90" spans="1:19" ht="25.5">
      <c r="A90" s="1486" t="s">
        <v>1215</v>
      </c>
      <c r="B90" s="1487" t="s">
        <v>1216</v>
      </c>
      <c r="C90" s="1487" t="s">
        <v>1217</v>
      </c>
      <c r="D90" s="1487" t="s">
        <v>44</v>
      </c>
      <c r="E90" s="1488" t="s">
        <v>1218</v>
      </c>
      <c r="F90" s="1489" t="s">
        <v>773</v>
      </c>
      <c r="G90" s="1490" t="s">
        <v>772</v>
      </c>
      <c r="H90" s="1488" t="s">
        <v>1218</v>
      </c>
      <c r="I90" s="1489" t="s">
        <v>773</v>
      </c>
      <c r="J90" s="1489" t="s">
        <v>772</v>
      </c>
      <c r="K90" s="1491" t="s">
        <v>1219</v>
      </c>
      <c r="L90" s="1488" t="s">
        <v>1218</v>
      </c>
      <c r="M90" s="1489" t="s">
        <v>773</v>
      </c>
      <c r="N90" s="1489" t="s">
        <v>772</v>
      </c>
      <c r="O90" s="1491" t="s">
        <v>1219</v>
      </c>
      <c r="P90" s="1488" t="s">
        <v>1218</v>
      </c>
      <c r="Q90" s="1489" t="s">
        <v>773</v>
      </c>
      <c r="R90" s="1489" t="s">
        <v>772</v>
      </c>
      <c r="S90" s="1491" t="s">
        <v>1219</v>
      </c>
    </row>
    <row r="91" spans="1:19">
      <c r="A91" s="1492" t="s">
        <v>1220</v>
      </c>
      <c r="B91" s="1493" t="s">
        <v>361</v>
      </c>
      <c r="C91" s="1493" t="s">
        <v>1221</v>
      </c>
      <c r="D91" s="1493">
        <v>2013</v>
      </c>
      <c r="E91" s="1494">
        <v>643552</v>
      </c>
      <c r="F91" s="1495">
        <v>314225</v>
      </c>
      <c r="G91" s="1496">
        <v>329327</v>
      </c>
      <c r="H91" s="1497">
        <v>32.799999999999997</v>
      </c>
      <c r="I91" s="1498">
        <v>34.1</v>
      </c>
      <c r="J91" s="1498">
        <v>31.6</v>
      </c>
      <c r="K91" s="1499">
        <v>2.5</v>
      </c>
      <c r="L91" s="1497">
        <v>48.9</v>
      </c>
      <c r="M91" s="1498">
        <v>57.6</v>
      </c>
      <c r="N91" s="1498">
        <v>40.6</v>
      </c>
      <c r="O91" s="1499">
        <v>17.100000000000001</v>
      </c>
      <c r="P91" s="1497">
        <v>51.7</v>
      </c>
      <c r="Q91" s="1498">
        <v>59.9</v>
      </c>
      <c r="R91" s="1498">
        <v>43.9</v>
      </c>
      <c r="S91" s="1499">
        <v>16</v>
      </c>
    </row>
    <row r="92" spans="1:19">
      <c r="A92" s="1492" t="s">
        <v>1220</v>
      </c>
      <c r="B92" s="1493" t="s">
        <v>361</v>
      </c>
      <c r="C92" s="1493" t="s">
        <v>1221</v>
      </c>
      <c r="D92" s="1493">
        <v>2014</v>
      </c>
      <c r="E92" s="1494">
        <v>641508</v>
      </c>
      <c r="F92" s="1495">
        <v>313061</v>
      </c>
      <c r="G92" s="1496">
        <v>328447</v>
      </c>
      <c r="H92" s="1497">
        <v>33.799999999999997</v>
      </c>
      <c r="I92" s="1498">
        <v>35.1</v>
      </c>
      <c r="J92" s="1498">
        <v>32.6</v>
      </c>
      <c r="K92" s="1499">
        <v>2.5</v>
      </c>
      <c r="L92" s="1497">
        <v>58</v>
      </c>
      <c r="M92" s="1498">
        <v>66.8</v>
      </c>
      <c r="N92" s="1498">
        <v>49.6</v>
      </c>
      <c r="O92" s="1499">
        <v>17.3</v>
      </c>
      <c r="P92" s="1497">
        <v>60.4</v>
      </c>
      <c r="Q92" s="1498">
        <v>68.7</v>
      </c>
      <c r="R92" s="1498">
        <v>52.4</v>
      </c>
      <c r="S92" s="1499">
        <v>16.3</v>
      </c>
    </row>
    <row r="93" spans="1:19">
      <c r="A93" s="1492" t="s">
        <v>1220</v>
      </c>
      <c r="B93" s="1493" t="s">
        <v>361</v>
      </c>
      <c r="C93" s="1493" t="s">
        <v>1221</v>
      </c>
      <c r="D93" s="1493">
        <v>2015</v>
      </c>
      <c r="E93" s="1494">
        <v>655016</v>
      </c>
      <c r="F93" s="1495">
        <v>319286</v>
      </c>
      <c r="G93" s="1496">
        <v>335730</v>
      </c>
      <c r="H93" s="1497">
        <v>34.299999999999997</v>
      </c>
      <c r="I93" s="1498">
        <v>35.700000000000003</v>
      </c>
      <c r="J93" s="1498">
        <v>33.1</v>
      </c>
      <c r="K93" s="1499">
        <v>2.6</v>
      </c>
      <c r="L93" s="1497">
        <v>64.099999999999994</v>
      </c>
      <c r="M93" s="1498">
        <v>72.599999999999994</v>
      </c>
      <c r="N93" s="1498">
        <v>56</v>
      </c>
      <c r="O93" s="1499">
        <v>16.600000000000001</v>
      </c>
      <c r="P93" s="1497">
        <v>66.3</v>
      </c>
      <c r="Q93" s="1498">
        <v>74.3</v>
      </c>
      <c r="R93" s="1498">
        <v>58.6</v>
      </c>
      <c r="S93" s="1499">
        <v>15.6</v>
      </c>
    </row>
    <row r="94" spans="1:19">
      <c r="A94" s="1492" t="s">
        <v>1220</v>
      </c>
      <c r="B94" s="1493" t="s">
        <v>361</v>
      </c>
      <c r="C94" s="1493" t="s">
        <v>1221</v>
      </c>
      <c r="D94" s="1493">
        <v>2016</v>
      </c>
      <c r="E94" s="1494">
        <v>669151</v>
      </c>
      <c r="F94" s="1495">
        <v>326156</v>
      </c>
      <c r="G94" s="1496">
        <v>342995</v>
      </c>
      <c r="H94" s="1497">
        <v>34.5</v>
      </c>
      <c r="I94" s="1498">
        <v>35.700000000000003</v>
      </c>
      <c r="J94" s="1498">
        <v>33.200000000000003</v>
      </c>
      <c r="K94" s="1499">
        <v>2.5</v>
      </c>
      <c r="L94" s="1497">
        <v>67.3</v>
      </c>
      <c r="M94" s="1498">
        <v>75.400000000000006</v>
      </c>
      <c r="N94" s="1498">
        <v>59.7</v>
      </c>
      <c r="O94" s="1499">
        <v>15.7</v>
      </c>
      <c r="P94" s="1497">
        <v>69.3</v>
      </c>
      <c r="Q94" s="1498">
        <v>76.8</v>
      </c>
      <c r="R94" s="1498">
        <v>62.1</v>
      </c>
      <c r="S94" s="1499">
        <v>14.7</v>
      </c>
    </row>
    <row r="95" spans="1:19">
      <c r="A95" s="1492" t="s">
        <v>1220</v>
      </c>
      <c r="B95" s="1493" t="s">
        <v>361</v>
      </c>
      <c r="C95" s="1493" t="s">
        <v>1221</v>
      </c>
      <c r="D95" s="1493">
        <v>2017</v>
      </c>
      <c r="E95" s="1494">
        <v>669919</v>
      </c>
      <c r="F95" s="1495">
        <v>326859</v>
      </c>
      <c r="G95" s="1496">
        <v>343060</v>
      </c>
      <c r="H95" s="1497">
        <v>34.5</v>
      </c>
      <c r="I95" s="1498">
        <v>35.700000000000003</v>
      </c>
      <c r="J95" s="1498">
        <v>33.299999999999997</v>
      </c>
      <c r="K95" s="1499">
        <v>2.4</v>
      </c>
      <c r="L95" s="1497">
        <v>69</v>
      </c>
      <c r="M95" s="1498">
        <v>76.5</v>
      </c>
      <c r="N95" s="1498">
        <v>61.8</v>
      </c>
      <c r="O95" s="1499">
        <v>14.7</v>
      </c>
      <c r="P95" s="1497">
        <v>70.7</v>
      </c>
      <c r="Q95" s="1498">
        <v>77.7</v>
      </c>
      <c r="R95" s="1498">
        <v>64</v>
      </c>
      <c r="S95" s="1499">
        <v>13.7</v>
      </c>
    </row>
    <row r="96" spans="1:19">
      <c r="A96" s="1492" t="s">
        <v>374</v>
      </c>
      <c r="B96" s="1493" t="s">
        <v>375</v>
      </c>
      <c r="C96" s="1493" t="s">
        <v>1222</v>
      </c>
      <c r="D96" s="1493">
        <v>2013</v>
      </c>
      <c r="E96" s="1494">
        <v>105289</v>
      </c>
      <c r="F96" s="1495">
        <v>51796</v>
      </c>
      <c r="G96" s="1496">
        <v>53493</v>
      </c>
      <c r="H96" s="1497">
        <v>32.799999999999997</v>
      </c>
      <c r="I96" s="1498">
        <v>34</v>
      </c>
      <c r="J96" s="1498">
        <v>31.6</v>
      </c>
      <c r="K96" s="1499">
        <v>2.2999999999999998</v>
      </c>
      <c r="L96" s="1497">
        <v>49.8</v>
      </c>
      <c r="M96" s="1498">
        <v>58</v>
      </c>
      <c r="N96" s="1498">
        <v>41.8</v>
      </c>
      <c r="O96" s="1499">
        <v>16.2</v>
      </c>
      <c r="P96" s="1497">
        <v>52.8</v>
      </c>
      <c r="Q96" s="1498">
        <v>60.4</v>
      </c>
      <c r="R96" s="1498">
        <v>45.4</v>
      </c>
      <c r="S96" s="1499">
        <v>15</v>
      </c>
    </row>
    <row r="97" spans="1:19">
      <c r="A97" s="1492" t="s">
        <v>374</v>
      </c>
      <c r="B97" s="1493" t="s">
        <v>375</v>
      </c>
      <c r="C97" s="1493" t="s">
        <v>1222</v>
      </c>
      <c r="D97" s="1493">
        <v>2014</v>
      </c>
      <c r="E97" s="1494">
        <v>104567</v>
      </c>
      <c r="F97" s="1495">
        <v>51131</v>
      </c>
      <c r="G97" s="1496">
        <v>53436</v>
      </c>
      <c r="H97" s="1497">
        <v>33.9</v>
      </c>
      <c r="I97" s="1498">
        <v>35.1</v>
      </c>
      <c r="J97" s="1498">
        <v>32.799999999999997</v>
      </c>
      <c r="K97" s="1499">
        <v>2.4</v>
      </c>
      <c r="L97" s="1497">
        <v>60</v>
      </c>
      <c r="M97" s="1498">
        <v>68.099999999999994</v>
      </c>
      <c r="N97" s="1498">
        <v>52.2</v>
      </c>
      <c r="O97" s="1499">
        <v>15.9</v>
      </c>
      <c r="P97" s="1497">
        <v>62.2</v>
      </c>
      <c r="Q97" s="1498">
        <v>69.900000000000006</v>
      </c>
      <c r="R97" s="1498">
        <v>54.9</v>
      </c>
      <c r="S97" s="1499">
        <v>15</v>
      </c>
    </row>
    <row r="98" spans="1:19">
      <c r="A98" s="1492" t="s">
        <v>374</v>
      </c>
      <c r="B98" s="1493" t="s">
        <v>375</v>
      </c>
      <c r="C98" s="1493" t="s">
        <v>1222</v>
      </c>
      <c r="D98" s="1493">
        <v>2015</v>
      </c>
      <c r="E98" s="1494">
        <v>107109</v>
      </c>
      <c r="F98" s="1495">
        <v>52108</v>
      </c>
      <c r="G98" s="1496">
        <v>55001</v>
      </c>
      <c r="H98" s="1497">
        <v>34.5</v>
      </c>
      <c r="I98" s="1498">
        <v>35.799999999999997</v>
      </c>
      <c r="J98" s="1498">
        <v>33.299999999999997</v>
      </c>
      <c r="K98" s="1499">
        <v>2.5</v>
      </c>
      <c r="L98" s="1497">
        <v>66.099999999999994</v>
      </c>
      <c r="M98" s="1498">
        <v>74</v>
      </c>
      <c r="N98" s="1498">
        <v>58.6</v>
      </c>
      <c r="O98" s="1499">
        <v>15.5</v>
      </c>
      <c r="P98" s="1497">
        <v>68.099999999999994</v>
      </c>
      <c r="Q98" s="1498">
        <v>75.599999999999994</v>
      </c>
      <c r="R98" s="1498">
        <v>61.1</v>
      </c>
      <c r="S98" s="1499">
        <v>14.5</v>
      </c>
    </row>
    <row r="99" spans="1:19">
      <c r="A99" s="1492" t="s">
        <v>374</v>
      </c>
      <c r="B99" s="1493" t="s">
        <v>375</v>
      </c>
      <c r="C99" s="1493" t="s">
        <v>1222</v>
      </c>
      <c r="D99" s="1493">
        <v>2016</v>
      </c>
      <c r="E99" s="1494">
        <v>107935</v>
      </c>
      <c r="F99" s="1495">
        <v>52600</v>
      </c>
      <c r="G99" s="1496">
        <v>55335</v>
      </c>
      <c r="H99" s="1497">
        <v>34.700000000000003</v>
      </c>
      <c r="I99" s="1498">
        <v>35.9</v>
      </c>
      <c r="J99" s="1498">
        <v>33.5</v>
      </c>
      <c r="K99" s="1499">
        <v>2.4</v>
      </c>
      <c r="L99" s="1497">
        <v>69.599999999999994</v>
      </c>
      <c r="M99" s="1498">
        <v>76.900000000000006</v>
      </c>
      <c r="N99" s="1498">
        <v>62.7</v>
      </c>
      <c r="O99" s="1499">
        <v>14.2</v>
      </c>
      <c r="P99" s="1497">
        <v>71.2</v>
      </c>
      <c r="Q99" s="1498">
        <v>78</v>
      </c>
      <c r="R99" s="1498">
        <v>64.7</v>
      </c>
      <c r="S99" s="1499">
        <v>13.4</v>
      </c>
    </row>
    <row r="100" spans="1:19">
      <c r="A100" s="1492" t="s">
        <v>374</v>
      </c>
      <c r="B100" s="1493" t="s">
        <v>375</v>
      </c>
      <c r="C100" s="1493" t="s">
        <v>1222</v>
      </c>
      <c r="D100" s="1493">
        <v>2017</v>
      </c>
      <c r="E100" s="1494">
        <v>107164</v>
      </c>
      <c r="F100" s="1495">
        <v>52364</v>
      </c>
      <c r="G100" s="1496">
        <v>54800</v>
      </c>
      <c r="H100" s="1497">
        <v>34.799999999999997</v>
      </c>
      <c r="I100" s="1498">
        <v>36</v>
      </c>
      <c r="J100" s="1498">
        <v>33.6</v>
      </c>
      <c r="K100" s="1499">
        <v>2.4</v>
      </c>
      <c r="L100" s="1497">
        <v>71.599999999999994</v>
      </c>
      <c r="M100" s="1498">
        <v>78.5</v>
      </c>
      <c r="N100" s="1498">
        <v>64.900000000000006</v>
      </c>
      <c r="O100" s="1499">
        <v>13.6</v>
      </c>
      <c r="P100" s="1497">
        <v>73</v>
      </c>
      <c r="Q100" s="1498">
        <v>79.5</v>
      </c>
      <c r="R100" s="1498">
        <v>66.8</v>
      </c>
      <c r="S100" s="1499">
        <v>12.7</v>
      </c>
    </row>
    <row r="101" spans="1:19">
      <c r="A101" s="1500"/>
      <c r="B101" s="1501"/>
      <c r="C101" s="1502"/>
      <c r="D101" s="1503"/>
      <c r="E101" s="1504"/>
      <c r="F101" s="1505"/>
      <c r="G101" s="1506"/>
      <c r="H101" s="1507"/>
      <c r="I101" s="1508"/>
      <c r="J101" s="1508"/>
      <c r="K101" s="1509"/>
      <c r="L101" s="1507"/>
      <c r="M101" s="1508"/>
      <c r="N101" s="1508"/>
      <c r="O101" s="1509"/>
      <c r="P101" s="1507"/>
      <c r="Q101" s="1508"/>
      <c r="R101" s="1508"/>
      <c r="S101" s="1509"/>
    </row>
    <row r="102" spans="1:19">
      <c r="A102" s="1472"/>
      <c r="B102" s="1472"/>
      <c r="C102" s="1510"/>
      <c r="D102" s="1485"/>
      <c r="E102" s="1471"/>
      <c r="F102" s="1471"/>
      <c r="G102" s="1471"/>
      <c r="H102" s="1511"/>
      <c r="I102" s="1511"/>
      <c r="J102" s="1511"/>
      <c r="K102" s="1511"/>
      <c r="L102" s="1511"/>
      <c r="M102" s="1511"/>
      <c r="N102" s="1511"/>
      <c r="O102" s="1511"/>
      <c r="P102" s="1511"/>
      <c r="Q102" s="1511"/>
      <c r="R102" s="1511"/>
      <c r="S102" s="1512" t="s">
        <v>1223</v>
      </c>
    </row>
    <row r="103" spans="1:19">
      <c r="A103" s="1472"/>
      <c r="B103" s="1472"/>
      <c r="C103" s="1510"/>
      <c r="D103" s="1485"/>
      <c r="E103" s="1471"/>
      <c r="F103" s="1471"/>
      <c r="G103" s="1471"/>
      <c r="H103" s="1511"/>
      <c r="I103" s="1511"/>
      <c r="J103" s="1511"/>
      <c r="K103" s="1511"/>
      <c r="L103" s="1511"/>
      <c r="M103" s="1511"/>
      <c r="N103" s="1511"/>
      <c r="O103" s="1511"/>
      <c r="P103" s="1511"/>
      <c r="Q103" s="1511"/>
      <c r="R103" s="1511"/>
      <c r="S103" s="1511"/>
    </row>
    <row r="104" spans="1:19">
      <c r="A104" s="1472"/>
      <c r="B104" s="1472"/>
      <c r="C104" s="1510"/>
      <c r="D104" s="1485"/>
      <c r="E104" s="1471"/>
      <c r="F104" s="1471"/>
      <c r="G104" s="1471"/>
      <c r="H104" s="1511"/>
      <c r="I104" s="1511"/>
      <c r="J104" s="1511"/>
      <c r="K104" s="1511"/>
      <c r="L104" s="1511"/>
      <c r="M104" s="1511"/>
      <c r="N104" s="1511"/>
      <c r="O104" s="1511"/>
      <c r="P104" s="1511"/>
      <c r="Q104" s="1511"/>
      <c r="R104" s="1511"/>
      <c r="S104" s="1511"/>
    </row>
    <row r="105" spans="1:19">
      <c r="A105" s="1472"/>
      <c r="B105" s="1472"/>
      <c r="C105" s="1510"/>
      <c r="D105" s="1485"/>
      <c r="E105" s="1471"/>
      <c r="F105" s="1471"/>
      <c r="G105" s="1471"/>
      <c r="H105" s="1511"/>
      <c r="I105" s="1511"/>
      <c r="J105" s="1511"/>
      <c r="K105" s="1511"/>
      <c r="L105" s="1511"/>
      <c r="M105" s="1511"/>
      <c r="N105" s="1511"/>
      <c r="O105" s="1511"/>
      <c r="P105" s="1511"/>
      <c r="Q105" s="1511"/>
      <c r="R105" s="1511"/>
      <c r="S105" s="1511"/>
    </row>
    <row r="106" spans="1:19">
      <c r="A106" s="1472"/>
      <c r="B106" s="1472"/>
      <c r="C106" s="1510"/>
      <c r="D106" s="1485"/>
      <c r="E106" s="1471"/>
      <c r="F106" s="1471"/>
      <c r="G106" s="1471"/>
      <c r="H106" s="1511"/>
      <c r="I106" s="1511"/>
      <c r="J106" s="1511"/>
      <c r="K106" s="1511"/>
      <c r="L106" s="1511"/>
      <c r="M106" s="1511"/>
      <c r="N106" s="1511"/>
      <c r="O106" s="1511"/>
      <c r="P106" s="1511"/>
      <c r="Q106" s="1511"/>
      <c r="R106" s="1511"/>
      <c r="S106" s="1511"/>
    </row>
    <row r="107" spans="1:19">
      <c r="A107" s="1472"/>
      <c r="B107" s="1472"/>
      <c r="C107" s="1510"/>
      <c r="D107" s="1485"/>
      <c r="E107" s="1471"/>
      <c r="F107" s="1471"/>
      <c r="G107" s="1471"/>
      <c r="H107" s="1511"/>
      <c r="I107" s="1511"/>
      <c r="J107" s="1511"/>
      <c r="K107" s="1511"/>
      <c r="L107" s="1511"/>
      <c r="M107" s="1511"/>
      <c r="N107" s="1511"/>
      <c r="O107" s="1511"/>
      <c r="P107" s="1511"/>
      <c r="Q107" s="1511"/>
      <c r="R107" s="1511"/>
      <c r="S107" s="1511"/>
    </row>
    <row r="108" spans="1:19">
      <c r="A108" s="1472"/>
      <c r="B108" s="1472"/>
      <c r="C108" s="1510"/>
      <c r="D108" s="1485"/>
      <c r="E108" s="1471"/>
      <c r="F108" s="1471"/>
      <c r="G108" s="1471"/>
      <c r="H108" s="1511"/>
      <c r="I108" s="1511"/>
      <c r="J108" s="1511"/>
      <c r="K108" s="1511"/>
      <c r="L108" s="1511"/>
      <c r="M108" s="1511"/>
      <c r="N108" s="1511"/>
      <c r="O108" s="1511"/>
      <c r="P108" s="1511"/>
      <c r="Q108" s="1511"/>
      <c r="R108" s="1511"/>
      <c r="S108" s="1511"/>
    </row>
    <row r="109" spans="1:19">
      <c r="A109" s="1472"/>
      <c r="B109" s="1472"/>
      <c r="C109" s="1510"/>
      <c r="D109" s="1485"/>
      <c r="E109" s="1471"/>
      <c r="F109" s="1471"/>
      <c r="G109" s="1471"/>
      <c r="H109" s="1511"/>
      <c r="I109" s="1511"/>
      <c r="J109" s="1511"/>
      <c r="K109" s="1511"/>
      <c r="L109" s="1511"/>
      <c r="M109" s="1511"/>
      <c r="N109" s="1511"/>
      <c r="O109" s="1511"/>
      <c r="P109" s="1511"/>
      <c r="Q109" s="1511"/>
      <c r="R109" s="1511"/>
      <c r="S109" s="1511"/>
    </row>
    <row r="110" spans="1:19">
      <c r="A110" s="1472"/>
      <c r="B110" s="1472"/>
      <c r="C110" s="1510"/>
      <c r="D110" s="1485"/>
      <c r="E110" s="1471"/>
      <c r="F110" s="1471"/>
      <c r="G110" s="1471"/>
      <c r="H110" s="1511"/>
      <c r="I110" s="1511"/>
      <c r="J110" s="1511"/>
      <c r="K110" s="1511"/>
      <c r="L110" s="1511"/>
      <c r="M110" s="1511"/>
      <c r="N110" s="1511"/>
      <c r="O110" s="1511"/>
      <c r="P110" s="1511"/>
      <c r="Q110" s="1511"/>
      <c r="R110" s="1511"/>
      <c r="S110" s="1511"/>
    </row>
    <row r="111" spans="1:19">
      <c r="A111" s="1472"/>
      <c r="B111" s="1472"/>
      <c r="C111" s="1510"/>
      <c r="D111" s="1485"/>
      <c r="E111" s="1471"/>
      <c r="F111" s="1471"/>
      <c r="G111" s="1471"/>
      <c r="H111" s="1511"/>
      <c r="I111" s="1511"/>
      <c r="J111" s="1511"/>
      <c r="K111" s="1511"/>
      <c r="L111" s="1511"/>
      <c r="M111" s="1511"/>
      <c r="N111" s="1511"/>
      <c r="O111" s="1511"/>
      <c r="P111" s="1511"/>
      <c r="Q111" s="1511"/>
      <c r="R111" s="1511"/>
      <c r="S111" s="1511"/>
    </row>
    <row r="112" spans="1:19">
      <c r="A112" s="1472"/>
      <c r="B112" s="1472"/>
      <c r="C112" s="1510"/>
      <c r="D112" s="1485"/>
      <c r="E112" s="1471"/>
      <c r="F112" s="1471"/>
      <c r="G112" s="1471"/>
      <c r="H112" s="1511"/>
      <c r="I112" s="1511"/>
      <c r="J112" s="1511"/>
      <c r="K112" s="1511"/>
      <c r="L112" s="1511"/>
      <c r="M112" s="1511"/>
      <c r="N112" s="1511"/>
      <c r="O112" s="1511"/>
      <c r="P112" s="1511"/>
      <c r="Q112" s="1511"/>
      <c r="R112" s="1511"/>
      <c r="S112" s="1511"/>
    </row>
    <row r="113" spans="1:19">
      <c r="A113" s="1472"/>
      <c r="B113" s="1472"/>
      <c r="C113" s="1510"/>
      <c r="D113" s="1485"/>
      <c r="E113" s="1471"/>
      <c r="F113" s="1471"/>
      <c r="G113" s="1471"/>
      <c r="H113" s="1511"/>
      <c r="I113" s="1511"/>
      <c r="J113" s="1511"/>
      <c r="K113" s="1511"/>
      <c r="L113" s="1511"/>
      <c r="M113" s="1511"/>
      <c r="N113" s="1511"/>
      <c r="O113" s="1511" t="s">
        <v>1224</v>
      </c>
      <c r="P113" s="1511"/>
      <c r="Q113" s="1511"/>
      <c r="R113" s="1511"/>
      <c r="S113" s="1511"/>
    </row>
    <row r="114" spans="1:19">
      <c r="A114" s="1472"/>
      <c r="B114" s="1472"/>
      <c r="C114" s="1510"/>
      <c r="D114" s="1485"/>
      <c r="E114" s="1471"/>
      <c r="F114" s="1471"/>
      <c r="G114" s="1471"/>
      <c r="H114" s="1511"/>
      <c r="I114" s="1511"/>
      <c r="J114" s="1511"/>
      <c r="K114" s="1511"/>
      <c r="L114" s="1511"/>
      <c r="M114" s="1511"/>
      <c r="N114" s="1511"/>
      <c r="O114" s="1511"/>
      <c r="P114" s="1511"/>
      <c r="Q114" s="1511"/>
      <c r="R114" s="1511"/>
      <c r="S114" s="1511"/>
    </row>
    <row r="115" spans="1:19">
      <c r="A115" s="1472"/>
      <c r="B115" s="1472"/>
      <c r="C115" s="1510"/>
      <c r="D115" s="1485"/>
      <c r="E115" s="1471"/>
      <c r="F115" s="1471"/>
      <c r="G115" s="1471"/>
      <c r="H115" s="1511"/>
      <c r="I115" s="1511"/>
      <c r="J115" s="1511"/>
      <c r="K115" s="1511"/>
      <c r="L115" s="1511"/>
      <c r="M115" s="1511"/>
      <c r="N115" s="1511"/>
      <c r="O115" s="1511"/>
      <c r="P115" s="1511"/>
      <c r="Q115" s="1511"/>
      <c r="R115" s="1511"/>
      <c r="S115" s="1511"/>
    </row>
    <row r="116" spans="1:19">
      <c r="A116" s="1472"/>
      <c r="B116" s="1472"/>
      <c r="C116" s="1510"/>
      <c r="D116" s="1485"/>
      <c r="E116" s="1471"/>
      <c r="F116" s="1471"/>
      <c r="G116" s="1471"/>
      <c r="H116" s="1511"/>
      <c r="I116" s="1511"/>
      <c r="J116" s="1511"/>
      <c r="K116" s="1511"/>
      <c r="L116" s="1511"/>
      <c r="M116" s="1511"/>
      <c r="N116" s="1511"/>
      <c r="O116" s="1511"/>
      <c r="P116" s="1511"/>
      <c r="Q116" s="1511"/>
      <c r="R116" s="1511"/>
      <c r="S116" s="1511"/>
    </row>
    <row r="117" spans="1:19">
      <c r="A117" s="1472"/>
      <c r="B117" s="1472"/>
      <c r="C117" s="1510"/>
      <c r="D117" s="1485"/>
      <c r="E117" s="1471"/>
      <c r="F117" s="1471"/>
      <c r="G117" s="1471"/>
      <c r="H117" s="1511"/>
      <c r="I117" s="1511"/>
      <c r="J117" s="1511"/>
      <c r="K117" s="1511"/>
      <c r="L117" s="1511"/>
      <c r="M117" s="1511"/>
      <c r="N117" s="1511"/>
      <c r="O117" s="1511"/>
      <c r="P117" s="1511"/>
      <c r="Q117" s="1511"/>
      <c r="R117" s="1511"/>
      <c r="S117" s="1511"/>
    </row>
  </sheetData>
  <mergeCells count="23">
    <mergeCell ref="AP7:AQ7"/>
    <mergeCell ref="AS7:AT7"/>
    <mergeCell ref="AV7:AW7"/>
    <mergeCell ref="AY7:AZ7"/>
    <mergeCell ref="BB7:BC7"/>
    <mergeCell ref="AM7:AN7"/>
    <mergeCell ref="U7:V7"/>
    <mergeCell ref="R7:S7"/>
    <mergeCell ref="C7:D7"/>
    <mergeCell ref="F7:G7"/>
    <mergeCell ref="I7:J7"/>
    <mergeCell ref="L7:M7"/>
    <mergeCell ref="O7:P7"/>
    <mergeCell ref="X7:Y7"/>
    <mergeCell ref="AA7:AB7"/>
    <mergeCell ref="AD7:AE7"/>
    <mergeCell ref="AG7:AH7"/>
    <mergeCell ref="AJ7:AK7"/>
    <mergeCell ref="L89:O89"/>
    <mergeCell ref="P89:S89"/>
    <mergeCell ref="A89:D89"/>
    <mergeCell ref="E89:G89"/>
    <mergeCell ref="H89:K89"/>
  </mergeCells>
  <conditionalFormatting sqref="S20 P20 M20 J20 G20 D20">
    <cfRule type="expression" dxfId="68" priority="117">
      <formula>#REF!="Average point score"</formula>
    </cfRule>
  </conditionalFormatting>
  <conditionalFormatting sqref="AW21:AW57 AZ21:AZ57 BC21:BC57 AW9:AW19 AZ9:AZ19 BC9:BC19">
    <cfRule type="expression" dxfId="67" priority="107" stopIfTrue="1">
      <formula>$K$8="Average point score"</formula>
    </cfRule>
    <cfRule type="expression" dxfId="66" priority="108">
      <formula>$K$8="Average point score"</formula>
    </cfRule>
  </conditionalFormatting>
  <conditionalFormatting sqref="AN9:AN11">
    <cfRule type="expression" dxfId="65" priority="61" stopIfTrue="1">
      <formula>$K$8="Average point score"</formula>
    </cfRule>
    <cfRule type="expression" dxfId="64" priority="62">
      <formula>$K$8="Average point score"</formula>
    </cfRule>
  </conditionalFormatting>
  <conditionalFormatting sqref="S9:S11 P21:P57 M21:M57 J21:J57 G21:G57 D21:D57 P9:P19 M9:M19 J9:J19 G9:G19 D9:D19">
    <cfRule type="expression" dxfId="63" priority="66">
      <formula>$M$8="Average point score"</formula>
    </cfRule>
  </conditionalFormatting>
  <conditionalFormatting sqref="V9:V11 Y21:Y57 AB21:AB57 Y9:Y19 AB9:AB19">
    <cfRule type="expression" dxfId="62" priority="64" stopIfTrue="1">
      <formula>$G$8="Average point score"</formula>
    </cfRule>
    <cfRule type="expression" dxfId="61" priority="65">
      <formula>$G$8="Average point score"</formula>
    </cfRule>
  </conditionalFormatting>
  <conditionalFormatting sqref="AE9:AF11 AH21:AH57 AK21:AK57 AH9:AH19 AK9:AK19">
    <cfRule type="expression" dxfId="60" priority="63">
      <formula>$E$8="Average point score"</formula>
    </cfRule>
  </conditionalFormatting>
  <conditionalFormatting sqref="S12">
    <cfRule type="expression" dxfId="59" priority="60">
      <formula>$M$8="Average point score"</formula>
    </cfRule>
  </conditionalFormatting>
  <conditionalFormatting sqref="V12">
    <cfRule type="expression" dxfId="58" priority="58" stopIfTrue="1">
      <formula>$G$8="Average point score"</formula>
    </cfRule>
    <cfRule type="expression" dxfId="57" priority="59">
      <formula>$G$8="Average point score"</formula>
    </cfRule>
  </conditionalFormatting>
  <conditionalFormatting sqref="AE12:AF12">
    <cfRule type="expression" dxfId="56" priority="57">
      <formula>$E$8="Average point score"</formula>
    </cfRule>
  </conditionalFormatting>
  <conditionalFormatting sqref="AN12">
    <cfRule type="expression" dxfId="55" priority="55" stopIfTrue="1">
      <formula>$K$8="Average point score"</formula>
    </cfRule>
    <cfRule type="expression" dxfId="54" priority="56">
      <formula>$K$8="Average point score"</formula>
    </cfRule>
  </conditionalFormatting>
  <conditionalFormatting sqref="S13">
    <cfRule type="expression" dxfId="53" priority="54">
      <formula>$M$8="Average point score"</formula>
    </cfRule>
  </conditionalFormatting>
  <conditionalFormatting sqref="V13">
    <cfRule type="expression" dxfId="52" priority="52" stopIfTrue="1">
      <formula>$G$8="Average point score"</formula>
    </cfRule>
    <cfRule type="expression" dxfId="51" priority="53">
      <formula>$G$8="Average point score"</formula>
    </cfRule>
  </conditionalFormatting>
  <conditionalFormatting sqref="AE13:AF13">
    <cfRule type="expression" dxfId="50" priority="51">
      <formula>$E$8="Average point score"</formula>
    </cfRule>
  </conditionalFormatting>
  <conditionalFormatting sqref="AN13">
    <cfRule type="expression" dxfId="49" priority="49" stopIfTrue="1">
      <formula>$K$8="Average point score"</formula>
    </cfRule>
    <cfRule type="expression" dxfId="48" priority="50">
      <formula>$K$8="Average point score"</formula>
    </cfRule>
  </conditionalFormatting>
  <conditionalFormatting sqref="S14">
    <cfRule type="expression" dxfId="47" priority="48">
      <formula>$M$8="Average point score"</formula>
    </cfRule>
  </conditionalFormatting>
  <conditionalFormatting sqref="V14">
    <cfRule type="expression" dxfId="46" priority="46" stopIfTrue="1">
      <formula>$G$8="Average point score"</formula>
    </cfRule>
    <cfRule type="expression" dxfId="45" priority="47">
      <formula>$G$8="Average point score"</formula>
    </cfRule>
  </conditionalFormatting>
  <conditionalFormatting sqref="AE14:AF14">
    <cfRule type="expression" dxfId="44" priority="45">
      <formula>$E$8="Average point score"</formula>
    </cfRule>
  </conditionalFormatting>
  <conditionalFormatting sqref="AN14">
    <cfRule type="expression" dxfId="43" priority="43" stopIfTrue="1">
      <formula>$K$8="Average point score"</formula>
    </cfRule>
    <cfRule type="expression" dxfId="42" priority="44">
      <formula>$K$8="Average point score"</formula>
    </cfRule>
  </conditionalFormatting>
  <conditionalFormatting sqref="S15">
    <cfRule type="expression" dxfId="41" priority="42">
      <formula>$M$8="Average point score"</formula>
    </cfRule>
  </conditionalFormatting>
  <conditionalFormatting sqref="V15">
    <cfRule type="expression" dxfId="40" priority="40" stopIfTrue="1">
      <formula>$G$8="Average point score"</formula>
    </cfRule>
    <cfRule type="expression" dxfId="39" priority="41">
      <formula>$G$8="Average point score"</formula>
    </cfRule>
  </conditionalFormatting>
  <conditionalFormatting sqref="AE15:AF15">
    <cfRule type="expression" dxfId="38" priority="39">
      <formula>$E$8="Average point score"</formula>
    </cfRule>
  </conditionalFormatting>
  <conditionalFormatting sqref="AN15">
    <cfRule type="expression" dxfId="37" priority="37" stopIfTrue="1">
      <formula>$K$8="Average point score"</formula>
    </cfRule>
    <cfRule type="expression" dxfId="36" priority="38">
      <formula>$K$8="Average point score"</formula>
    </cfRule>
  </conditionalFormatting>
  <conditionalFormatting sqref="S16">
    <cfRule type="expression" dxfId="35" priority="36">
      <formula>$M$8="Average point score"</formula>
    </cfRule>
  </conditionalFormatting>
  <conditionalFormatting sqref="V16">
    <cfRule type="expression" dxfId="34" priority="34" stopIfTrue="1">
      <formula>$G$8="Average point score"</formula>
    </cfRule>
    <cfRule type="expression" dxfId="33" priority="35">
      <formula>$G$8="Average point score"</formula>
    </cfRule>
  </conditionalFormatting>
  <conditionalFormatting sqref="AE16:AF16">
    <cfRule type="expression" dxfId="32" priority="33">
      <formula>$E$8="Average point score"</formula>
    </cfRule>
  </conditionalFormatting>
  <conditionalFormatting sqref="AN16">
    <cfRule type="expression" dxfId="31" priority="31" stopIfTrue="1">
      <formula>$K$8="Average point score"</formula>
    </cfRule>
    <cfRule type="expression" dxfId="30" priority="32">
      <formula>$K$8="Average point score"</formula>
    </cfRule>
  </conditionalFormatting>
  <conditionalFormatting sqref="S17">
    <cfRule type="expression" dxfId="29" priority="30">
      <formula>$M$8="Average point score"</formula>
    </cfRule>
  </conditionalFormatting>
  <conditionalFormatting sqref="V17">
    <cfRule type="expression" dxfId="28" priority="28" stopIfTrue="1">
      <formula>$G$8="Average point score"</formula>
    </cfRule>
    <cfRule type="expression" dxfId="27" priority="29">
      <formula>$G$8="Average point score"</formula>
    </cfRule>
  </conditionalFormatting>
  <conditionalFormatting sqref="AE17:AF17">
    <cfRule type="expression" dxfId="26" priority="27">
      <formula>$E$8="Average point score"</formula>
    </cfRule>
  </conditionalFormatting>
  <conditionalFormatting sqref="AN17">
    <cfRule type="expression" dxfId="25" priority="25" stopIfTrue="1">
      <formula>$K$8="Average point score"</formula>
    </cfRule>
    <cfRule type="expression" dxfId="24" priority="26">
      <formula>$K$8="Average point score"</formula>
    </cfRule>
  </conditionalFormatting>
  <conditionalFormatting sqref="S21:S36">
    <cfRule type="expression" dxfId="23" priority="24">
      <formula>$M$8="Average point score"</formula>
    </cfRule>
  </conditionalFormatting>
  <conditionalFormatting sqref="V21:V36">
    <cfRule type="expression" dxfId="22" priority="22" stopIfTrue="1">
      <formula>$G$8="Average point score"</formula>
    </cfRule>
    <cfRule type="expression" dxfId="21" priority="23">
      <formula>$G$8="Average point score"</formula>
    </cfRule>
  </conditionalFormatting>
  <conditionalFormatting sqref="AE21:AF36">
    <cfRule type="expression" dxfId="20" priority="21">
      <formula>$E$8="Average point score"</formula>
    </cfRule>
  </conditionalFormatting>
  <conditionalFormatting sqref="AN21:AN36">
    <cfRule type="expression" dxfId="19" priority="19" stopIfTrue="1">
      <formula>$K$8="Average point score"</formula>
    </cfRule>
    <cfRule type="expression" dxfId="18" priority="20">
      <formula>$K$8="Average point score"</formula>
    </cfRule>
  </conditionalFormatting>
  <conditionalFormatting sqref="S37:S57">
    <cfRule type="expression" dxfId="17" priority="18">
      <formula>$M$8="Average point score"</formula>
    </cfRule>
  </conditionalFormatting>
  <conditionalFormatting sqref="V37:V57">
    <cfRule type="expression" dxfId="16" priority="16" stopIfTrue="1">
      <formula>$G$8="Average point score"</formula>
    </cfRule>
    <cfRule type="expression" dxfId="15" priority="17">
      <formula>$G$8="Average point score"</formula>
    </cfRule>
  </conditionalFormatting>
  <conditionalFormatting sqref="AE37:AF57">
    <cfRule type="expression" dxfId="14" priority="15">
      <formula>$E$8="Average point score"</formula>
    </cfRule>
  </conditionalFormatting>
  <conditionalFormatting sqref="AN37:AN57">
    <cfRule type="expression" dxfId="13" priority="13" stopIfTrue="1">
      <formula>$K$8="Average point score"</formula>
    </cfRule>
    <cfRule type="expression" dxfId="12" priority="14">
      <formula>$K$8="Average point score"</formula>
    </cfRule>
  </conditionalFormatting>
  <conditionalFormatting sqref="S18">
    <cfRule type="expression" dxfId="11" priority="12">
      <formula>$M$8="Average point score"</formula>
    </cfRule>
  </conditionalFormatting>
  <conditionalFormatting sqref="V18">
    <cfRule type="expression" dxfId="10" priority="10" stopIfTrue="1">
      <formula>$G$8="Average point score"</formula>
    </cfRule>
    <cfRule type="expression" dxfId="9" priority="11">
      <formula>$G$8="Average point score"</formula>
    </cfRule>
  </conditionalFormatting>
  <conditionalFormatting sqref="AE18:AF18">
    <cfRule type="expression" dxfId="8" priority="9">
      <formula>$E$8="Average point score"</formula>
    </cfRule>
  </conditionalFormatting>
  <conditionalFormatting sqref="AN18">
    <cfRule type="expression" dxfId="7" priority="7" stopIfTrue="1">
      <formula>$K$8="Average point score"</formula>
    </cfRule>
    <cfRule type="expression" dxfId="6" priority="8">
      <formula>$K$8="Average point score"</formula>
    </cfRule>
  </conditionalFormatting>
  <conditionalFormatting sqref="S19">
    <cfRule type="expression" dxfId="5" priority="6">
      <formula>$M$8="Average point score"</formula>
    </cfRule>
  </conditionalFormatting>
  <conditionalFormatting sqref="V19">
    <cfRule type="expression" dxfId="4" priority="4" stopIfTrue="1">
      <formula>$G$8="Average point score"</formula>
    </cfRule>
    <cfRule type="expression" dxfId="3" priority="5">
      <formula>$G$8="Average point score"</formula>
    </cfRule>
  </conditionalFormatting>
  <conditionalFormatting sqref="AE19:AF19">
    <cfRule type="expression" dxfId="2" priority="3">
      <formula>$E$8="Average point score"</formula>
    </cfRule>
  </conditionalFormatting>
  <conditionalFormatting sqref="AN19">
    <cfRule type="expression" dxfId="1" priority="1" stopIfTrue="1">
      <formula>$K$8="Average point score"</formula>
    </cfRule>
    <cfRule type="expression" dxfId="0" priority="2">
      <formula>$K$8="Average point score"</formula>
    </cfRule>
  </conditionalFormatting>
  <hyperlinks>
    <hyperlink ref="A86" r:id="rId1" display="https://www.gov.uk/government/collections/statistics-early-years-foundation-stage-profile" xr:uid="{00000000-0004-0000-12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6"/>
  <sheetViews>
    <sheetView workbookViewId="0"/>
  </sheetViews>
  <sheetFormatPr defaultRowHeight="15"/>
  <cols>
    <col min="4" max="9" width="9.140625" style="144"/>
  </cols>
  <sheetData>
    <row r="1" spans="1:14" s="1518" customFormat="1" ht="21">
      <c r="A1" s="1518" t="s">
        <v>893</v>
      </c>
    </row>
    <row r="2" spans="1:14" s="589" customFormat="1">
      <c r="B2" s="1590" t="s">
        <v>129</v>
      </c>
      <c r="C2" s="1590"/>
      <c r="D2" s="1590"/>
      <c r="E2" s="1590"/>
      <c r="F2" s="1590"/>
      <c r="G2" s="1590"/>
      <c r="I2" s="1590" t="s">
        <v>128</v>
      </c>
      <c r="J2" s="1590"/>
      <c r="K2" s="1590"/>
      <c r="L2" s="1590"/>
      <c r="M2" s="1590"/>
      <c r="N2" s="1590"/>
    </row>
    <row r="3" spans="1:14" s="589" customFormat="1">
      <c r="B3" s="1590" t="s">
        <v>104</v>
      </c>
      <c r="C3" s="1590"/>
      <c r="D3" s="1590" t="s">
        <v>105</v>
      </c>
      <c r="E3" s="1590"/>
      <c r="F3" s="1590" t="s">
        <v>106</v>
      </c>
      <c r="G3" s="1590"/>
      <c r="I3" s="1590" t="s">
        <v>104</v>
      </c>
      <c r="J3" s="1590"/>
      <c r="K3" s="1590" t="s">
        <v>105</v>
      </c>
      <c r="L3" s="1590"/>
      <c r="M3" s="1590" t="s">
        <v>106</v>
      </c>
      <c r="N3" s="1590"/>
    </row>
    <row r="4" spans="1:14" s="589" customFormat="1">
      <c r="B4" s="589" t="s">
        <v>2</v>
      </c>
      <c r="C4" s="589" t="s">
        <v>176</v>
      </c>
      <c r="D4" s="589" t="s">
        <v>2</v>
      </c>
      <c r="E4" s="589" t="s">
        <v>176</v>
      </c>
      <c r="F4" s="589" t="s">
        <v>2</v>
      </c>
      <c r="G4" s="589" t="s">
        <v>176</v>
      </c>
      <c r="I4" s="589" t="s">
        <v>2</v>
      </c>
      <c r="J4" s="589" t="s">
        <v>176</v>
      </c>
      <c r="K4" s="589" t="s">
        <v>2</v>
      </c>
      <c r="L4" s="589" t="s">
        <v>176</v>
      </c>
      <c r="M4" s="589" t="s">
        <v>2</v>
      </c>
      <c r="N4" s="589" t="s">
        <v>176</v>
      </c>
    </row>
    <row r="5" spans="1:14" s="589" customFormat="1">
      <c r="A5" s="590">
        <v>1997</v>
      </c>
      <c r="B5" s="158">
        <f>(J114-L114)/J114%</f>
        <v>22.397769516728626</v>
      </c>
      <c r="C5" s="158">
        <f>(J40-L40)/J40%</f>
        <v>27.539779681762546</v>
      </c>
      <c r="D5" s="158">
        <f>(B114-F114)/B114%</f>
        <v>15.072202166064981</v>
      </c>
      <c r="E5" s="158">
        <f>(B40-F40)/B40%</f>
        <v>17.38095238095238</v>
      </c>
      <c r="F5" s="158">
        <f>(D114-H114)/D114%</f>
        <v>-9.0909090909090828</v>
      </c>
      <c r="G5" s="158">
        <f>(D40-H40)/D40%</f>
        <v>0.62761506276151147</v>
      </c>
      <c r="I5" s="158">
        <f>(J151-L151)/J151%</f>
        <v>27.52890173410405</v>
      </c>
      <c r="J5" s="158">
        <f>(J77-L77)/J77%</f>
        <v>25.27472527472527</v>
      </c>
      <c r="K5" s="158">
        <f>(B151-F151)/B151%</f>
        <v>24.91077801570307</v>
      </c>
      <c r="L5" s="158">
        <f>(B77-F77)/B77%</f>
        <v>20.693069306930692</v>
      </c>
      <c r="M5" s="158">
        <f>(D151-H151)/D151%</f>
        <v>15.946843853820594</v>
      </c>
      <c r="N5" s="158">
        <f>(D77-H77)/D77%</f>
        <v>16.973125884016977</v>
      </c>
    </row>
    <row r="6" spans="1:14" s="589" customFormat="1">
      <c r="A6" s="590">
        <v>1998</v>
      </c>
      <c r="B6" s="158">
        <f t="shared" ref="B6:B25" si="0">(J115-L115)/J115%</f>
        <v>22.043010752688179</v>
      </c>
      <c r="C6" s="158">
        <f t="shared" ref="C6:C25" si="1">(J41-L41)/J41%</f>
        <v>27.326266195524148</v>
      </c>
      <c r="D6" s="158">
        <f t="shared" ref="D6:D25" si="2">(B115-F115)/B115%</f>
        <v>15.038893690579085</v>
      </c>
      <c r="E6" s="158">
        <f t="shared" ref="E6:E25" si="3">(B41-F41)/B41%</f>
        <v>17.39130434782609</v>
      </c>
      <c r="F6" s="158">
        <f t="shared" ref="F6:F25" si="4">(D115-H115)/D115%</f>
        <v>-14.509803921568633</v>
      </c>
      <c r="G6" s="158">
        <f t="shared" ref="G6:G25" si="5">(D41-H41)/D41%</f>
        <v>-4.0425531914893513</v>
      </c>
      <c r="I6" s="158">
        <f t="shared" ref="I6:I25" si="6">(J152-L152)/J152%</f>
        <v>27.922971114167805</v>
      </c>
      <c r="J6" s="158">
        <f t="shared" ref="J6:J25" si="7">(J78-L78)/J78%</f>
        <v>25.711574952561662</v>
      </c>
      <c r="K6" s="158">
        <f t="shared" ref="K6:K25" si="8">(B152-F152)/B152%</f>
        <v>25.423728813559322</v>
      </c>
      <c r="L6" s="158">
        <f t="shared" ref="L6:L25" si="9">(B78-F78)/B78%</f>
        <v>21.220657276995304</v>
      </c>
      <c r="M6" s="158">
        <f t="shared" ref="M6:M25" si="10">(D152-H152)/D152%</f>
        <v>8.466819221967965</v>
      </c>
      <c r="N6" s="158">
        <f t="shared" ref="N6:N25" si="11">(D78-H78)/D78%</f>
        <v>14.620689655172409</v>
      </c>
    </row>
    <row r="7" spans="1:14" s="589" customFormat="1">
      <c r="A7" s="590">
        <v>1999</v>
      </c>
      <c r="B7" s="158">
        <f t="shared" si="0"/>
        <v>21.874999999999996</v>
      </c>
      <c r="C7" s="158">
        <f t="shared" si="1"/>
        <v>27.01475595913735</v>
      </c>
      <c r="D7" s="158">
        <f t="shared" si="2"/>
        <v>14.666666666666666</v>
      </c>
      <c r="E7" s="158">
        <f t="shared" si="3"/>
        <v>16.427783902976849</v>
      </c>
      <c r="F7" s="158">
        <f t="shared" si="4"/>
        <v>-16.279069767441857</v>
      </c>
      <c r="G7" s="158">
        <f t="shared" si="5"/>
        <v>-2.6156941649899377</v>
      </c>
      <c r="I7" s="158">
        <f t="shared" si="6"/>
        <v>27.47688243064729</v>
      </c>
      <c r="J7" s="158">
        <f t="shared" si="7"/>
        <v>25.045537340619305</v>
      </c>
      <c r="K7" s="158">
        <f t="shared" si="8"/>
        <v>24.723487312947292</v>
      </c>
      <c r="L7" s="158">
        <f t="shared" si="9"/>
        <v>20.450450450450447</v>
      </c>
      <c r="M7" s="158">
        <f t="shared" si="10"/>
        <v>12.499999999999996</v>
      </c>
      <c r="N7" s="158">
        <f t="shared" si="11"/>
        <v>14.379947229551448</v>
      </c>
    </row>
    <row r="8" spans="1:14" s="589" customFormat="1">
      <c r="A8" s="590">
        <v>2000</v>
      </c>
      <c r="B8" s="158">
        <f t="shared" si="0"/>
        <v>23.872026251025432</v>
      </c>
      <c r="C8" s="158">
        <f t="shared" si="1"/>
        <v>26.710816777041952</v>
      </c>
      <c r="D8" s="158">
        <f t="shared" si="2"/>
        <v>16.034755134281198</v>
      </c>
      <c r="E8" s="158">
        <f t="shared" si="3"/>
        <v>16.256684491978604</v>
      </c>
      <c r="F8" s="158">
        <f t="shared" si="4"/>
        <v>-10.091743119266052</v>
      </c>
      <c r="G8" s="158">
        <f t="shared" si="5"/>
        <v>-3.5433070866141678</v>
      </c>
      <c r="I8" s="158">
        <f t="shared" si="6"/>
        <v>28.047263681592032</v>
      </c>
      <c r="J8" s="158">
        <f t="shared" si="7"/>
        <v>24.912280701754383</v>
      </c>
      <c r="K8" s="158">
        <f t="shared" si="8"/>
        <v>24.816176470588239</v>
      </c>
      <c r="L8" s="158">
        <f t="shared" si="9"/>
        <v>20.208152645273202</v>
      </c>
      <c r="M8" s="158">
        <f t="shared" si="10"/>
        <v>14.198782961460433</v>
      </c>
      <c r="N8" s="158">
        <f t="shared" si="11"/>
        <v>10.789473684210519</v>
      </c>
    </row>
    <row r="9" spans="1:14" s="589" customFormat="1">
      <c r="A9" s="590">
        <v>2001</v>
      </c>
      <c r="B9" s="158">
        <f t="shared" si="0"/>
        <v>23.359375</v>
      </c>
      <c r="C9" s="158">
        <f t="shared" si="1"/>
        <v>26.371308016877634</v>
      </c>
      <c r="D9" s="158">
        <f t="shared" si="2"/>
        <v>14.467766116941528</v>
      </c>
      <c r="E9" s="158">
        <f t="shared" si="3"/>
        <v>16.361788617886173</v>
      </c>
      <c r="F9" s="158">
        <f t="shared" si="4"/>
        <v>-13.454545454545459</v>
      </c>
      <c r="G9" s="158">
        <f t="shared" si="5"/>
        <v>-3.773584905660381</v>
      </c>
      <c r="I9" s="158">
        <f t="shared" si="6"/>
        <v>28.194607268464242</v>
      </c>
      <c r="J9" s="158">
        <f t="shared" si="7"/>
        <v>24.917218543046356</v>
      </c>
      <c r="K9" s="158">
        <f t="shared" si="8"/>
        <v>24.567474048442907</v>
      </c>
      <c r="L9" s="158">
        <f t="shared" si="9"/>
        <v>20.016339869281055</v>
      </c>
      <c r="M9" s="158">
        <f t="shared" si="10"/>
        <v>16.535433070866141</v>
      </c>
      <c r="N9" s="158">
        <f t="shared" si="11"/>
        <v>9.6277278562259312</v>
      </c>
    </row>
    <row r="10" spans="1:14" s="589" customFormat="1">
      <c r="A10" s="590">
        <v>2002</v>
      </c>
      <c r="B10" s="158">
        <f t="shared" si="0"/>
        <v>23.266219239373608</v>
      </c>
      <c r="C10" s="158">
        <f t="shared" si="1"/>
        <v>26.91532258064516</v>
      </c>
      <c r="D10" s="158">
        <f t="shared" si="2"/>
        <v>14.479315263908699</v>
      </c>
      <c r="E10" s="158">
        <f t="shared" si="3"/>
        <v>15.497076023391813</v>
      </c>
      <c r="F10" s="158">
        <f t="shared" si="4"/>
        <v>-8.6666666666666607</v>
      </c>
      <c r="G10" s="158">
        <f t="shared" si="5"/>
        <v>-0.52816901408451145</v>
      </c>
      <c r="I10" s="158">
        <f t="shared" si="6"/>
        <v>28.351648351648354</v>
      </c>
      <c r="J10" s="158">
        <f t="shared" si="7"/>
        <v>25.215348472983546</v>
      </c>
      <c r="K10" s="158">
        <f t="shared" si="8"/>
        <v>24.675324675324678</v>
      </c>
      <c r="L10" s="158">
        <f t="shared" si="9"/>
        <v>20.12383900928792</v>
      </c>
      <c r="M10" s="158">
        <f t="shared" si="10"/>
        <v>25.200642054574644</v>
      </c>
      <c r="N10" s="158">
        <f t="shared" si="11"/>
        <v>16.441441441441452</v>
      </c>
    </row>
    <row r="11" spans="1:14" s="589" customFormat="1">
      <c r="A11" s="590">
        <v>2003</v>
      </c>
      <c r="B11" s="158">
        <f t="shared" si="0"/>
        <v>22.571428571428569</v>
      </c>
      <c r="C11" s="158">
        <f t="shared" si="1"/>
        <v>25.07345739471107</v>
      </c>
      <c r="D11" s="158">
        <f t="shared" si="2"/>
        <v>14.814814814814815</v>
      </c>
      <c r="E11" s="158">
        <f t="shared" si="3"/>
        <v>14.555765595463146</v>
      </c>
      <c r="F11" s="158">
        <f t="shared" si="4"/>
        <v>-11.692307692307688</v>
      </c>
      <c r="G11" s="158">
        <f t="shared" si="5"/>
        <v>-1.3333333333333346</v>
      </c>
      <c r="I11" s="158">
        <f t="shared" si="6"/>
        <v>27.72117962466487</v>
      </c>
      <c r="J11" s="158">
        <f t="shared" si="7"/>
        <v>24.161585365853661</v>
      </c>
      <c r="K11" s="158">
        <f t="shared" si="8"/>
        <v>24.603174603174597</v>
      </c>
      <c r="L11" s="158">
        <f t="shared" si="9"/>
        <v>19.427710843373493</v>
      </c>
      <c r="M11" s="158">
        <f t="shared" si="10"/>
        <v>23.388305847076456</v>
      </c>
      <c r="N11" s="158">
        <f t="shared" si="11"/>
        <v>14.766558089033669</v>
      </c>
    </row>
    <row r="12" spans="1:14" s="589" customFormat="1">
      <c r="A12" s="590">
        <v>2004</v>
      </c>
      <c r="B12" s="158">
        <f t="shared" si="0"/>
        <v>20.378151260504204</v>
      </c>
      <c r="C12" s="158">
        <f t="shared" si="1"/>
        <v>24.667931688804543</v>
      </c>
      <c r="D12" s="158">
        <f t="shared" si="2"/>
        <v>14.552736982643522</v>
      </c>
      <c r="E12" s="158">
        <f t="shared" si="3"/>
        <v>14.507299270073007</v>
      </c>
      <c r="F12" s="158">
        <f t="shared" si="4"/>
        <v>-11.884057971014483</v>
      </c>
      <c r="G12" s="158">
        <f t="shared" si="5"/>
        <v>-2.5974025974025996</v>
      </c>
      <c r="I12" s="158">
        <f t="shared" si="6"/>
        <v>25.708177445216464</v>
      </c>
      <c r="J12" s="158">
        <f t="shared" si="7"/>
        <v>22.488755622188908</v>
      </c>
      <c r="K12" s="158">
        <f t="shared" si="8"/>
        <v>22.882693319305634</v>
      </c>
      <c r="L12" s="158">
        <f t="shared" si="9"/>
        <v>17.751479289940832</v>
      </c>
      <c r="M12" s="158">
        <f t="shared" si="10"/>
        <v>17.545239968528719</v>
      </c>
      <c r="N12" s="158">
        <f t="shared" si="11"/>
        <v>12.33905579399142</v>
      </c>
    </row>
    <row r="13" spans="1:14" s="589" customFormat="1">
      <c r="A13" s="590">
        <v>2005</v>
      </c>
      <c r="B13" s="158">
        <f t="shared" si="0"/>
        <v>19.798657718120815</v>
      </c>
      <c r="C13" s="158">
        <f t="shared" si="1"/>
        <v>22.655524605385327</v>
      </c>
      <c r="D13" s="158">
        <f t="shared" si="2"/>
        <v>14.450867052023121</v>
      </c>
      <c r="E13" s="158">
        <f t="shared" si="3"/>
        <v>13.020372010628867</v>
      </c>
      <c r="F13" s="158">
        <f t="shared" si="4"/>
        <v>-16.849315068493144</v>
      </c>
      <c r="G13" s="158">
        <f t="shared" si="5"/>
        <v>-3.0627871362940304</v>
      </c>
      <c r="I13" s="158">
        <f t="shared" si="6"/>
        <v>25.976661593099955</v>
      </c>
      <c r="J13" s="158">
        <f t="shared" si="7"/>
        <v>21.371841155234652</v>
      </c>
      <c r="K13" s="158">
        <f t="shared" si="8"/>
        <v>23.940149625935163</v>
      </c>
      <c r="L13" s="158">
        <f t="shared" si="9"/>
        <v>17.081850533807831</v>
      </c>
      <c r="M13" s="158">
        <f t="shared" si="10"/>
        <v>12.866817155756202</v>
      </c>
      <c r="N13" s="158">
        <f t="shared" si="11"/>
        <v>13.765978367748282</v>
      </c>
    </row>
    <row r="14" spans="1:14" s="589" customFormat="1">
      <c r="A14" s="590">
        <v>2006</v>
      </c>
      <c r="B14" s="158">
        <f t="shared" si="0"/>
        <v>18.795499669093317</v>
      </c>
      <c r="C14" s="158">
        <f t="shared" si="1"/>
        <v>22.242152466367717</v>
      </c>
      <c r="D14" s="158">
        <f t="shared" si="2"/>
        <v>13.278271918678524</v>
      </c>
      <c r="E14" s="158">
        <f t="shared" si="3"/>
        <v>12.88659793814433</v>
      </c>
      <c r="F14" s="158">
        <f t="shared" si="4"/>
        <v>-14.524421593830331</v>
      </c>
      <c r="G14" s="158">
        <f t="shared" si="5"/>
        <v>-2.1865889212827909</v>
      </c>
      <c r="I14" s="158">
        <f t="shared" si="6"/>
        <v>25.545634920634921</v>
      </c>
      <c r="J14" s="158">
        <f t="shared" si="7"/>
        <v>21.418636995827537</v>
      </c>
      <c r="K14" s="158">
        <f t="shared" si="8"/>
        <v>23.647001462701127</v>
      </c>
      <c r="L14" s="158">
        <f t="shared" si="9"/>
        <v>17.558299039780522</v>
      </c>
      <c r="M14" s="158">
        <f t="shared" si="10"/>
        <v>11.535580524344562</v>
      </c>
      <c r="N14" s="158">
        <f t="shared" si="11"/>
        <v>13.195098963242211</v>
      </c>
    </row>
    <row r="15" spans="1:14" s="589" customFormat="1">
      <c r="A15" s="590">
        <v>2007</v>
      </c>
      <c r="B15" s="158">
        <f t="shared" si="0"/>
        <v>18.321588725176166</v>
      </c>
      <c r="C15" s="158">
        <f t="shared" si="1"/>
        <v>21.864111498257838</v>
      </c>
      <c r="D15" s="158">
        <f t="shared" si="2"/>
        <v>13.394495412844044</v>
      </c>
      <c r="E15" s="158">
        <f t="shared" si="3"/>
        <v>12.44778613199666</v>
      </c>
      <c r="F15" s="158">
        <f t="shared" si="4"/>
        <v>-13.607990012484391</v>
      </c>
      <c r="G15" s="158">
        <f t="shared" si="5"/>
        <v>-2.247191011235957</v>
      </c>
      <c r="I15" s="158">
        <f t="shared" si="6"/>
        <v>24.013638577691189</v>
      </c>
      <c r="J15" s="158">
        <f t="shared" si="7"/>
        <v>20.745762711864412</v>
      </c>
      <c r="K15" s="158">
        <f t="shared" si="8"/>
        <v>22.195589645254071</v>
      </c>
      <c r="L15" s="158">
        <f t="shared" si="9"/>
        <v>16.92307692307692</v>
      </c>
      <c r="M15" s="158">
        <f t="shared" si="10"/>
        <v>11.473087818696879</v>
      </c>
      <c r="N15" s="158">
        <f t="shared" si="11"/>
        <v>13.59135913591359</v>
      </c>
    </row>
    <row r="16" spans="1:14" s="589" customFormat="1">
      <c r="A16" s="590">
        <v>2008</v>
      </c>
      <c r="B16" s="158">
        <f t="shared" si="0"/>
        <v>19.275629220380594</v>
      </c>
      <c r="C16" s="158">
        <f t="shared" si="1"/>
        <v>22.472848788638274</v>
      </c>
      <c r="D16" s="158">
        <f t="shared" si="2"/>
        <v>13.738207547169811</v>
      </c>
      <c r="E16" s="158">
        <f t="shared" si="3"/>
        <v>12.64</v>
      </c>
      <c r="F16" s="158">
        <f t="shared" si="4"/>
        <v>-9.5410628019323784</v>
      </c>
      <c r="G16" s="158">
        <f t="shared" si="5"/>
        <v>-3.5862068965517215</v>
      </c>
      <c r="I16" s="158">
        <f t="shared" si="6"/>
        <v>26.535288725939502</v>
      </c>
      <c r="J16" s="158">
        <f t="shared" si="7"/>
        <v>21.271076523994807</v>
      </c>
      <c r="K16" s="158">
        <f t="shared" si="8"/>
        <v>24.718595227375062</v>
      </c>
      <c r="L16" s="158">
        <f t="shared" si="9"/>
        <v>17.338451695457461</v>
      </c>
      <c r="M16" s="158">
        <f t="shared" si="10"/>
        <v>12.612612612612615</v>
      </c>
      <c r="N16" s="158">
        <f t="shared" si="11"/>
        <v>15.14629948364888</v>
      </c>
    </row>
    <row r="17" spans="1:19" s="589" customFormat="1">
      <c r="A17" s="590">
        <v>2009</v>
      </c>
      <c r="B17" s="158">
        <f t="shared" si="0"/>
        <v>17.590936195587357</v>
      </c>
      <c r="C17" s="158">
        <f t="shared" si="1"/>
        <v>22.016129032258068</v>
      </c>
      <c r="D17" s="158">
        <f t="shared" si="2"/>
        <v>13.120365088419854</v>
      </c>
      <c r="E17" s="158">
        <f t="shared" si="3"/>
        <v>12.181958365458751</v>
      </c>
      <c r="F17" s="158">
        <f t="shared" si="4"/>
        <v>-9.750566893424029</v>
      </c>
      <c r="G17" s="158">
        <f t="shared" si="5"/>
        <v>-2.6109660574412556</v>
      </c>
      <c r="I17" s="158">
        <f t="shared" si="6"/>
        <v>23.889392565729828</v>
      </c>
      <c r="J17" s="158">
        <f t="shared" si="7"/>
        <v>20.151610865445353</v>
      </c>
      <c r="K17" s="158">
        <f t="shared" si="8"/>
        <v>22.227171492204892</v>
      </c>
      <c r="L17" s="158">
        <f t="shared" si="9"/>
        <v>16.365899191039208</v>
      </c>
      <c r="M17" s="158">
        <f t="shared" si="10"/>
        <v>11.387434554973824</v>
      </c>
      <c r="N17" s="158">
        <f t="shared" si="11"/>
        <v>11.799660441426138</v>
      </c>
    </row>
    <row r="18" spans="1:19" s="589" customFormat="1">
      <c r="A18" s="590">
        <v>2010</v>
      </c>
      <c r="B18" s="158">
        <f t="shared" si="0"/>
        <v>17.099056603773587</v>
      </c>
      <c r="C18" s="158">
        <f t="shared" si="1"/>
        <v>19.854132901134516</v>
      </c>
      <c r="D18" s="158">
        <f t="shared" si="2"/>
        <v>12.472035794183439</v>
      </c>
      <c r="E18" s="158">
        <f t="shared" si="3"/>
        <v>10.07692307692308</v>
      </c>
      <c r="F18" s="158">
        <f t="shared" si="4"/>
        <v>-8.8071348940914067</v>
      </c>
      <c r="G18" s="158">
        <f t="shared" si="5"/>
        <v>-4.3024771838331164</v>
      </c>
      <c r="I18" s="158">
        <f t="shared" si="6"/>
        <v>24.188528234770999</v>
      </c>
      <c r="J18" s="158">
        <f t="shared" si="7"/>
        <v>19.300437226733301</v>
      </c>
      <c r="K18" s="158">
        <f t="shared" si="8"/>
        <v>22.527233115468402</v>
      </c>
      <c r="L18" s="158">
        <f t="shared" si="9"/>
        <v>15.488629379225568</v>
      </c>
      <c r="M18" s="158">
        <f t="shared" si="10"/>
        <v>7.6346284935241941</v>
      </c>
      <c r="N18" s="158">
        <f t="shared" si="11"/>
        <v>10.539629005059021</v>
      </c>
    </row>
    <row r="19" spans="1:19" s="589" customFormat="1">
      <c r="A19" s="590">
        <v>2011</v>
      </c>
      <c r="B19" s="158">
        <f t="shared" si="0"/>
        <v>18.876664736537347</v>
      </c>
      <c r="C19" s="158">
        <f t="shared" si="1"/>
        <v>20.225624496373889</v>
      </c>
      <c r="D19" s="158">
        <f t="shared" si="2"/>
        <v>14.160263446761791</v>
      </c>
      <c r="E19" s="158">
        <f t="shared" si="3"/>
        <v>10.442073170731703</v>
      </c>
      <c r="F19" s="158">
        <f t="shared" si="4"/>
        <v>-10.194730813287499</v>
      </c>
      <c r="G19" s="158">
        <f t="shared" si="5"/>
        <v>-5.1047120418848131</v>
      </c>
      <c r="I19" s="158">
        <f t="shared" si="6"/>
        <v>25.699526474386563</v>
      </c>
      <c r="J19" s="158">
        <f t="shared" si="7"/>
        <v>19.578686493184634</v>
      </c>
      <c r="K19" s="158">
        <f t="shared" si="8"/>
        <v>23.713080168776376</v>
      </c>
      <c r="L19" s="158">
        <f t="shared" si="9"/>
        <v>15.885575167376746</v>
      </c>
      <c r="M19" s="158">
        <f t="shared" si="10"/>
        <v>13.198959687906378</v>
      </c>
      <c r="N19" s="158">
        <f t="shared" si="11"/>
        <v>9.932659932659945</v>
      </c>
    </row>
    <row r="20" spans="1:19" s="589" customFormat="1">
      <c r="A20" s="590">
        <v>2012</v>
      </c>
      <c r="B20" s="158">
        <f t="shared" si="0"/>
        <v>15.478971962616823</v>
      </c>
      <c r="C20" s="158">
        <f t="shared" si="1"/>
        <v>19.599999999999994</v>
      </c>
      <c r="D20" s="158">
        <f t="shared" si="2"/>
        <v>12.121212121212118</v>
      </c>
      <c r="E20" s="158">
        <f t="shared" si="3"/>
        <v>9.4951017332328558</v>
      </c>
      <c r="F20" s="158">
        <f t="shared" si="4"/>
        <v>-12.918108419838514</v>
      </c>
      <c r="G20" s="158">
        <f t="shared" si="5"/>
        <v>-5.4404145077720321</v>
      </c>
      <c r="I20" s="158">
        <f t="shared" si="6"/>
        <v>21.892967713401148</v>
      </c>
      <c r="J20" s="158">
        <f t="shared" si="7"/>
        <v>18.580246913580243</v>
      </c>
      <c r="K20" s="158">
        <f t="shared" si="8"/>
        <v>20.034617048896578</v>
      </c>
      <c r="L20" s="158">
        <f t="shared" si="9"/>
        <v>14.830508474576268</v>
      </c>
      <c r="M20" s="158">
        <f t="shared" si="10"/>
        <v>6.1898211829435938</v>
      </c>
      <c r="N20" s="158">
        <f t="shared" si="11"/>
        <v>6.8221070811744466</v>
      </c>
    </row>
    <row r="21" spans="1:19" s="589" customFormat="1">
      <c r="A21" s="590">
        <v>2013</v>
      </c>
      <c r="B21" s="158">
        <f t="shared" si="0"/>
        <v>16.974595842956116</v>
      </c>
      <c r="C21" s="158">
        <f t="shared" si="1"/>
        <v>19.766536964980538</v>
      </c>
      <c r="D21" s="158">
        <f t="shared" si="2"/>
        <v>12.915531335149867</v>
      </c>
      <c r="E21" s="158">
        <f t="shared" si="3"/>
        <v>9.9999999999999947</v>
      </c>
      <c r="F21" s="158">
        <f t="shared" si="4"/>
        <v>-11.547085201793715</v>
      </c>
      <c r="G21" s="158">
        <f t="shared" si="5"/>
        <v>-5.8154235145385469</v>
      </c>
      <c r="I21" s="158">
        <f t="shared" si="6"/>
        <v>23.511516731855714</v>
      </c>
      <c r="J21" s="158">
        <f t="shared" si="7"/>
        <v>19.119420989143538</v>
      </c>
      <c r="K21" s="158">
        <f t="shared" si="8"/>
        <v>22.269263336155806</v>
      </c>
      <c r="L21" s="158">
        <f t="shared" si="9"/>
        <v>15.721040189125306</v>
      </c>
      <c r="M21" s="158">
        <f t="shared" si="10"/>
        <v>-6.8965517241379199</v>
      </c>
      <c r="N21" s="158">
        <f t="shared" si="11"/>
        <v>4.5729076790336443</v>
      </c>
    </row>
    <row r="22" spans="1:19" s="589" customFormat="1">
      <c r="A22" s="590">
        <v>2014</v>
      </c>
      <c r="B22" s="158">
        <f t="shared" si="0"/>
        <v>15.614035087719307</v>
      </c>
      <c r="C22" s="158">
        <f t="shared" si="1"/>
        <v>19.188767550702032</v>
      </c>
      <c r="D22" s="158">
        <f t="shared" si="2"/>
        <v>12.234910277324632</v>
      </c>
      <c r="E22" s="158">
        <f t="shared" si="3"/>
        <v>9.6252755326965378</v>
      </c>
      <c r="F22" s="158">
        <f t="shared" si="4"/>
        <v>-15.473441108545034</v>
      </c>
      <c r="G22" s="158">
        <f t="shared" si="5"/>
        <v>-5.4999999999999938</v>
      </c>
      <c r="I22" s="158">
        <f t="shared" si="6"/>
        <v>21.786971830985912</v>
      </c>
      <c r="J22" s="158">
        <f t="shared" si="7"/>
        <v>17.689969604863226</v>
      </c>
      <c r="K22" s="158">
        <f t="shared" si="8"/>
        <v>20.55674518201285</v>
      </c>
      <c r="L22" s="158">
        <f t="shared" si="9"/>
        <v>14.234663490172716</v>
      </c>
      <c r="M22" s="158">
        <f t="shared" si="10"/>
        <v>-8.8006230529595086</v>
      </c>
      <c r="N22" s="158">
        <f t="shared" si="11"/>
        <v>3.9552880481513397</v>
      </c>
    </row>
    <row r="23" spans="1:19" s="589" customFormat="1">
      <c r="A23" s="590">
        <v>2015</v>
      </c>
      <c r="B23" s="158">
        <f t="shared" si="0"/>
        <v>16.258741258741264</v>
      </c>
      <c r="C23" s="158">
        <f t="shared" si="1"/>
        <v>19.307692307692307</v>
      </c>
      <c r="D23" s="158">
        <f t="shared" si="2"/>
        <v>11.86161449752883</v>
      </c>
      <c r="E23" s="158">
        <f t="shared" si="3"/>
        <v>9.6750902527075819</v>
      </c>
      <c r="F23" s="158">
        <f t="shared" si="4"/>
        <v>-8.23271130625686</v>
      </c>
      <c r="G23" s="158">
        <f t="shared" si="5"/>
        <v>-6.7415730337078763</v>
      </c>
      <c r="I23" s="158">
        <f t="shared" si="6"/>
        <v>22.009782125389059</v>
      </c>
      <c r="J23" s="158">
        <f t="shared" si="7"/>
        <v>17.661241711874624</v>
      </c>
      <c r="K23" s="158">
        <f t="shared" si="8"/>
        <v>20.65829363360762</v>
      </c>
      <c r="L23" s="158">
        <f t="shared" si="9"/>
        <v>14.091981132075475</v>
      </c>
      <c r="M23" s="158">
        <f t="shared" si="10"/>
        <v>-5.7647963105303619</v>
      </c>
      <c r="N23" s="158">
        <f t="shared" si="11"/>
        <v>2.0228671943711403</v>
      </c>
    </row>
    <row r="24" spans="1:19" s="589" customFormat="1">
      <c r="A24" s="590">
        <v>2016</v>
      </c>
      <c r="B24" s="158">
        <f t="shared" si="0"/>
        <v>16.154721274175191</v>
      </c>
      <c r="C24" s="158">
        <f t="shared" si="1"/>
        <v>18.202247191011232</v>
      </c>
      <c r="D24" s="158">
        <f t="shared" si="2"/>
        <v>12.939297124600635</v>
      </c>
      <c r="E24" s="158">
        <f t="shared" si="3"/>
        <v>9.4632768361581903</v>
      </c>
      <c r="F24" s="158">
        <f t="shared" si="4"/>
        <v>-9.787234042553191</v>
      </c>
      <c r="G24" s="158">
        <f t="shared" si="5"/>
        <v>-6.1465721040189072</v>
      </c>
      <c r="I24" s="158">
        <f t="shared" si="6"/>
        <v>21.793760831889074</v>
      </c>
      <c r="J24" s="158">
        <f t="shared" si="7"/>
        <v>17.485380116959075</v>
      </c>
      <c r="K24" s="158">
        <f t="shared" si="8"/>
        <v>20.381355932203398</v>
      </c>
      <c r="L24" s="158">
        <f t="shared" si="9"/>
        <v>14.113597246127361</v>
      </c>
      <c r="M24" s="158">
        <f t="shared" si="10"/>
        <v>4.3160690571049161</v>
      </c>
      <c r="N24" s="158">
        <f t="shared" si="11"/>
        <v>5.1219512195122006</v>
      </c>
    </row>
    <row r="25" spans="1:19" s="589" customFormat="1">
      <c r="A25" s="590" t="s">
        <v>550</v>
      </c>
      <c r="B25" s="158">
        <f t="shared" si="0"/>
        <v>16.775244299674274</v>
      </c>
      <c r="C25" s="158">
        <f t="shared" si="1"/>
        <v>18.367346938775519</v>
      </c>
      <c r="D25" s="158">
        <f t="shared" si="2"/>
        <v>14.598168870803667</v>
      </c>
      <c r="E25" s="158">
        <f t="shared" si="3"/>
        <v>9.1160220994475143</v>
      </c>
      <c r="F25" s="158">
        <f t="shared" si="4"/>
        <v>-7.8571428571428523</v>
      </c>
      <c r="G25" s="158">
        <f t="shared" si="5"/>
        <v>-5.1369863013698751</v>
      </c>
      <c r="I25" s="158">
        <f t="shared" si="6"/>
        <v>22.043675319324262</v>
      </c>
      <c r="J25" s="158">
        <f t="shared" si="7"/>
        <v>17.386363636363647</v>
      </c>
      <c r="K25" s="158">
        <f t="shared" si="8"/>
        <v>20.692431561996781</v>
      </c>
      <c r="L25" s="158">
        <f t="shared" si="9"/>
        <v>14.094707520891362</v>
      </c>
      <c r="M25" s="158">
        <f t="shared" si="10"/>
        <v>1.2434554973821959</v>
      </c>
      <c r="N25" s="158">
        <f t="shared" si="11"/>
        <v>5.2050473186119888</v>
      </c>
    </row>
    <row r="26" spans="1:19" s="589" customFormat="1"/>
    <row r="27" spans="1:19">
      <c r="A27" t="s">
        <v>892</v>
      </c>
    </row>
    <row r="29" spans="1:19" ht="15.75">
      <c r="A29" s="593" t="s">
        <v>530</v>
      </c>
      <c r="B29" s="597"/>
      <c r="C29" s="597"/>
      <c r="D29" s="597"/>
      <c r="E29" s="597"/>
      <c r="F29" s="597"/>
      <c r="G29" s="597"/>
      <c r="H29" s="597"/>
      <c r="I29" s="597"/>
      <c r="J29" s="597"/>
      <c r="K29" s="597"/>
      <c r="L29" s="597"/>
      <c r="M29" s="597"/>
      <c r="N29" s="597"/>
      <c r="O29" s="597"/>
      <c r="P29" s="597"/>
      <c r="Q29" s="597"/>
      <c r="R29" s="597"/>
      <c r="S29" s="597"/>
    </row>
    <row r="30" spans="1:19">
      <c r="A30" s="591" t="s">
        <v>531</v>
      </c>
      <c r="B30" s="597"/>
      <c r="C30" s="597"/>
      <c r="D30" s="597"/>
      <c r="E30" s="597"/>
      <c r="F30" s="597"/>
      <c r="G30" s="597"/>
      <c r="H30" s="597"/>
      <c r="I30" s="597"/>
      <c r="J30" s="597"/>
      <c r="K30" s="597"/>
      <c r="L30" s="597"/>
      <c r="M30" s="597"/>
      <c r="N30" s="597"/>
      <c r="O30" s="597"/>
      <c r="P30" s="597"/>
      <c r="Q30" s="597"/>
      <c r="R30" s="597"/>
      <c r="S30" s="597"/>
    </row>
    <row r="31" spans="1:19">
      <c r="A31" s="589"/>
      <c r="B31" s="589"/>
      <c r="C31" s="589"/>
      <c r="D31" s="589"/>
      <c r="E31" s="589"/>
      <c r="F31" s="589"/>
      <c r="G31" s="589"/>
      <c r="H31" s="589"/>
      <c r="I31" s="589"/>
      <c r="J31" s="589"/>
      <c r="K31" s="589"/>
      <c r="L31" s="589"/>
      <c r="M31" s="589"/>
      <c r="N31" s="589"/>
      <c r="O31" s="589"/>
      <c r="P31" s="589"/>
      <c r="Q31" s="589"/>
      <c r="R31" s="589"/>
      <c r="S31" s="589"/>
    </row>
    <row r="32" spans="1:19">
      <c r="A32" s="594" t="s">
        <v>532</v>
      </c>
      <c r="B32" s="594" t="s">
        <v>533</v>
      </c>
      <c r="C32" s="597"/>
      <c r="D32" s="597"/>
      <c r="E32" s="597"/>
      <c r="F32" s="597"/>
      <c r="G32" s="597"/>
      <c r="H32" s="597"/>
      <c r="I32" s="597"/>
      <c r="J32" s="597"/>
      <c r="K32" s="597"/>
      <c r="L32" s="597"/>
      <c r="M32" s="597"/>
      <c r="N32" s="597"/>
      <c r="O32" s="597"/>
      <c r="P32" s="597"/>
      <c r="Q32" s="597"/>
      <c r="R32" s="597"/>
      <c r="S32" s="597"/>
    </row>
    <row r="33" spans="1:19">
      <c r="A33" s="594" t="s">
        <v>534</v>
      </c>
      <c r="B33" s="594" t="s">
        <v>270</v>
      </c>
      <c r="C33" s="597"/>
      <c r="D33" s="597"/>
      <c r="E33" s="597"/>
      <c r="F33" s="597"/>
      <c r="G33" s="597"/>
      <c r="H33" s="597"/>
      <c r="I33" s="597"/>
      <c r="J33" s="597"/>
      <c r="K33" s="597"/>
      <c r="L33" s="597"/>
      <c r="M33" s="597"/>
      <c r="N33" s="597"/>
      <c r="O33" s="597"/>
      <c r="P33" s="597"/>
      <c r="Q33" s="597"/>
      <c r="R33" s="597"/>
      <c r="S33" s="597"/>
    </row>
    <row r="34" spans="1:19">
      <c r="A34" s="594" t="s">
        <v>535</v>
      </c>
      <c r="B34" s="594" t="s">
        <v>129</v>
      </c>
      <c r="C34" s="597"/>
      <c r="D34" s="597"/>
      <c r="E34" s="597"/>
      <c r="F34" s="597"/>
      <c r="G34" s="597"/>
      <c r="H34" s="597"/>
      <c r="I34" s="597"/>
      <c r="J34" s="597"/>
      <c r="K34" s="597"/>
      <c r="L34" s="597"/>
      <c r="M34" s="597"/>
      <c r="N34" s="597"/>
      <c r="O34" s="597"/>
      <c r="P34" s="597"/>
      <c r="Q34" s="597"/>
      <c r="R34" s="597"/>
      <c r="S34" s="597"/>
    </row>
    <row r="35" spans="1:19">
      <c r="A35" s="594" t="s">
        <v>536</v>
      </c>
      <c r="B35" s="594" t="s">
        <v>537</v>
      </c>
      <c r="C35" s="597"/>
      <c r="D35" s="597"/>
      <c r="E35" s="597"/>
      <c r="F35" s="597"/>
      <c r="G35" s="597"/>
      <c r="H35" s="597"/>
      <c r="I35" s="597"/>
      <c r="J35" s="597"/>
      <c r="K35" s="597"/>
      <c r="L35" s="597"/>
      <c r="M35" s="597"/>
      <c r="N35" s="597"/>
      <c r="O35" s="597"/>
      <c r="P35" s="597"/>
      <c r="Q35" s="597"/>
      <c r="R35" s="597"/>
      <c r="S35" s="597"/>
    </row>
    <row r="36" spans="1:19">
      <c r="A36" s="594" t="s">
        <v>158</v>
      </c>
      <c r="B36" s="594" t="s">
        <v>538</v>
      </c>
      <c r="C36" s="597"/>
      <c r="D36" s="597"/>
      <c r="E36" s="597"/>
      <c r="F36" s="597"/>
      <c r="G36" s="597"/>
      <c r="H36" s="597"/>
      <c r="I36" s="597"/>
      <c r="J36" s="597"/>
      <c r="K36" s="597"/>
      <c r="L36" s="597"/>
      <c r="M36" s="597"/>
      <c r="N36" s="597"/>
      <c r="O36" s="597"/>
      <c r="P36" s="597"/>
      <c r="Q36" s="597"/>
      <c r="R36" s="597"/>
      <c r="S36" s="597"/>
    </row>
    <row r="37" spans="1:19">
      <c r="A37" s="589"/>
      <c r="B37" s="589"/>
      <c r="C37" s="589"/>
      <c r="D37" s="589"/>
      <c r="E37" s="589"/>
      <c r="F37" s="589"/>
      <c r="G37" s="589"/>
      <c r="H37" s="589"/>
      <c r="I37" s="589"/>
      <c r="J37" s="589"/>
      <c r="K37" s="589"/>
      <c r="L37" s="589"/>
      <c r="M37" s="589"/>
      <c r="N37" s="589"/>
      <c r="O37" s="589"/>
      <c r="P37" s="589"/>
      <c r="Q37" s="589"/>
      <c r="R37" s="589"/>
      <c r="S37" s="589"/>
    </row>
    <row r="38" spans="1:19" ht="36" customHeight="1">
      <c r="A38" s="598" t="s">
        <v>35</v>
      </c>
      <c r="B38" s="1591" t="s">
        <v>539</v>
      </c>
      <c r="C38" s="1592"/>
      <c r="D38" s="1591" t="s">
        <v>540</v>
      </c>
      <c r="E38" s="1592"/>
      <c r="F38" s="1591" t="s">
        <v>541</v>
      </c>
      <c r="G38" s="1592"/>
      <c r="H38" s="1591" t="s">
        <v>542</v>
      </c>
      <c r="I38" s="1592"/>
      <c r="J38" s="1591" t="s">
        <v>156</v>
      </c>
      <c r="K38" s="1592"/>
      <c r="L38" s="1591" t="s">
        <v>155</v>
      </c>
      <c r="M38" s="1592"/>
      <c r="N38" s="1591" t="s">
        <v>104</v>
      </c>
      <c r="O38" s="1592"/>
      <c r="P38" s="1591" t="s">
        <v>543</v>
      </c>
      <c r="Q38" s="1592"/>
      <c r="R38" s="1591" t="s">
        <v>544</v>
      </c>
      <c r="S38" s="1592"/>
    </row>
    <row r="39" spans="1:19">
      <c r="A39" s="597"/>
      <c r="B39" s="595" t="s">
        <v>545</v>
      </c>
      <c r="C39" s="595" t="s">
        <v>546</v>
      </c>
      <c r="D39" s="595" t="s">
        <v>545</v>
      </c>
      <c r="E39" s="595" t="s">
        <v>546</v>
      </c>
      <c r="F39" s="595" t="s">
        <v>545</v>
      </c>
      <c r="G39" s="595" t="s">
        <v>546</v>
      </c>
      <c r="H39" s="595" t="s">
        <v>545</v>
      </c>
      <c r="I39" s="595" t="s">
        <v>546</v>
      </c>
      <c r="J39" s="595" t="s">
        <v>545</v>
      </c>
      <c r="K39" s="595" t="s">
        <v>546</v>
      </c>
      <c r="L39" s="595" t="s">
        <v>545</v>
      </c>
      <c r="M39" s="595" t="s">
        <v>546</v>
      </c>
      <c r="N39" s="595" t="s">
        <v>545</v>
      </c>
      <c r="O39" s="595" t="s">
        <v>546</v>
      </c>
      <c r="P39" s="595" t="s">
        <v>545</v>
      </c>
      <c r="Q39" s="595" t="s">
        <v>546</v>
      </c>
      <c r="R39" s="595" t="s">
        <v>545</v>
      </c>
      <c r="S39" s="595" t="s">
        <v>546</v>
      </c>
    </row>
    <row r="40" spans="1:19">
      <c r="A40" s="590">
        <v>1997</v>
      </c>
      <c r="B40" s="592">
        <v>8.4</v>
      </c>
      <c r="C40" s="596">
        <v>0.3</v>
      </c>
      <c r="D40" s="592">
        <v>4.78</v>
      </c>
      <c r="E40" s="596">
        <v>1.2</v>
      </c>
      <c r="F40" s="592">
        <v>6.94</v>
      </c>
      <c r="G40" s="596">
        <v>0.4</v>
      </c>
      <c r="H40" s="592">
        <v>4.75</v>
      </c>
      <c r="I40" s="596">
        <v>0.4</v>
      </c>
      <c r="J40" s="592">
        <v>8.17</v>
      </c>
      <c r="K40" s="596">
        <v>0.2</v>
      </c>
      <c r="L40" s="592">
        <v>5.92</v>
      </c>
      <c r="M40" s="596">
        <v>0.2</v>
      </c>
      <c r="N40" s="592">
        <v>7</v>
      </c>
      <c r="O40" s="596">
        <v>0.1</v>
      </c>
      <c r="P40" s="592">
        <v>7.83</v>
      </c>
      <c r="Q40" s="596">
        <v>0.2</v>
      </c>
      <c r="R40" s="592">
        <v>4.75</v>
      </c>
      <c r="S40" s="596">
        <v>0.4</v>
      </c>
    </row>
    <row r="41" spans="1:19">
      <c r="A41" s="590">
        <v>1998</v>
      </c>
      <c r="B41" s="592">
        <v>8.74</v>
      </c>
      <c r="C41" s="596">
        <v>0.2</v>
      </c>
      <c r="D41" s="592">
        <v>4.7</v>
      </c>
      <c r="E41" s="596">
        <v>1.2</v>
      </c>
      <c r="F41" s="592">
        <v>7.22</v>
      </c>
      <c r="G41" s="596">
        <v>0.3</v>
      </c>
      <c r="H41" s="592">
        <v>4.8899999999999997</v>
      </c>
      <c r="I41" s="596">
        <v>0.4</v>
      </c>
      <c r="J41" s="592">
        <v>8.49</v>
      </c>
      <c r="K41" s="596">
        <v>0.2</v>
      </c>
      <c r="L41" s="592">
        <v>6.17</v>
      </c>
      <c r="M41" s="596">
        <v>0.2</v>
      </c>
      <c r="N41" s="592">
        <v>7.27</v>
      </c>
      <c r="O41" s="596">
        <v>0.1</v>
      </c>
      <c r="P41" s="592">
        <v>8.16</v>
      </c>
      <c r="Q41" s="596">
        <v>0.2</v>
      </c>
      <c r="R41" s="592">
        <v>4.87</v>
      </c>
      <c r="S41" s="596">
        <v>0.3</v>
      </c>
    </row>
    <row r="42" spans="1:19">
      <c r="A42" s="590">
        <v>1999</v>
      </c>
      <c r="B42" s="592">
        <v>9.07</v>
      </c>
      <c r="C42" s="596">
        <v>0.3</v>
      </c>
      <c r="D42" s="592">
        <v>4.97</v>
      </c>
      <c r="E42" s="596">
        <v>0.9</v>
      </c>
      <c r="F42" s="592">
        <v>7.58</v>
      </c>
      <c r="G42" s="596">
        <v>0.5</v>
      </c>
      <c r="H42" s="592">
        <v>5.0999999999999996</v>
      </c>
      <c r="I42" s="596">
        <v>0.4</v>
      </c>
      <c r="J42" s="592">
        <v>8.81</v>
      </c>
      <c r="K42" s="596">
        <v>0.2</v>
      </c>
      <c r="L42" s="592">
        <v>6.43</v>
      </c>
      <c r="M42" s="596">
        <v>0.2</v>
      </c>
      <c r="N42" s="592">
        <v>7.57</v>
      </c>
      <c r="O42" s="596">
        <v>0.2</v>
      </c>
      <c r="P42" s="592">
        <v>8.5</v>
      </c>
      <c r="Q42" s="596">
        <v>0.2</v>
      </c>
      <c r="R42" s="592">
        <v>5.07</v>
      </c>
      <c r="S42" s="596">
        <v>0.4</v>
      </c>
    </row>
    <row r="43" spans="1:19">
      <c r="A43" s="590">
        <v>2000</v>
      </c>
      <c r="B43" s="592">
        <v>9.35</v>
      </c>
      <c r="C43" s="596">
        <v>0.2</v>
      </c>
      <c r="D43" s="592">
        <v>5.08</v>
      </c>
      <c r="E43" s="596">
        <v>1.1000000000000001</v>
      </c>
      <c r="F43" s="592">
        <v>7.83</v>
      </c>
      <c r="G43" s="596">
        <v>0.4</v>
      </c>
      <c r="H43" s="592">
        <v>5.26</v>
      </c>
      <c r="I43" s="596">
        <v>0.4</v>
      </c>
      <c r="J43" s="592">
        <v>9.06</v>
      </c>
      <c r="K43" s="596">
        <v>0.3</v>
      </c>
      <c r="L43" s="592">
        <v>6.64</v>
      </c>
      <c r="M43" s="596">
        <v>0.2</v>
      </c>
      <c r="N43" s="592">
        <v>7.8</v>
      </c>
      <c r="O43" s="596">
        <v>0.2</v>
      </c>
      <c r="P43" s="592">
        <v>8.76</v>
      </c>
      <c r="Q43" s="596">
        <v>0.2</v>
      </c>
      <c r="R43" s="592">
        <v>5.24</v>
      </c>
      <c r="S43" s="596">
        <v>0.4</v>
      </c>
    </row>
    <row r="44" spans="1:19">
      <c r="A44" s="590">
        <v>2001</v>
      </c>
      <c r="B44" s="592">
        <v>9.84</v>
      </c>
      <c r="C44" s="596">
        <v>0.3</v>
      </c>
      <c r="D44" s="592">
        <v>5.3</v>
      </c>
      <c r="E44" s="596">
        <v>1.3</v>
      </c>
      <c r="F44" s="592">
        <v>8.23</v>
      </c>
      <c r="G44" s="596">
        <v>0.4</v>
      </c>
      <c r="H44" s="592">
        <v>5.5</v>
      </c>
      <c r="I44" s="596">
        <v>0.3</v>
      </c>
      <c r="J44" s="592">
        <v>9.48</v>
      </c>
      <c r="K44" s="596">
        <v>0.2</v>
      </c>
      <c r="L44" s="592">
        <v>6.98</v>
      </c>
      <c r="M44" s="596">
        <v>0.2</v>
      </c>
      <c r="N44" s="592">
        <v>8.19</v>
      </c>
      <c r="O44" s="596">
        <v>0.2</v>
      </c>
      <c r="P44" s="592">
        <v>9.2100000000000009</v>
      </c>
      <c r="Q44" s="596">
        <v>0.2</v>
      </c>
      <c r="R44" s="592">
        <v>5.49</v>
      </c>
      <c r="S44" s="596">
        <v>0.3</v>
      </c>
    </row>
    <row r="45" spans="1:19">
      <c r="A45" s="590">
        <v>2002</v>
      </c>
      <c r="B45" s="592">
        <v>10.26</v>
      </c>
      <c r="C45" s="596">
        <v>0.3</v>
      </c>
      <c r="D45" s="592">
        <v>5.68</v>
      </c>
      <c r="E45" s="596">
        <v>1</v>
      </c>
      <c r="F45" s="592">
        <v>8.67</v>
      </c>
      <c r="G45" s="596">
        <v>0.4</v>
      </c>
      <c r="H45" s="592">
        <v>5.71</v>
      </c>
      <c r="I45" s="596">
        <v>0.3</v>
      </c>
      <c r="J45" s="592">
        <v>9.92</v>
      </c>
      <c r="K45" s="596">
        <v>0.3</v>
      </c>
      <c r="L45" s="592">
        <v>7.25</v>
      </c>
      <c r="M45" s="596">
        <v>0.2</v>
      </c>
      <c r="N45" s="592">
        <v>8.52</v>
      </c>
      <c r="O45" s="596">
        <v>0.2</v>
      </c>
      <c r="P45" s="592">
        <v>9.6300000000000008</v>
      </c>
      <c r="Q45" s="596">
        <v>0.2</v>
      </c>
      <c r="R45" s="592">
        <v>5.71</v>
      </c>
      <c r="S45" s="596">
        <v>0.3</v>
      </c>
    </row>
    <row r="46" spans="1:19">
      <c r="A46" s="590">
        <v>2003</v>
      </c>
      <c r="B46" s="592">
        <v>10.58</v>
      </c>
      <c r="C46" s="596">
        <v>0.2</v>
      </c>
      <c r="D46" s="592">
        <v>6</v>
      </c>
      <c r="E46" s="596">
        <v>0.9</v>
      </c>
      <c r="F46" s="592">
        <v>9.0399999999999991</v>
      </c>
      <c r="G46" s="596">
        <v>0.4</v>
      </c>
      <c r="H46" s="592">
        <v>6.08</v>
      </c>
      <c r="I46" s="596">
        <v>0.4</v>
      </c>
      <c r="J46" s="592">
        <v>10.210000000000001</v>
      </c>
      <c r="K46" s="596">
        <v>0.3</v>
      </c>
      <c r="L46" s="592">
        <v>7.65</v>
      </c>
      <c r="M46" s="596">
        <v>0.2</v>
      </c>
      <c r="N46" s="592">
        <v>8.85</v>
      </c>
      <c r="O46" s="596">
        <v>0.2</v>
      </c>
      <c r="P46" s="592">
        <v>9.9600000000000009</v>
      </c>
      <c r="Q46" s="596">
        <v>0.2</v>
      </c>
      <c r="R46" s="592">
        <v>6.06</v>
      </c>
      <c r="S46" s="596">
        <v>0.3</v>
      </c>
    </row>
    <row r="47" spans="1:19">
      <c r="A47" s="590">
        <v>2004</v>
      </c>
      <c r="B47" s="592">
        <v>10.96</v>
      </c>
      <c r="C47" s="596">
        <v>0.3</v>
      </c>
      <c r="D47" s="592">
        <v>6.16</v>
      </c>
      <c r="E47" s="596">
        <v>1.1000000000000001</v>
      </c>
      <c r="F47" s="592">
        <v>9.3699999999999992</v>
      </c>
      <c r="G47" s="596">
        <v>0.5</v>
      </c>
      <c r="H47" s="592">
        <v>6.32</v>
      </c>
      <c r="I47" s="596">
        <v>0.3</v>
      </c>
      <c r="J47" s="592">
        <v>10.54</v>
      </c>
      <c r="K47" s="596">
        <v>0.2</v>
      </c>
      <c r="L47" s="592">
        <v>7.94</v>
      </c>
      <c r="M47" s="596">
        <v>0.2</v>
      </c>
      <c r="N47" s="592">
        <v>9.18</v>
      </c>
      <c r="O47" s="596">
        <v>0.2</v>
      </c>
      <c r="P47" s="592">
        <v>10.35</v>
      </c>
      <c r="Q47" s="596">
        <v>0.2</v>
      </c>
      <c r="R47" s="592">
        <v>6.29</v>
      </c>
      <c r="S47" s="596">
        <v>0.3</v>
      </c>
    </row>
    <row r="48" spans="1:19">
      <c r="A48" s="590">
        <v>2005</v>
      </c>
      <c r="B48" s="592">
        <v>11.29</v>
      </c>
      <c r="C48" s="596">
        <v>0.2</v>
      </c>
      <c r="D48" s="592">
        <v>6.53</v>
      </c>
      <c r="E48" s="596">
        <v>0.9</v>
      </c>
      <c r="F48" s="592">
        <v>9.82</v>
      </c>
      <c r="G48" s="596">
        <v>0.4</v>
      </c>
      <c r="H48" s="592">
        <v>6.73</v>
      </c>
      <c r="I48" s="596">
        <v>0.4</v>
      </c>
      <c r="J48" s="592">
        <v>10.77</v>
      </c>
      <c r="K48" s="596">
        <v>0.2</v>
      </c>
      <c r="L48" s="592">
        <v>8.33</v>
      </c>
      <c r="M48" s="596">
        <v>0.2</v>
      </c>
      <c r="N48" s="592">
        <v>9.49</v>
      </c>
      <c r="O48" s="596">
        <v>0.1</v>
      </c>
      <c r="P48" s="592">
        <v>10.67</v>
      </c>
      <c r="Q48" s="596">
        <v>0.2</v>
      </c>
      <c r="R48" s="592">
        <v>6.69</v>
      </c>
      <c r="S48" s="596">
        <v>0.3</v>
      </c>
    </row>
    <row r="49" spans="1:19">
      <c r="A49" s="590">
        <v>2006</v>
      </c>
      <c r="B49" s="592">
        <v>11.64</v>
      </c>
      <c r="C49" s="596">
        <v>0.3</v>
      </c>
      <c r="D49" s="592">
        <v>6.86</v>
      </c>
      <c r="E49" s="596">
        <v>0.9</v>
      </c>
      <c r="F49" s="592">
        <v>10.14</v>
      </c>
      <c r="G49" s="596">
        <v>0.4</v>
      </c>
      <c r="H49" s="592">
        <v>7.01</v>
      </c>
      <c r="I49" s="596">
        <v>0.3</v>
      </c>
      <c r="J49" s="592">
        <v>11.15</v>
      </c>
      <c r="K49" s="596">
        <v>0.2</v>
      </c>
      <c r="L49" s="592">
        <v>8.67</v>
      </c>
      <c r="M49" s="596">
        <v>0.1</v>
      </c>
      <c r="N49" s="592">
        <v>9.84</v>
      </c>
      <c r="O49" s="596">
        <v>0.1</v>
      </c>
      <c r="P49" s="592">
        <v>11.03</v>
      </c>
      <c r="Q49" s="596">
        <v>0.2</v>
      </c>
      <c r="R49" s="592">
        <v>7</v>
      </c>
      <c r="S49" s="596">
        <v>0.2</v>
      </c>
    </row>
    <row r="50" spans="1:19">
      <c r="A50" s="590">
        <v>2007</v>
      </c>
      <c r="B50" s="592">
        <v>11.97</v>
      </c>
      <c r="C50" s="596">
        <v>0.2</v>
      </c>
      <c r="D50" s="592">
        <v>7.12</v>
      </c>
      <c r="E50" s="596">
        <v>0.8</v>
      </c>
      <c r="F50" s="592">
        <v>10.48</v>
      </c>
      <c r="G50" s="596">
        <v>0.4</v>
      </c>
      <c r="H50" s="592">
        <v>7.28</v>
      </c>
      <c r="I50" s="596">
        <v>0.4</v>
      </c>
      <c r="J50" s="592">
        <v>11.48</v>
      </c>
      <c r="K50" s="596">
        <v>0.2</v>
      </c>
      <c r="L50" s="592">
        <v>8.9700000000000006</v>
      </c>
      <c r="M50" s="596">
        <v>0.2</v>
      </c>
      <c r="N50" s="592">
        <v>10.16</v>
      </c>
      <c r="O50" s="596">
        <v>0.2</v>
      </c>
      <c r="P50" s="592">
        <v>11.36</v>
      </c>
      <c r="Q50" s="596">
        <v>0.3</v>
      </c>
      <c r="R50" s="592">
        <v>7.25</v>
      </c>
      <c r="S50" s="596">
        <v>0.3</v>
      </c>
    </row>
    <row r="51" spans="1:19">
      <c r="A51" s="590">
        <v>2008</v>
      </c>
      <c r="B51" s="592">
        <v>12.5</v>
      </c>
      <c r="C51" s="596">
        <v>0.2</v>
      </c>
      <c r="D51" s="592">
        <v>7.25</v>
      </c>
      <c r="E51" s="596">
        <v>1</v>
      </c>
      <c r="F51" s="592">
        <v>10.92</v>
      </c>
      <c r="G51" s="596">
        <v>0.4</v>
      </c>
      <c r="H51" s="592">
        <v>7.51</v>
      </c>
      <c r="I51" s="596">
        <v>0.3</v>
      </c>
      <c r="J51" s="592">
        <v>11.97</v>
      </c>
      <c r="K51" s="596">
        <v>0.2</v>
      </c>
      <c r="L51" s="592">
        <v>9.2799999999999994</v>
      </c>
      <c r="M51" s="596">
        <v>0.2</v>
      </c>
      <c r="N51" s="592">
        <v>10.54</v>
      </c>
      <c r="O51" s="596">
        <v>0.2</v>
      </c>
      <c r="P51" s="592">
        <v>11.88</v>
      </c>
      <c r="Q51" s="596">
        <v>0.2</v>
      </c>
      <c r="R51" s="592">
        <v>7.5</v>
      </c>
      <c r="S51" s="596">
        <v>0.2</v>
      </c>
    </row>
    <row r="52" spans="1:19">
      <c r="A52" s="590">
        <v>2009</v>
      </c>
      <c r="B52" s="592">
        <v>12.97</v>
      </c>
      <c r="C52" s="596">
        <v>0.2</v>
      </c>
      <c r="D52" s="592">
        <v>7.66</v>
      </c>
      <c r="E52" s="596">
        <v>1</v>
      </c>
      <c r="F52" s="592">
        <v>11.39</v>
      </c>
      <c r="G52" s="596">
        <v>0.4</v>
      </c>
      <c r="H52" s="592">
        <v>7.86</v>
      </c>
      <c r="I52" s="596">
        <v>0.4</v>
      </c>
      <c r="J52" s="592">
        <v>12.4</v>
      </c>
      <c r="K52" s="596">
        <v>0.3</v>
      </c>
      <c r="L52" s="592">
        <v>9.67</v>
      </c>
      <c r="M52" s="596">
        <v>0.2</v>
      </c>
      <c r="N52" s="592">
        <v>10.97</v>
      </c>
      <c r="O52" s="596">
        <v>0.1</v>
      </c>
      <c r="P52" s="592">
        <v>12.33</v>
      </c>
      <c r="Q52" s="596">
        <v>0.2</v>
      </c>
      <c r="R52" s="592">
        <v>7.81</v>
      </c>
      <c r="S52" s="596">
        <v>0.4</v>
      </c>
    </row>
    <row r="53" spans="1:19">
      <c r="A53" s="590">
        <v>2010</v>
      </c>
      <c r="B53" s="592">
        <v>13</v>
      </c>
      <c r="C53" s="596">
        <v>0.3</v>
      </c>
      <c r="D53" s="592">
        <v>7.67</v>
      </c>
      <c r="E53" s="596">
        <v>0.9</v>
      </c>
      <c r="F53" s="592">
        <v>11.69</v>
      </c>
      <c r="G53" s="596">
        <v>0.4</v>
      </c>
      <c r="H53" s="592">
        <v>8</v>
      </c>
      <c r="I53" s="596">
        <v>0.2</v>
      </c>
      <c r="J53" s="592">
        <v>12.34</v>
      </c>
      <c r="K53" s="596">
        <v>0.2</v>
      </c>
      <c r="L53" s="592">
        <v>9.89</v>
      </c>
      <c r="M53" s="596">
        <v>0.1</v>
      </c>
      <c r="N53" s="592">
        <v>11.08</v>
      </c>
      <c r="O53" s="596">
        <v>0.2</v>
      </c>
      <c r="P53" s="592">
        <v>12.5</v>
      </c>
      <c r="Q53" s="596">
        <v>0.2</v>
      </c>
      <c r="R53" s="592">
        <v>7.97</v>
      </c>
      <c r="S53" s="596">
        <v>0.3</v>
      </c>
    </row>
    <row r="54" spans="1:19">
      <c r="A54" s="590">
        <v>2011</v>
      </c>
      <c r="B54" s="592">
        <v>13.12</v>
      </c>
      <c r="C54" s="596">
        <v>0.3</v>
      </c>
      <c r="D54" s="592">
        <v>7.64</v>
      </c>
      <c r="E54" s="596">
        <v>0.8</v>
      </c>
      <c r="F54" s="592">
        <v>11.75</v>
      </c>
      <c r="G54" s="596">
        <v>0.4</v>
      </c>
      <c r="H54" s="592">
        <v>8.0299999999999994</v>
      </c>
      <c r="I54" s="596">
        <v>0.3</v>
      </c>
      <c r="J54" s="592">
        <v>12.41</v>
      </c>
      <c r="K54" s="596">
        <v>0.2</v>
      </c>
      <c r="L54" s="592">
        <v>9.9</v>
      </c>
      <c r="M54" s="596">
        <v>0.2</v>
      </c>
      <c r="N54" s="592">
        <v>11.07</v>
      </c>
      <c r="O54" s="596">
        <v>0.2</v>
      </c>
      <c r="P54" s="592">
        <v>12.56</v>
      </c>
      <c r="Q54" s="596">
        <v>0.2</v>
      </c>
      <c r="R54" s="592">
        <v>7.99</v>
      </c>
      <c r="S54" s="596">
        <v>0.2</v>
      </c>
    </row>
    <row r="55" spans="1:19">
      <c r="A55" s="590">
        <v>2012</v>
      </c>
      <c r="B55" s="592">
        <v>13.27</v>
      </c>
      <c r="C55" s="596">
        <v>0.3</v>
      </c>
      <c r="D55" s="592">
        <v>7.72</v>
      </c>
      <c r="E55" s="596">
        <v>0.6</v>
      </c>
      <c r="F55" s="592">
        <v>12.01</v>
      </c>
      <c r="G55" s="596">
        <v>0.3</v>
      </c>
      <c r="H55" s="592">
        <v>8.14</v>
      </c>
      <c r="I55" s="596">
        <v>0.3</v>
      </c>
      <c r="J55" s="592">
        <v>12.5</v>
      </c>
      <c r="K55" s="596">
        <v>0.2</v>
      </c>
      <c r="L55" s="592">
        <v>10.050000000000001</v>
      </c>
      <c r="M55" s="596">
        <v>0.2</v>
      </c>
      <c r="N55" s="592">
        <v>11.23</v>
      </c>
      <c r="O55" s="596">
        <v>0.1</v>
      </c>
      <c r="P55" s="592">
        <v>12.77</v>
      </c>
      <c r="Q55" s="596">
        <v>0.2</v>
      </c>
      <c r="R55" s="592">
        <v>8.02</v>
      </c>
      <c r="S55" s="596">
        <v>0.2</v>
      </c>
    </row>
    <row r="56" spans="1:19">
      <c r="A56" s="590">
        <v>2013</v>
      </c>
      <c r="B56" s="592">
        <v>13.6</v>
      </c>
      <c r="C56" s="596">
        <v>0.3</v>
      </c>
      <c r="D56" s="592">
        <v>7.91</v>
      </c>
      <c r="E56" s="596">
        <v>0.6</v>
      </c>
      <c r="F56" s="592">
        <v>12.24</v>
      </c>
      <c r="G56" s="596">
        <v>0.3</v>
      </c>
      <c r="H56" s="592">
        <v>8.3699999999999992</v>
      </c>
      <c r="I56" s="596">
        <v>0.3</v>
      </c>
      <c r="J56" s="592">
        <v>12.85</v>
      </c>
      <c r="K56" s="596">
        <v>0.2</v>
      </c>
      <c r="L56" s="592">
        <v>10.31</v>
      </c>
      <c r="M56" s="596">
        <v>0.2</v>
      </c>
      <c r="N56" s="592">
        <v>11.53</v>
      </c>
      <c r="O56" s="596">
        <v>0.1</v>
      </c>
      <c r="P56" s="592">
        <v>13.02</v>
      </c>
      <c r="Q56" s="596">
        <v>0.2</v>
      </c>
      <c r="R56" s="592">
        <v>8.26</v>
      </c>
      <c r="S56" s="596">
        <v>0.3</v>
      </c>
    </row>
    <row r="57" spans="1:19">
      <c r="A57" s="590">
        <v>2014</v>
      </c>
      <c r="B57" s="592">
        <v>13.61</v>
      </c>
      <c r="C57" s="596">
        <v>0.3</v>
      </c>
      <c r="D57" s="592">
        <v>8</v>
      </c>
      <c r="E57" s="596">
        <v>0.4</v>
      </c>
      <c r="F57" s="592">
        <v>12.3</v>
      </c>
      <c r="G57" s="596">
        <v>0.4</v>
      </c>
      <c r="H57" s="592">
        <v>8.44</v>
      </c>
      <c r="I57" s="596">
        <v>0.3</v>
      </c>
      <c r="J57" s="592">
        <v>12.82</v>
      </c>
      <c r="K57" s="596">
        <v>0.2</v>
      </c>
      <c r="L57" s="592">
        <v>10.36</v>
      </c>
      <c r="M57" s="596">
        <v>0.2</v>
      </c>
      <c r="N57" s="592">
        <v>11.55</v>
      </c>
      <c r="O57" s="596">
        <v>0.2</v>
      </c>
      <c r="P57" s="592">
        <v>13.09</v>
      </c>
      <c r="Q57" s="596">
        <v>0.2</v>
      </c>
      <c r="R57" s="592">
        <v>8.33</v>
      </c>
      <c r="S57" s="596">
        <v>0.2</v>
      </c>
    </row>
    <row r="58" spans="1:19">
      <c r="A58" s="590">
        <v>2015</v>
      </c>
      <c r="B58" s="592">
        <v>13.85</v>
      </c>
      <c r="C58" s="596">
        <v>0.3</v>
      </c>
      <c r="D58" s="592">
        <v>8.01</v>
      </c>
      <c r="E58" s="596">
        <v>0.5</v>
      </c>
      <c r="F58" s="592">
        <v>12.51</v>
      </c>
      <c r="G58" s="596">
        <v>0.4</v>
      </c>
      <c r="H58" s="592">
        <v>8.5500000000000007</v>
      </c>
      <c r="I58" s="596">
        <v>0.3</v>
      </c>
      <c r="J58" s="592">
        <v>13</v>
      </c>
      <c r="K58" s="596">
        <v>0.2</v>
      </c>
      <c r="L58" s="592">
        <v>10.49</v>
      </c>
      <c r="M58" s="596">
        <v>0.2</v>
      </c>
      <c r="N58" s="592">
        <v>11.72</v>
      </c>
      <c r="O58" s="596">
        <v>0.1</v>
      </c>
      <c r="P58" s="592">
        <v>13.29</v>
      </c>
      <c r="Q58" s="596">
        <v>0.2</v>
      </c>
      <c r="R58" s="592">
        <v>8.43</v>
      </c>
      <c r="S58" s="596">
        <v>0.3</v>
      </c>
    </row>
    <row r="59" spans="1:19">
      <c r="A59" s="590">
        <v>2016</v>
      </c>
      <c r="B59" s="592">
        <v>14.16</v>
      </c>
      <c r="C59" s="596">
        <v>0.3</v>
      </c>
      <c r="D59" s="592">
        <v>8.4600000000000009</v>
      </c>
      <c r="E59" s="596">
        <v>0.5</v>
      </c>
      <c r="F59" s="592">
        <v>12.82</v>
      </c>
      <c r="G59" s="596">
        <v>0.3</v>
      </c>
      <c r="H59" s="592">
        <v>8.98</v>
      </c>
      <c r="I59" s="596">
        <v>0.2</v>
      </c>
      <c r="J59" s="592">
        <v>13.35</v>
      </c>
      <c r="K59" s="596">
        <v>0.2</v>
      </c>
      <c r="L59" s="592">
        <v>10.92</v>
      </c>
      <c r="M59" s="596">
        <v>0.2</v>
      </c>
      <c r="N59" s="592">
        <v>12.09</v>
      </c>
      <c r="O59" s="596">
        <v>0.2</v>
      </c>
      <c r="P59" s="592">
        <v>13.59</v>
      </c>
      <c r="Q59" s="596">
        <v>0.2</v>
      </c>
      <c r="R59" s="592">
        <v>8.8699999999999992</v>
      </c>
      <c r="S59" s="596">
        <v>0.3</v>
      </c>
    </row>
    <row r="60" spans="1:19">
      <c r="A60" s="590">
        <v>2017</v>
      </c>
      <c r="B60" s="592">
        <v>14.48</v>
      </c>
      <c r="C60" s="596">
        <v>0.3</v>
      </c>
      <c r="D60" s="592">
        <v>8.76</v>
      </c>
      <c r="E60" s="596">
        <v>0.6</v>
      </c>
      <c r="F60" s="592">
        <v>13.16</v>
      </c>
      <c r="G60" s="596">
        <v>0.4</v>
      </c>
      <c r="H60" s="592">
        <v>9.2100000000000009</v>
      </c>
      <c r="I60" s="596">
        <v>0.2</v>
      </c>
      <c r="J60" s="592">
        <v>13.72</v>
      </c>
      <c r="K60" s="596">
        <v>0.2</v>
      </c>
      <c r="L60" s="592">
        <v>11.2</v>
      </c>
      <c r="M60" s="596">
        <v>0.2</v>
      </c>
      <c r="N60" s="592">
        <v>12.44</v>
      </c>
      <c r="O60" s="596">
        <v>0.1</v>
      </c>
      <c r="P60" s="592">
        <v>13.94</v>
      </c>
      <c r="Q60" s="596">
        <v>0.2</v>
      </c>
      <c r="R60" s="592">
        <v>9.1199999999999992</v>
      </c>
      <c r="S60" s="596">
        <v>0.3</v>
      </c>
    </row>
    <row r="61" spans="1:19">
      <c r="A61" s="589"/>
      <c r="B61" s="589"/>
      <c r="C61" s="589"/>
      <c r="D61" s="589"/>
      <c r="E61" s="589"/>
      <c r="F61" s="589"/>
      <c r="G61" s="589"/>
      <c r="H61" s="589"/>
      <c r="I61" s="589"/>
      <c r="J61" s="589"/>
      <c r="K61" s="589"/>
      <c r="L61" s="589"/>
      <c r="M61" s="589"/>
      <c r="N61" s="589"/>
      <c r="O61" s="589"/>
      <c r="P61" s="589"/>
      <c r="Q61" s="589"/>
      <c r="R61" s="589"/>
      <c r="S61" s="589"/>
    </row>
    <row r="62" spans="1:19">
      <c r="A62" s="591" t="s">
        <v>547</v>
      </c>
      <c r="B62" s="597"/>
      <c r="C62" s="597"/>
      <c r="D62" s="597"/>
      <c r="E62" s="597"/>
      <c r="F62" s="597"/>
      <c r="G62" s="597"/>
      <c r="H62" s="597"/>
      <c r="I62" s="597"/>
      <c r="J62" s="597"/>
      <c r="K62" s="597"/>
      <c r="L62" s="597"/>
      <c r="M62" s="597"/>
      <c r="N62" s="597"/>
      <c r="O62" s="597"/>
      <c r="P62" s="597"/>
      <c r="Q62" s="597"/>
      <c r="R62" s="597"/>
      <c r="S62" s="597"/>
    </row>
    <row r="63" spans="1:19">
      <c r="A63" s="591" t="s">
        <v>548</v>
      </c>
      <c r="B63" s="597"/>
      <c r="C63" s="597"/>
      <c r="D63" s="597"/>
      <c r="E63" s="597"/>
      <c r="F63" s="597"/>
      <c r="G63" s="597"/>
      <c r="H63" s="597"/>
      <c r="I63" s="597"/>
      <c r="J63" s="597"/>
      <c r="K63" s="597"/>
      <c r="L63" s="597"/>
      <c r="M63" s="597"/>
      <c r="N63" s="597"/>
      <c r="O63" s="597"/>
      <c r="P63" s="597"/>
      <c r="Q63" s="597"/>
      <c r="R63" s="597"/>
      <c r="S63" s="597"/>
    </row>
    <row r="64" spans="1:19">
      <c r="A64" s="589"/>
      <c r="B64" s="589"/>
      <c r="C64" s="589"/>
      <c r="D64" s="589"/>
      <c r="E64" s="589"/>
      <c r="F64" s="589"/>
      <c r="G64" s="589"/>
      <c r="H64" s="589"/>
      <c r="I64" s="589"/>
      <c r="J64" s="589"/>
      <c r="K64" s="589"/>
      <c r="L64" s="589"/>
      <c r="M64" s="589"/>
      <c r="N64" s="589"/>
      <c r="O64" s="589"/>
      <c r="P64" s="589"/>
      <c r="Q64" s="589"/>
      <c r="R64" s="589"/>
      <c r="S64" s="589"/>
    </row>
    <row r="65" spans="1:19">
      <c r="A65" s="589"/>
      <c r="B65" s="589"/>
      <c r="C65" s="589"/>
      <c r="D65" s="589"/>
      <c r="E65" s="589"/>
      <c r="F65" s="589"/>
      <c r="G65" s="589"/>
      <c r="H65" s="589"/>
      <c r="I65" s="589"/>
      <c r="J65" s="589"/>
      <c r="K65" s="589"/>
      <c r="L65" s="589"/>
      <c r="M65" s="589"/>
      <c r="N65" s="589"/>
      <c r="O65" s="589"/>
      <c r="P65" s="589"/>
      <c r="Q65" s="589"/>
      <c r="R65" s="589"/>
      <c r="S65" s="589"/>
    </row>
    <row r="66" spans="1:19" ht="15.75">
      <c r="A66" s="593" t="s">
        <v>530</v>
      </c>
      <c r="B66" s="597"/>
      <c r="C66" s="597"/>
      <c r="D66" s="597"/>
      <c r="E66" s="597"/>
      <c r="F66" s="597"/>
      <c r="G66" s="597"/>
      <c r="H66" s="597"/>
      <c r="I66" s="597"/>
      <c r="J66" s="597"/>
      <c r="K66" s="597"/>
      <c r="L66" s="597"/>
      <c r="M66" s="597"/>
      <c r="N66" s="597"/>
      <c r="O66" s="597"/>
      <c r="P66" s="597"/>
      <c r="Q66" s="597"/>
      <c r="R66" s="597"/>
      <c r="S66" s="597"/>
    </row>
    <row r="67" spans="1:19">
      <c r="A67" s="591" t="s">
        <v>531</v>
      </c>
      <c r="B67" s="597"/>
      <c r="C67" s="597"/>
      <c r="D67" s="597"/>
      <c r="E67" s="597"/>
      <c r="F67" s="597"/>
      <c r="G67" s="597"/>
      <c r="H67" s="597"/>
      <c r="I67" s="597"/>
      <c r="J67" s="597"/>
      <c r="K67" s="597"/>
      <c r="L67" s="597"/>
      <c r="M67" s="597"/>
      <c r="N67" s="597"/>
      <c r="O67" s="597"/>
      <c r="P67" s="597"/>
      <c r="Q67" s="597"/>
      <c r="R67" s="597"/>
      <c r="S67" s="597"/>
    </row>
    <row r="68" spans="1:19">
      <c r="A68" s="589"/>
      <c r="B68" s="589"/>
      <c r="C68" s="589"/>
      <c r="D68" s="589"/>
      <c r="E68" s="589"/>
      <c r="F68" s="589"/>
      <c r="G68" s="589"/>
      <c r="H68" s="589"/>
      <c r="I68" s="589"/>
      <c r="J68" s="589"/>
      <c r="K68" s="589"/>
      <c r="L68" s="589"/>
      <c r="M68" s="589"/>
      <c r="N68" s="589"/>
      <c r="O68" s="589"/>
      <c r="P68" s="589"/>
      <c r="Q68" s="589"/>
      <c r="R68" s="589"/>
      <c r="S68" s="589"/>
    </row>
    <row r="69" spans="1:19">
      <c r="A69" s="594" t="s">
        <v>532</v>
      </c>
      <c r="B69" s="594" t="s">
        <v>533</v>
      </c>
      <c r="C69" s="597"/>
      <c r="D69" s="597"/>
      <c r="E69" s="597"/>
      <c r="F69" s="597"/>
      <c r="G69" s="597"/>
      <c r="H69" s="597"/>
      <c r="I69" s="597"/>
      <c r="J69" s="597"/>
      <c r="K69" s="597"/>
      <c r="L69" s="597"/>
      <c r="M69" s="597"/>
      <c r="N69" s="597"/>
      <c r="O69" s="597"/>
      <c r="P69" s="597"/>
      <c r="Q69" s="597"/>
      <c r="R69" s="597"/>
      <c r="S69" s="597"/>
    </row>
    <row r="70" spans="1:19">
      <c r="A70" s="594" t="s">
        <v>534</v>
      </c>
      <c r="B70" s="594" t="s">
        <v>270</v>
      </c>
      <c r="C70" s="597"/>
      <c r="D70" s="597"/>
      <c r="E70" s="597"/>
      <c r="F70" s="597"/>
      <c r="G70" s="597"/>
      <c r="H70" s="597"/>
      <c r="I70" s="597"/>
      <c r="J70" s="597"/>
      <c r="K70" s="597"/>
      <c r="L70" s="597"/>
      <c r="M70" s="597"/>
      <c r="N70" s="597"/>
      <c r="O70" s="597"/>
      <c r="P70" s="597"/>
      <c r="Q70" s="597"/>
      <c r="R70" s="597"/>
      <c r="S70" s="597"/>
    </row>
    <row r="71" spans="1:19">
      <c r="A71" s="594" t="s">
        <v>535</v>
      </c>
      <c r="B71" s="594" t="s">
        <v>128</v>
      </c>
      <c r="C71" s="597"/>
      <c r="D71" s="597"/>
      <c r="E71" s="597"/>
      <c r="F71" s="597"/>
      <c r="G71" s="597"/>
      <c r="H71" s="597"/>
      <c r="I71" s="597"/>
      <c r="J71" s="597"/>
      <c r="K71" s="597"/>
      <c r="L71" s="597"/>
      <c r="M71" s="597"/>
      <c r="N71" s="597"/>
      <c r="O71" s="597"/>
      <c r="P71" s="597"/>
      <c r="Q71" s="597"/>
      <c r="R71" s="597"/>
      <c r="S71" s="597"/>
    </row>
    <row r="72" spans="1:19">
      <c r="A72" s="594" t="s">
        <v>536</v>
      </c>
      <c r="B72" s="594" t="s">
        <v>537</v>
      </c>
      <c r="C72" s="597"/>
      <c r="D72" s="597"/>
      <c r="E72" s="597"/>
      <c r="F72" s="597"/>
      <c r="G72" s="597"/>
      <c r="H72" s="597"/>
      <c r="I72" s="597"/>
      <c r="J72" s="597"/>
      <c r="K72" s="597"/>
      <c r="L72" s="597"/>
      <c r="M72" s="597"/>
      <c r="N72" s="597"/>
      <c r="O72" s="597"/>
      <c r="P72" s="597"/>
      <c r="Q72" s="597"/>
      <c r="R72" s="597"/>
      <c r="S72" s="597"/>
    </row>
    <row r="73" spans="1:19">
      <c r="A73" s="594" t="s">
        <v>158</v>
      </c>
      <c r="B73" s="594" t="s">
        <v>538</v>
      </c>
      <c r="C73" s="597"/>
      <c r="D73" s="597"/>
      <c r="E73" s="597"/>
      <c r="F73" s="597"/>
      <c r="G73" s="597"/>
      <c r="H73" s="597"/>
      <c r="I73" s="597"/>
      <c r="J73" s="597"/>
      <c r="K73" s="597"/>
      <c r="L73" s="597"/>
      <c r="M73" s="597"/>
      <c r="N73" s="597"/>
      <c r="O73" s="597"/>
      <c r="P73" s="597"/>
      <c r="Q73" s="597"/>
      <c r="R73" s="597"/>
      <c r="S73" s="597"/>
    </row>
    <row r="74" spans="1:19">
      <c r="A74" s="589"/>
      <c r="B74" s="589"/>
      <c r="C74" s="589"/>
      <c r="D74" s="589"/>
      <c r="E74" s="589"/>
      <c r="F74" s="589"/>
      <c r="G74" s="589"/>
      <c r="H74" s="589"/>
      <c r="I74" s="589"/>
      <c r="J74" s="589"/>
      <c r="K74" s="589"/>
      <c r="L74" s="589"/>
      <c r="M74" s="589"/>
      <c r="N74" s="589"/>
      <c r="O74" s="589"/>
      <c r="P74" s="589"/>
      <c r="Q74" s="589"/>
      <c r="R74" s="589"/>
      <c r="S74" s="589"/>
    </row>
    <row r="75" spans="1:19" ht="27.75" customHeight="1">
      <c r="A75" s="598" t="s">
        <v>35</v>
      </c>
      <c r="B75" s="1591" t="s">
        <v>539</v>
      </c>
      <c r="C75" s="1591"/>
      <c r="D75" s="1591" t="s">
        <v>540</v>
      </c>
      <c r="E75" s="1591"/>
      <c r="F75" s="1591" t="s">
        <v>541</v>
      </c>
      <c r="G75" s="1591"/>
      <c r="H75" s="1591" t="s">
        <v>542</v>
      </c>
      <c r="I75" s="1591"/>
      <c r="J75" s="1591" t="s">
        <v>156</v>
      </c>
      <c r="K75" s="1591"/>
      <c r="L75" s="1591" t="s">
        <v>155</v>
      </c>
      <c r="M75" s="1591"/>
      <c r="N75" s="1591" t="s">
        <v>104</v>
      </c>
      <c r="O75" s="1591"/>
      <c r="P75" s="1591" t="s">
        <v>543</v>
      </c>
      <c r="Q75" s="1591"/>
      <c r="R75" s="1591" t="s">
        <v>544</v>
      </c>
      <c r="S75" s="1591"/>
    </row>
    <row r="76" spans="1:19">
      <c r="A76" s="597"/>
      <c r="B76" s="595" t="s">
        <v>545</v>
      </c>
      <c r="C76" s="595" t="s">
        <v>546</v>
      </c>
      <c r="D76" s="595" t="s">
        <v>545</v>
      </c>
      <c r="E76" s="595" t="s">
        <v>546</v>
      </c>
      <c r="F76" s="595" t="s">
        <v>545</v>
      </c>
      <c r="G76" s="595" t="s">
        <v>546</v>
      </c>
      <c r="H76" s="595" t="s">
        <v>545</v>
      </c>
      <c r="I76" s="595" t="s">
        <v>546</v>
      </c>
      <c r="J76" s="595" t="s">
        <v>545</v>
      </c>
      <c r="K76" s="595" t="s">
        <v>546</v>
      </c>
      <c r="L76" s="595" t="s">
        <v>545</v>
      </c>
      <c r="M76" s="595" t="s">
        <v>546</v>
      </c>
      <c r="N76" s="595" t="s">
        <v>545</v>
      </c>
      <c r="O76" s="595" t="s">
        <v>546</v>
      </c>
      <c r="P76" s="595" t="s">
        <v>545</v>
      </c>
      <c r="Q76" s="595" t="s">
        <v>546</v>
      </c>
      <c r="R76" s="595" t="s">
        <v>545</v>
      </c>
      <c r="S76" s="595" t="s">
        <v>546</v>
      </c>
    </row>
    <row r="77" spans="1:19">
      <c r="A77" s="590">
        <v>1997</v>
      </c>
      <c r="B77" s="592">
        <v>10.1</v>
      </c>
      <c r="C77" s="596">
        <v>0.3</v>
      </c>
      <c r="D77" s="592">
        <v>7.07</v>
      </c>
      <c r="E77" s="596">
        <v>1.7</v>
      </c>
      <c r="F77" s="592">
        <v>8.01</v>
      </c>
      <c r="G77" s="596">
        <v>0.3</v>
      </c>
      <c r="H77" s="592">
        <v>5.87</v>
      </c>
      <c r="I77" s="596">
        <v>0.4</v>
      </c>
      <c r="J77" s="592">
        <v>10.01</v>
      </c>
      <c r="K77" s="596">
        <v>0.3</v>
      </c>
      <c r="L77" s="592">
        <v>7.48</v>
      </c>
      <c r="M77" s="596">
        <v>0.2</v>
      </c>
      <c r="N77" s="592">
        <v>8.93</v>
      </c>
      <c r="O77" s="596">
        <v>0.2</v>
      </c>
      <c r="P77" s="592">
        <v>9.34</v>
      </c>
      <c r="Q77" s="596">
        <v>0.2</v>
      </c>
      <c r="R77" s="592">
        <v>6.04</v>
      </c>
      <c r="S77" s="596">
        <v>0.4</v>
      </c>
    </row>
    <row r="78" spans="1:19">
      <c r="A78" s="590">
        <v>1998</v>
      </c>
      <c r="B78" s="592">
        <v>10.65</v>
      </c>
      <c r="C78" s="596">
        <v>0.4</v>
      </c>
      <c r="D78" s="592">
        <v>7.25</v>
      </c>
      <c r="E78" s="596">
        <v>2.2000000000000002</v>
      </c>
      <c r="F78" s="592">
        <v>8.39</v>
      </c>
      <c r="G78" s="596">
        <v>0.3</v>
      </c>
      <c r="H78" s="592">
        <v>6.19</v>
      </c>
      <c r="I78" s="596">
        <v>0.4</v>
      </c>
      <c r="J78" s="592">
        <v>10.54</v>
      </c>
      <c r="K78" s="596">
        <v>0.4</v>
      </c>
      <c r="L78" s="592">
        <v>7.83</v>
      </c>
      <c r="M78" s="596">
        <v>0.2</v>
      </c>
      <c r="N78" s="592">
        <v>9.4</v>
      </c>
      <c r="O78" s="596">
        <v>0.3</v>
      </c>
      <c r="P78" s="592">
        <v>9.84</v>
      </c>
      <c r="Q78" s="596">
        <v>0.3</v>
      </c>
      <c r="R78" s="592">
        <v>6.35</v>
      </c>
      <c r="S78" s="596">
        <v>0.5</v>
      </c>
    </row>
    <row r="79" spans="1:19">
      <c r="A79" s="590">
        <v>1999</v>
      </c>
      <c r="B79" s="592">
        <v>11.1</v>
      </c>
      <c r="C79" s="596">
        <v>0.3</v>
      </c>
      <c r="D79" s="592">
        <v>7.58</v>
      </c>
      <c r="E79" s="596">
        <v>1.8</v>
      </c>
      <c r="F79" s="592">
        <v>8.83</v>
      </c>
      <c r="G79" s="596">
        <v>0.3</v>
      </c>
      <c r="H79" s="592">
        <v>6.49</v>
      </c>
      <c r="I79" s="596">
        <v>0.4</v>
      </c>
      <c r="J79" s="592">
        <v>10.98</v>
      </c>
      <c r="K79" s="596">
        <v>0.3</v>
      </c>
      <c r="L79" s="592">
        <v>8.23</v>
      </c>
      <c r="M79" s="596">
        <v>0.2</v>
      </c>
      <c r="N79" s="592">
        <v>9.82</v>
      </c>
      <c r="O79" s="596">
        <v>0.2</v>
      </c>
      <c r="P79" s="592">
        <v>10.28</v>
      </c>
      <c r="Q79" s="596">
        <v>0.2</v>
      </c>
      <c r="R79" s="592">
        <v>6.66</v>
      </c>
      <c r="S79" s="596">
        <v>0.5</v>
      </c>
    </row>
    <row r="80" spans="1:19">
      <c r="A80" s="590">
        <v>2000</v>
      </c>
      <c r="B80" s="592">
        <v>11.53</v>
      </c>
      <c r="C80" s="596">
        <v>0.3</v>
      </c>
      <c r="D80" s="592">
        <v>7.6</v>
      </c>
      <c r="E80" s="596">
        <v>1.5</v>
      </c>
      <c r="F80" s="592">
        <v>9.1999999999999993</v>
      </c>
      <c r="G80" s="596">
        <v>0.3</v>
      </c>
      <c r="H80" s="592">
        <v>6.78</v>
      </c>
      <c r="I80" s="596">
        <v>0.4</v>
      </c>
      <c r="J80" s="592">
        <v>11.4</v>
      </c>
      <c r="K80" s="596">
        <v>0.3</v>
      </c>
      <c r="L80" s="592">
        <v>8.56</v>
      </c>
      <c r="M80" s="596">
        <v>0.2</v>
      </c>
      <c r="N80" s="592">
        <v>10.210000000000001</v>
      </c>
      <c r="O80" s="596">
        <v>0.2</v>
      </c>
      <c r="P80" s="592">
        <v>10.7</v>
      </c>
      <c r="Q80" s="596">
        <v>0.2</v>
      </c>
      <c r="R80" s="592">
        <v>6.9</v>
      </c>
      <c r="S80" s="596">
        <v>0.4</v>
      </c>
    </row>
    <row r="81" spans="1:19">
      <c r="A81" s="590">
        <v>2001</v>
      </c>
      <c r="B81" s="592">
        <v>12.24</v>
      </c>
      <c r="C81" s="596">
        <v>0.3</v>
      </c>
      <c r="D81" s="592">
        <v>7.79</v>
      </c>
      <c r="E81" s="596">
        <v>1.8</v>
      </c>
      <c r="F81" s="592">
        <v>9.7899999999999991</v>
      </c>
      <c r="G81" s="596">
        <v>0.3</v>
      </c>
      <c r="H81" s="592">
        <v>7.04</v>
      </c>
      <c r="I81" s="596">
        <v>0.4</v>
      </c>
      <c r="J81" s="592">
        <v>12.08</v>
      </c>
      <c r="K81" s="596">
        <v>0.3</v>
      </c>
      <c r="L81" s="592">
        <v>9.07</v>
      </c>
      <c r="M81" s="596">
        <v>0.2</v>
      </c>
      <c r="N81" s="592">
        <v>10.81</v>
      </c>
      <c r="O81" s="596">
        <v>0.2</v>
      </c>
      <c r="P81" s="592">
        <v>11.35</v>
      </c>
      <c r="Q81" s="596">
        <v>0.3</v>
      </c>
      <c r="R81" s="592">
        <v>7.16</v>
      </c>
      <c r="S81" s="596">
        <v>0.4</v>
      </c>
    </row>
    <row r="82" spans="1:19">
      <c r="A82" s="590">
        <v>2002</v>
      </c>
      <c r="B82" s="592">
        <v>12.92</v>
      </c>
      <c r="C82" s="596">
        <v>0.4</v>
      </c>
      <c r="D82" s="592">
        <v>8.8800000000000008</v>
      </c>
      <c r="E82" s="596">
        <v>1.7</v>
      </c>
      <c r="F82" s="592">
        <v>10.32</v>
      </c>
      <c r="G82" s="596">
        <v>0.3</v>
      </c>
      <c r="H82" s="592">
        <v>7.42</v>
      </c>
      <c r="I82" s="596">
        <v>0.4</v>
      </c>
      <c r="J82" s="592">
        <v>12.77</v>
      </c>
      <c r="K82" s="596">
        <v>0.4</v>
      </c>
      <c r="L82" s="592">
        <v>9.5500000000000007</v>
      </c>
      <c r="M82" s="596">
        <v>0.2</v>
      </c>
      <c r="N82" s="592">
        <v>11.39</v>
      </c>
      <c r="O82" s="596">
        <v>0.2</v>
      </c>
      <c r="P82" s="592">
        <v>11.97</v>
      </c>
      <c r="Q82" s="596">
        <v>0.3</v>
      </c>
      <c r="R82" s="592">
        <v>7.65</v>
      </c>
      <c r="S82" s="596">
        <v>0.5</v>
      </c>
    </row>
    <row r="83" spans="1:19">
      <c r="A83" s="590">
        <v>2003</v>
      </c>
      <c r="B83" s="592">
        <v>13.28</v>
      </c>
      <c r="C83" s="596">
        <v>0.4</v>
      </c>
      <c r="D83" s="592">
        <v>9.2100000000000009</v>
      </c>
      <c r="E83" s="596">
        <v>1.7</v>
      </c>
      <c r="F83" s="592">
        <v>10.7</v>
      </c>
      <c r="G83" s="596">
        <v>0.3</v>
      </c>
      <c r="H83" s="592">
        <v>7.85</v>
      </c>
      <c r="I83" s="596">
        <v>0.4</v>
      </c>
      <c r="J83" s="592">
        <v>13.12</v>
      </c>
      <c r="K83" s="596">
        <v>0.4</v>
      </c>
      <c r="L83" s="592">
        <v>9.9499999999999993</v>
      </c>
      <c r="M83" s="596">
        <v>0.2</v>
      </c>
      <c r="N83" s="592">
        <v>11.76</v>
      </c>
      <c r="O83" s="596">
        <v>0.2</v>
      </c>
      <c r="P83" s="592">
        <v>12.34</v>
      </c>
      <c r="Q83" s="596">
        <v>0.3</v>
      </c>
      <c r="R83" s="592">
        <v>8.08</v>
      </c>
      <c r="S83" s="596">
        <v>0.5</v>
      </c>
    </row>
    <row r="84" spans="1:19">
      <c r="A84" s="590">
        <v>2004</v>
      </c>
      <c r="B84" s="592">
        <v>13.52</v>
      </c>
      <c r="C84" s="596">
        <v>0.3</v>
      </c>
      <c r="D84" s="592">
        <v>9.32</v>
      </c>
      <c r="E84" s="596">
        <v>1.5</v>
      </c>
      <c r="F84" s="592">
        <v>11.12</v>
      </c>
      <c r="G84" s="596">
        <v>0.3</v>
      </c>
      <c r="H84" s="592">
        <v>8.17</v>
      </c>
      <c r="I84" s="596">
        <v>0.4</v>
      </c>
      <c r="J84" s="592">
        <v>13.34</v>
      </c>
      <c r="K84" s="596">
        <v>0.3</v>
      </c>
      <c r="L84" s="592">
        <v>10.34</v>
      </c>
      <c r="M84" s="596">
        <v>0.2</v>
      </c>
      <c r="N84" s="592">
        <v>12.04</v>
      </c>
      <c r="O84" s="596">
        <v>0.2</v>
      </c>
      <c r="P84" s="592">
        <v>12.63</v>
      </c>
      <c r="Q84" s="596">
        <v>0.2</v>
      </c>
      <c r="R84" s="592">
        <v>8.36</v>
      </c>
      <c r="S84" s="596">
        <v>0.4</v>
      </c>
    </row>
    <row r="85" spans="1:19">
      <c r="A85" s="590">
        <v>2005</v>
      </c>
      <c r="B85" s="592">
        <v>14.05</v>
      </c>
      <c r="C85" s="596">
        <v>0.3</v>
      </c>
      <c r="D85" s="592">
        <v>10.17</v>
      </c>
      <c r="E85" s="596">
        <v>1.4</v>
      </c>
      <c r="F85" s="592">
        <v>11.65</v>
      </c>
      <c r="G85" s="596">
        <v>0.3</v>
      </c>
      <c r="H85" s="592">
        <v>8.77</v>
      </c>
      <c r="I85" s="596">
        <v>0.4</v>
      </c>
      <c r="J85" s="592">
        <v>13.85</v>
      </c>
      <c r="K85" s="596">
        <v>0.3</v>
      </c>
      <c r="L85" s="592">
        <v>10.89</v>
      </c>
      <c r="M85" s="596">
        <v>0.2</v>
      </c>
      <c r="N85" s="592">
        <v>12.55</v>
      </c>
      <c r="O85" s="596">
        <v>0.2</v>
      </c>
      <c r="P85" s="592">
        <v>13.14</v>
      </c>
      <c r="Q85" s="596">
        <v>0.2</v>
      </c>
      <c r="R85" s="592">
        <v>9.0500000000000007</v>
      </c>
      <c r="S85" s="596">
        <v>0.4</v>
      </c>
    </row>
    <row r="86" spans="1:19">
      <c r="A86" s="590">
        <v>2006</v>
      </c>
      <c r="B86" s="592">
        <v>14.58</v>
      </c>
      <c r="C86" s="596">
        <v>0.3</v>
      </c>
      <c r="D86" s="592">
        <v>10.61</v>
      </c>
      <c r="E86" s="596">
        <v>1.5</v>
      </c>
      <c r="F86" s="592">
        <v>12.02</v>
      </c>
      <c r="G86" s="596">
        <v>0.3</v>
      </c>
      <c r="H86" s="592">
        <v>9.2100000000000009</v>
      </c>
      <c r="I86" s="596">
        <v>0.4</v>
      </c>
      <c r="J86" s="592">
        <v>14.38</v>
      </c>
      <c r="K86" s="596">
        <v>0.3</v>
      </c>
      <c r="L86" s="592">
        <v>11.3</v>
      </c>
      <c r="M86" s="596">
        <v>0.2</v>
      </c>
      <c r="N86" s="592">
        <v>13.03</v>
      </c>
      <c r="O86" s="596">
        <v>0.2</v>
      </c>
      <c r="P86" s="592">
        <v>13.61</v>
      </c>
      <c r="Q86" s="596">
        <v>0.2</v>
      </c>
      <c r="R86" s="592">
        <v>9.49</v>
      </c>
      <c r="S86" s="596">
        <v>0.5</v>
      </c>
    </row>
    <row r="87" spans="1:19">
      <c r="A87" s="590">
        <v>2007</v>
      </c>
      <c r="B87" s="592">
        <v>14.95</v>
      </c>
      <c r="C87" s="596">
        <v>0.3</v>
      </c>
      <c r="D87" s="592">
        <v>11.11</v>
      </c>
      <c r="E87" s="596">
        <v>1.5</v>
      </c>
      <c r="F87" s="592">
        <v>12.42</v>
      </c>
      <c r="G87" s="596">
        <v>0.3</v>
      </c>
      <c r="H87" s="592">
        <v>9.6</v>
      </c>
      <c r="I87" s="596">
        <v>0.4</v>
      </c>
      <c r="J87" s="592">
        <v>14.75</v>
      </c>
      <c r="K87" s="596">
        <v>0.3</v>
      </c>
      <c r="L87" s="592">
        <v>11.69</v>
      </c>
      <c r="M87" s="596">
        <v>0.2</v>
      </c>
      <c r="N87" s="592">
        <v>13.43</v>
      </c>
      <c r="O87" s="596">
        <v>0.2</v>
      </c>
      <c r="P87" s="592">
        <v>14</v>
      </c>
      <c r="Q87" s="596">
        <v>0.2</v>
      </c>
      <c r="R87" s="592">
        <v>9.91</v>
      </c>
      <c r="S87" s="596">
        <v>0.5</v>
      </c>
    </row>
    <row r="88" spans="1:19">
      <c r="A88" s="590">
        <v>2008</v>
      </c>
      <c r="B88" s="592">
        <v>15.63</v>
      </c>
      <c r="C88" s="596">
        <v>0.4</v>
      </c>
      <c r="D88" s="592">
        <v>11.62</v>
      </c>
      <c r="E88" s="596">
        <v>3.8</v>
      </c>
      <c r="F88" s="592">
        <v>12.92</v>
      </c>
      <c r="G88" s="596">
        <v>0.3</v>
      </c>
      <c r="H88" s="592">
        <v>9.86</v>
      </c>
      <c r="I88" s="596">
        <v>0.4</v>
      </c>
      <c r="J88" s="592">
        <v>15.42</v>
      </c>
      <c r="K88" s="596">
        <v>0.4</v>
      </c>
      <c r="L88" s="592">
        <v>12.14</v>
      </c>
      <c r="M88" s="596">
        <v>0.2</v>
      </c>
      <c r="N88" s="592">
        <v>13.99</v>
      </c>
      <c r="O88" s="596">
        <v>0.3</v>
      </c>
      <c r="P88" s="592">
        <v>14.61</v>
      </c>
      <c r="Q88" s="596">
        <v>0.3</v>
      </c>
      <c r="R88" s="592">
        <v>10.23</v>
      </c>
      <c r="S88" s="596">
        <v>1</v>
      </c>
    </row>
    <row r="89" spans="1:19">
      <c r="A89" s="590">
        <v>2009</v>
      </c>
      <c r="B89" s="592">
        <v>16.07</v>
      </c>
      <c r="C89" s="596">
        <v>0.3</v>
      </c>
      <c r="D89" s="592">
        <v>11.78</v>
      </c>
      <c r="E89" s="596">
        <v>1.4</v>
      </c>
      <c r="F89" s="592">
        <v>13.44</v>
      </c>
      <c r="G89" s="596">
        <v>0.3</v>
      </c>
      <c r="H89" s="592">
        <v>10.39</v>
      </c>
      <c r="I89" s="596">
        <v>0.4</v>
      </c>
      <c r="J89" s="592">
        <v>15.83</v>
      </c>
      <c r="K89" s="596">
        <v>0.3</v>
      </c>
      <c r="L89" s="592">
        <v>12.64</v>
      </c>
      <c r="M89" s="596">
        <v>0.2</v>
      </c>
      <c r="N89" s="592">
        <v>14.43</v>
      </c>
      <c r="O89" s="596">
        <v>0.2</v>
      </c>
      <c r="P89" s="592">
        <v>15.07</v>
      </c>
      <c r="Q89" s="596">
        <v>0.2</v>
      </c>
      <c r="R89" s="592">
        <v>10.69</v>
      </c>
      <c r="S89" s="596">
        <v>0.5</v>
      </c>
    </row>
    <row r="90" spans="1:19">
      <c r="A90" s="590">
        <v>2010</v>
      </c>
      <c r="B90" s="592">
        <v>16.27</v>
      </c>
      <c r="C90" s="596">
        <v>0.3</v>
      </c>
      <c r="D90" s="592">
        <v>11.86</v>
      </c>
      <c r="E90" s="596">
        <v>1.3</v>
      </c>
      <c r="F90" s="592">
        <v>13.75</v>
      </c>
      <c r="G90" s="596">
        <v>0.3</v>
      </c>
      <c r="H90" s="592">
        <v>10.61</v>
      </c>
      <c r="I90" s="596">
        <v>0.4</v>
      </c>
      <c r="J90" s="592">
        <v>16.010000000000002</v>
      </c>
      <c r="K90" s="596">
        <v>0.3</v>
      </c>
      <c r="L90" s="592">
        <v>12.92</v>
      </c>
      <c r="M90" s="596">
        <v>0.2</v>
      </c>
      <c r="N90" s="592">
        <v>14.65</v>
      </c>
      <c r="O90" s="596">
        <v>0.2</v>
      </c>
      <c r="P90" s="592">
        <v>15.31</v>
      </c>
      <c r="Q90" s="596">
        <v>0.2</v>
      </c>
      <c r="R90" s="592">
        <v>10.89</v>
      </c>
      <c r="S90" s="596">
        <v>0.4</v>
      </c>
    </row>
    <row r="91" spans="1:19">
      <c r="A91" s="590">
        <v>2011</v>
      </c>
      <c r="B91" s="592">
        <v>16.43</v>
      </c>
      <c r="C91" s="596">
        <v>0.3</v>
      </c>
      <c r="D91" s="592">
        <v>11.88</v>
      </c>
      <c r="E91" s="596">
        <v>1.2</v>
      </c>
      <c r="F91" s="592">
        <v>13.82</v>
      </c>
      <c r="G91" s="596">
        <v>0.3</v>
      </c>
      <c r="H91" s="592">
        <v>10.7</v>
      </c>
      <c r="I91" s="596">
        <v>0.4</v>
      </c>
      <c r="J91" s="592">
        <v>16.14</v>
      </c>
      <c r="K91" s="596">
        <v>0.3</v>
      </c>
      <c r="L91" s="592">
        <v>12.98</v>
      </c>
      <c r="M91" s="596">
        <v>0.2</v>
      </c>
      <c r="N91" s="592">
        <v>14.76</v>
      </c>
      <c r="O91" s="596">
        <v>0.2</v>
      </c>
      <c r="P91" s="592">
        <v>15.44</v>
      </c>
      <c r="Q91" s="596">
        <v>0.2</v>
      </c>
      <c r="R91" s="592">
        <v>10.98</v>
      </c>
      <c r="S91" s="596">
        <v>0.4</v>
      </c>
    </row>
    <row r="92" spans="1:19">
      <c r="A92" s="590">
        <v>2012</v>
      </c>
      <c r="B92" s="592">
        <v>16.52</v>
      </c>
      <c r="C92" s="596">
        <v>0.3</v>
      </c>
      <c r="D92" s="592">
        <v>11.58</v>
      </c>
      <c r="E92" s="596">
        <v>1.3</v>
      </c>
      <c r="F92" s="592">
        <v>14.07</v>
      </c>
      <c r="G92" s="596">
        <v>0.3</v>
      </c>
      <c r="H92" s="592">
        <v>10.79</v>
      </c>
      <c r="I92" s="596">
        <v>0.3</v>
      </c>
      <c r="J92" s="592">
        <v>16.2</v>
      </c>
      <c r="K92" s="596">
        <v>0.3</v>
      </c>
      <c r="L92" s="592">
        <v>13.19</v>
      </c>
      <c r="M92" s="596">
        <v>0.2</v>
      </c>
      <c r="N92" s="592">
        <v>14.88</v>
      </c>
      <c r="O92" s="596">
        <v>0.2</v>
      </c>
      <c r="P92" s="592">
        <v>15.59</v>
      </c>
      <c r="Q92" s="596">
        <v>0.2</v>
      </c>
      <c r="R92" s="592">
        <v>10.98</v>
      </c>
      <c r="S92" s="596">
        <v>0.4</v>
      </c>
    </row>
    <row r="93" spans="1:19">
      <c r="A93" s="590">
        <v>2013</v>
      </c>
      <c r="B93" s="592">
        <v>16.920000000000002</v>
      </c>
      <c r="C93" s="596">
        <v>0.3</v>
      </c>
      <c r="D93" s="592">
        <v>11.59</v>
      </c>
      <c r="E93" s="596">
        <v>1</v>
      </c>
      <c r="F93" s="592">
        <v>14.26</v>
      </c>
      <c r="G93" s="596">
        <v>0.3</v>
      </c>
      <c r="H93" s="592">
        <v>11.06</v>
      </c>
      <c r="I93" s="596">
        <v>0.3</v>
      </c>
      <c r="J93" s="592">
        <v>16.579999999999998</v>
      </c>
      <c r="K93" s="596">
        <v>0.3</v>
      </c>
      <c r="L93" s="592">
        <v>13.41</v>
      </c>
      <c r="M93" s="596">
        <v>0.2</v>
      </c>
      <c r="N93" s="592">
        <v>15.17</v>
      </c>
      <c r="O93" s="596">
        <v>0.2</v>
      </c>
      <c r="P93" s="592">
        <v>15.9</v>
      </c>
      <c r="Q93" s="596">
        <v>0.2</v>
      </c>
      <c r="R93" s="592">
        <v>11.18</v>
      </c>
      <c r="S93" s="596">
        <v>0.4</v>
      </c>
    </row>
    <row r="94" spans="1:19">
      <c r="A94" s="590">
        <v>2014</v>
      </c>
      <c r="B94" s="592">
        <v>16.79</v>
      </c>
      <c r="C94" s="596">
        <v>0.3</v>
      </c>
      <c r="D94" s="592">
        <v>11.63</v>
      </c>
      <c r="E94" s="596">
        <v>1</v>
      </c>
      <c r="F94" s="592">
        <v>14.4</v>
      </c>
      <c r="G94" s="596">
        <v>0.3</v>
      </c>
      <c r="H94" s="592">
        <v>11.17</v>
      </c>
      <c r="I94" s="596">
        <v>0.4</v>
      </c>
      <c r="J94" s="592">
        <v>16.45</v>
      </c>
      <c r="K94" s="596">
        <v>0.3</v>
      </c>
      <c r="L94" s="592">
        <v>13.54</v>
      </c>
      <c r="M94" s="596">
        <v>0.2</v>
      </c>
      <c r="N94" s="592">
        <v>15.17</v>
      </c>
      <c r="O94" s="596">
        <v>0.2</v>
      </c>
      <c r="P94" s="592">
        <v>15.88</v>
      </c>
      <c r="Q94" s="596">
        <v>0.2</v>
      </c>
      <c r="R94" s="592">
        <v>11.28</v>
      </c>
      <c r="S94" s="596">
        <v>0.4</v>
      </c>
    </row>
    <row r="95" spans="1:19">
      <c r="A95" s="590">
        <v>2015</v>
      </c>
      <c r="B95" s="592">
        <v>16.96</v>
      </c>
      <c r="C95" s="596">
        <v>0.3</v>
      </c>
      <c r="D95" s="592">
        <v>11.37</v>
      </c>
      <c r="E95" s="596">
        <v>1.1000000000000001</v>
      </c>
      <c r="F95" s="592">
        <v>14.57</v>
      </c>
      <c r="G95" s="596">
        <v>0.2</v>
      </c>
      <c r="H95" s="592">
        <v>11.14</v>
      </c>
      <c r="I95" s="596">
        <v>0.3</v>
      </c>
      <c r="J95" s="592">
        <v>16.59</v>
      </c>
      <c r="K95" s="596">
        <v>0.3</v>
      </c>
      <c r="L95" s="592">
        <v>13.66</v>
      </c>
      <c r="M95" s="596">
        <v>0.2</v>
      </c>
      <c r="N95" s="592">
        <v>15.29</v>
      </c>
      <c r="O95" s="596">
        <v>0.2</v>
      </c>
      <c r="P95" s="592">
        <v>16.04</v>
      </c>
      <c r="Q95" s="596">
        <v>0.2</v>
      </c>
      <c r="R95" s="592">
        <v>11.19</v>
      </c>
      <c r="S95" s="596">
        <v>0.4</v>
      </c>
    </row>
    <row r="96" spans="1:19">
      <c r="A96" s="590">
        <v>2016</v>
      </c>
      <c r="B96" s="592">
        <v>17.43</v>
      </c>
      <c r="C96" s="596">
        <v>0.3</v>
      </c>
      <c r="D96" s="592">
        <v>12.3</v>
      </c>
      <c r="E96" s="596">
        <v>1.1000000000000001</v>
      </c>
      <c r="F96" s="592">
        <v>14.97</v>
      </c>
      <c r="G96" s="596">
        <v>0.3</v>
      </c>
      <c r="H96" s="592">
        <v>11.67</v>
      </c>
      <c r="I96" s="596">
        <v>0.3</v>
      </c>
      <c r="J96" s="592">
        <v>17.100000000000001</v>
      </c>
      <c r="K96" s="596">
        <v>0.3</v>
      </c>
      <c r="L96" s="592">
        <v>14.11</v>
      </c>
      <c r="M96" s="596">
        <v>0.2</v>
      </c>
      <c r="N96" s="592">
        <v>15.77</v>
      </c>
      <c r="O96" s="596">
        <v>0.2</v>
      </c>
      <c r="P96" s="592">
        <v>16.48</v>
      </c>
      <c r="Q96" s="596">
        <v>0.2</v>
      </c>
      <c r="R96" s="592">
        <v>11.82</v>
      </c>
      <c r="S96" s="596">
        <v>0.4</v>
      </c>
    </row>
    <row r="97" spans="1:19">
      <c r="A97" s="590">
        <v>2017</v>
      </c>
      <c r="B97" s="592">
        <v>17.95</v>
      </c>
      <c r="C97" s="596">
        <v>0.3</v>
      </c>
      <c r="D97" s="592">
        <v>12.68</v>
      </c>
      <c r="E97" s="596">
        <v>1.1000000000000001</v>
      </c>
      <c r="F97" s="592">
        <v>15.42</v>
      </c>
      <c r="G97" s="596">
        <v>0.3</v>
      </c>
      <c r="H97" s="592">
        <v>12.02</v>
      </c>
      <c r="I97" s="596">
        <v>0.4</v>
      </c>
      <c r="J97" s="592">
        <v>17.600000000000001</v>
      </c>
      <c r="K97" s="596">
        <v>0.3</v>
      </c>
      <c r="L97" s="592">
        <v>14.54</v>
      </c>
      <c r="M97" s="596">
        <v>0.2</v>
      </c>
      <c r="N97" s="592">
        <v>16.25</v>
      </c>
      <c r="O97" s="596">
        <v>0.2</v>
      </c>
      <c r="P97" s="592">
        <v>16.97</v>
      </c>
      <c r="Q97" s="596">
        <v>0.2</v>
      </c>
      <c r="R97" s="592">
        <v>12.18</v>
      </c>
      <c r="S97" s="596">
        <v>0.4</v>
      </c>
    </row>
    <row r="98" spans="1:19">
      <c r="A98" s="589"/>
      <c r="B98" s="589"/>
      <c r="C98" s="589"/>
      <c r="D98" s="589"/>
      <c r="E98" s="589"/>
      <c r="F98" s="589"/>
      <c r="G98" s="589"/>
      <c r="H98" s="589"/>
      <c r="I98" s="589"/>
      <c r="J98" s="589"/>
      <c r="K98" s="589"/>
      <c r="L98" s="589"/>
      <c r="M98" s="589"/>
      <c r="N98" s="589"/>
      <c r="O98" s="589"/>
      <c r="P98" s="589"/>
      <c r="Q98" s="589"/>
      <c r="R98" s="589"/>
      <c r="S98" s="589"/>
    </row>
    <row r="99" spans="1:19">
      <c r="A99" s="591" t="s">
        <v>547</v>
      </c>
      <c r="B99" s="597"/>
      <c r="C99" s="597"/>
      <c r="D99" s="597"/>
      <c r="E99" s="597"/>
      <c r="F99" s="597"/>
      <c r="G99" s="597"/>
      <c r="H99" s="597"/>
      <c r="I99" s="597"/>
      <c r="J99" s="597"/>
      <c r="K99" s="597"/>
      <c r="L99" s="597"/>
      <c r="M99" s="597"/>
      <c r="N99" s="597"/>
      <c r="O99" s="597"/>
      <c r="P99" s="597"/>
      <c r="Q99" s="597"/>
      <c r="R99" s="597"/>
      <c r="S99" s="597"/>
    </row>
    <row r="100" spans="1:19">
      <c r="A100" s="591" t="s">
        <v>548</v>
      </c>
      <c r="B100" s="597"/>
      <c r="C100" s="597"/>
      <c r="D100" s="597"/>
      <c r="E100" s="597"/>
      <c r="F100" s="597"/>
      <c r="G100" s="597"/>
      <c r="H100" s="597"/>
      <c r="I100" s="597"/>
      <c r="J100" s="597"/>
      <c r="K100" s="597"/>
      <c r="L100" s="597"/>
      <c r="M100" s="597"/>
      <c r="N100" s="597"/>
      <c r="O100" s="597"/>
      <c r="P100" s="597"/>
      <c r="Q100" s="597"/>
      <c r="R100" s="597"/>
      <c r="S100" s="597"/>
    </row>
    <row r="101" spans="1:19">
      <c r="A101" s="589"/>
      <c r="B101" s="589"/>
      <c r="C101" s="589"/>
      <c r="D101" s="589"/>
      <c r="E101" s="589"/>
      <c r="F101" s="589"/>
      <c r="G101" s="589"/>
      <c r="H101" s="589"/>
      <c r="I101" s="589"/>
      <c r="J101" s="589"/>
      <c r="K101" s="589"/>
      <c r="L101" s="589"/>
      <c r="M101" s="589"/>
      <c r="N101" s="589"/>
      <c r="O101" s="589"/>
      <c r="P101" s="589"/>
      <c r="Q101" s="589"/>
      <c r="R101" s="589"/>
      <c r="S101" s="589"/>
    </row>
    <row r="102" spans="1:19">
      <c r="A102" s="589"/>
      <c r="B102" s="589"/>
      <c r="C102" s="589"/>
      <c r="D102" s="589"/>
      <c r="E102" s="589"/>
      <c r="F102" s="589"/>
      <c r="G102" s="589"/>
      <c r="H102" s="589"/>
      <c r="I102" s="589"/>
      <c r="J102" s="589"/>
      <c r="K102" s="589"/>
      <c r="L102" s="589"/>
      <c r="M102" s="589"/>
      <c r="N102" s="589"/>
      <c r="O102" s="589"/>
      <c r="P102" s="589"/>
      <c r="Q102" s="589"/>
      <c r="R102" s="589"/>
      <c r="S102" s="589"/>
    </row>
    <row r="103" spans="1:19" ht="15.75">
      <c r="A103" s="593" t="s">
        <v>530</v>
      </c>
      <c r="B103" s="597"/>
      <c r="C103" s="597"/>
      <c r="D103" s="597"/>
      <c r="E103" s="597"/>
      <c r="F103" s="597"/>
      <c r="G103" s="597"/>
      <c r="H103" s="597"/>
      <c r="I103" s="597"/>
      <c r="J103" s="597"/>
      <c r="K103" s="597"/>
      <c r="L103" s="597"/>
      <c r="M103" s="597"/>
      <c r="N103" s="597"/>
      <c r="O103" s="597"/>
      <c r="P103" s="597"/>
      <c r="Q103" s="597"/>
      <c r="R103" s="597"/>
      <c r="S103" s="597"/>
    </row>
    <row r="104" spans="1:19">
      <c r="A104" s="591" t="s">
        <v>531</v>
      </c>
      <c r="B104" s="597"/>
      <c r="C104" s="597"/>
      <c r="D104" s="597"/>
      <c r="E104" s="597"/>
      <c r="F104" s="597"/>
      <c r="G104" s="597"/>
      <c r="H104" s="597"/>
      <c r="I104" s="597"/>
      <c r="J104" s="597"/>
      <c r="K104" s="597"/>
      <c r="L104" s="597"/>
      <c r="M104" s="597"/>
      <c r="N104" s="597"/>
      <c r="O104" s="597"/>
      <c r="P104" s="597"/>
      <c r="Q104" s="597"/>
      <c r="R104" s="597"/>
      <c r="S104" s="597"/>
    </row>
    <row r="105" spans="1:19">
      <c r="A105" s="589"/>
      <c r="B105" s="589"/>
      <c r="C105" s="589"/>
      <c r="D105" s="589"/>
      <c r="E105" s="589"/>
      <c r="F105" s="589"/>
      <c r="G105" s="589"/>
      <c r="H105" s="589"/>
      <c r="I105" s="589"/>
      <c r="J105" s="589"/>
      <c r="K105" s="589"/>
      <c r="L105" s="589"/>
      <c r="M105" s="589"/>
      <c r="N105" s="589"/>
      <c r="O105" s="589"/>
      <c r="P105" s="589"/>
      <c r="Q105" s="589"/>
      <c r="R105" s="589"/>
      <c r="S105" s="589"/>
    </row>
    <row r="106" spans="1:19">
      <c r="A106" s="594" t="s">
        <v>532</v>
      </c>
      <c r="B106" s="594" t="s">
        <v>549</v>
      </c>
      <c r="C106" s="597"/>
      <c r="D106" s="597"/>
      <c r="E106" s="597"/>
      <c r="F106" s="597"/>
      <c r="G106" s="597"/>
      <c r="H106" s="597"/>
      <c r="I106" s="597"/>
      <c r="J106" s="597"/>
      <c r="K106" s="597"/>
      <c r="L106" s="597"/>
      <c r="M106" s="597"/>
      <c r="N106" s="597"/>
      <c r="O106" s="597"/>
      <c r="P106" s="597"/>
      <c r="Q106" s="597"/>
      <c r="R106" s="597"/>
      <c r="S106" s="597"/>
    </row>
    <row r="107" spans="1:19">
      <c r="A107" s="594" t="s">
        <v>534</v>
      </c>
      <c r="B107" s="594" t="s">
        <v>2</v>
      </c>
      <c r="C107" s="597"/>
      <c r="D107" s="597"/>
      <c r="E107" s="597"/>
      <c r="F107" s="597"/>
      <c r="G107" s="597"/>
      <c r="H107" s="597"/>
      <c r="I107" s="597"/>
      <c r="J107" s="597"/>
      <c r="K107" s="597"/>
      <c r="L107" s="597"/>
      <c r="M107" s="597"/>
      <c r="N107" s="597"/>
      <c r="O107" s="597"/>
      <c r="P107" s="597"/>
      <c r="Q107" s="597"/>
      <c r="R107" s="597"/>
      <c r="S107" s="597"/>
    </row>
    <row r="108" spans="1:19">
      <c r="A108" s="594" t="s">
        <v>535</v>
      </c>
      <c r="B108" s="594" t="s">
        <v>129</v>
      </c>
      <c r="C108" s="597"/>
      <c r="D108" s="597"/>
      <c r="E108" s="597"/>
      <c r="F108" s="597"/>
      <c r="G108" s="597"/>
      <c r="H108" s="597"/>
      <c r="I108" s="597"/>
      <c r="J108" s="597"/>
      <c r="K108" s="597"/>
      <c r="L108" s="597"/>
      <c r="M108" s="597"/>
      <c r="N108" s="597"/>
      <c r="O108" s="597"/>
      <c r="P108" s="597"/>
      <c r="Q108" s="597"/>
      <c r="R108" s="597"/>
      <c r="S108" s="597"/>
    </row>
    <row r="109" spans="1:19">
      <c r="A109" s="594" t="s">
        <v>536</v>
      </c>
      <c r="B109" s="594" t="s">
        <v>537</v>
      </c>
      <c r="C109" s="597"/>
      <c r="D109" s="597"/>
      <c r="E109" s="597"/>
      <c r="F109" s="597"/>
      <c r="G109" s="597"/>
      <c r="H109" s="597"/>
      <c r="I109" s="597"/>
      <c r="J109" s="597"/>
      <c r="K109" s="597"/>
      <c r="L109" s="597"/>
      <c r="M109" s="597"/>
      <c r="N109" s="597"/>
      <c r="O109" s="597"/>
      <c r="P109" s="597"/>
      <c r="Q109" s="597"/>
      <c r="R109" s="597"/>
      <c r="S109" s="597"/>
    </row>
    <row r="110" spans="1:19">
      <c r="A110" s="594" t="s">
        <v>158</v>
      </c>
      <c r="B110" s="594" t="s">
        <v>538</v>
      </c>
      <c r="C110" s="597"/>
      <c r="D110" s="597"/>
      <c r="E110" s="597"/>
      <c r="F110" s="597"/>
      <c r="G110" s="597"/>
      <c r="H110" s="597"/>
      <c r="I110" s="597"/>
      <c r="J110" s="597"/>
      <c r="K110" s="597"/>
      <c r="L110" s="597"/>
      <c r="M110" s="597"/>
      <c r="N110" s="597"/>
      <c r="O110" s="597"/>
      <c r="P110" s="597"/>
      <c r="Q110" s="597"/>
      <c r="R110" s="597"/>
      <c r="S110" s="597"/>
    </row>
    <row r="111" spans="1:19">
      <c r="A111" s="589"/>
      <c r="B111" s="589"/>
      <c r="C111" s="589"/>
      <c r="D111" s="589"/>
      <c r="E111" s="589"/>
      <c r="F111" s="589"/>
      <c r="G111" s="589"/>
      <c r="H111" s="589"/>
      <c r="I111" s="589"/>
      <c r="J111" s="589"/>
      <c r="K111" s="589"/>
      <c r="L111" s="589"/>
      <c r="M111" s="589"/>
      <c r="N111" s="589"/>
      <c r="O111" s="589"/>
      <c r="P111" s="589"/>
      <c r="Q111" s="589"/>
      <c r="R111" s="589"/>
      <c r="S111" s="589"/>
    </row>
    <row r="112" spans="1:19" ht="30.75" customHeight="1">
      <c r="A112" s="598" t="s">
        <v>35</v>
      </c>
      <c r="B112" s="1591" t="s">
        <v>539</v>
      </c>
      <c r="C112" s="1592"/>
      <c r="D112" s="1591" t="s">
        <v>540</v>
      </c>
      <c r="E112" s="1592"/>
      <c r="F112" s="1591" t="s">
        <v>541</v>
      </c>
      <c r="G112" s="1592"/>
      <c r="H112" s="1591" t="s">
        <v>542</v>
      </c>
      <c r="I112" s="1592"/>
      <c r="J112" s="1591" t="s">
        <v>156</v>
      </c>
      <c r="K112" s="1592"/>
      <c r="L112" s="1591" t="s">
        <v>155</v>
      </c>
      <c r="M112" s="1592"/>
      <c r="N112" s="1591" t="s">
        <v>104</v>
      </c>
      <c r="O112" s="1592"/>
      <c r="P112" s="1591" t="s">
        <v>543</v>
      </c>
      <c r="Q112" s="1592"/>
      <c r="R112" s="1591" t="s">
        <v>544</v>
      </c>
      <c r="S112" s="1592"/>
    </row>
    <row r="113" spans="1:19">
      <c r="A113" s="597"/>
      <c r="B113" s="595" t="s">
        <v>545</v>
      </c>
      <c r="C113" s="595" t="s">
        <v>546</v>
      </c>
      <c r="D113" s="595" t="s">
        <v>545</v>
      </c>
      <c r="E113" s="595" t="s">
        <v>546</v>
      </c>
      <c r="F113" s="595" t="s">
        <v>545</v>
      </c>
      <c r="G113" s="595" t="s">
        <v>546</v>
      </c>
      <c r="H113" s="595" t="s">
        <v>545</v>
      </c>
      <c r="I113" s="595" t="s">
        <v>546</v>
      </c>
      <c r="J113" s="595" t="s">
        <v>545</v>
      </c>
      <c r="K113" s="595" t="s">
        <v>546</v>
      </c>
      <c r="L113" s="595" t="s">
        <v>545</v>
      </c>
      <c r="M113" s="595" t="s">
        <v>546</v>
      </c>
      <c r="N113" s="595" t="s">
        <v>545</v>
      </c>
      <c r="O113" s="595" t="s">
        <v>546</v>
      </c>
      <c r="P113" s="595" t="s">
        <v>545</v>
      </c>
      <c r="Q113" s="595" t="s">
        <v>546</v>
      </c>
      <c r="R113" s="595" t="s">
        <v>545</v>
      </c>
      <c r="S113" s="595" t="s">
        <v>546</v>
      </c>
    </row>
    <row r="114" spans="1:19">
      <c r="A114" s="590">
        <v>1997</v>
      </c>
      <c r="B114" s="592">
        <v>11.08</v>
      </c>
      <c r="C114" s="596">
        <v>1</v>
      </c>
      <c r="D114" s="592">
        <v>5.28</v>
      </c>
      <c r="E114" s="596">
        <v>2.4</v>
      </c>
      <c r="F114" s="592">
        <v>9.41</v>
      </c>
      <c r="G114" s="596">
        <v>1</v>
      </c>
      <c r="H114" s="592">
        <v>5.76</v>
      </c>
      <c r="I114" s="596">
        <v>1.6</v>
      </c>
      <c r="J114" s="592">
        <v>10.76</v>
      </c>
      <c r="K114" s="596">
        <v>0.9</v>
      </c>
      <c r="L114" s="592">
        <v>8.35</v>
      </c>
      <c r="M114" s="596">
        <v>1</v>
      </c>
      <c r="N114" s="592">
        <v>9.51</v>
      </c>
      <c r="O114" s="596">
        <v>0.7</v>
      </c>
      <c r="P114" s="592">
        <v>10.24</v>
      </c>
      <c r="Q114" s="596">
        <v>0.6</v>
      </c>
      <c r="R114" s="592">
        <v>5.66</v>
      </c>
      <c r="S114" s="596">
        <v>1.6</v>
      </c>
    </row>
    <row r="115" spans="1:19">
      <c r="A115" s="590">
        <v>1998</v>
      </c>
      <c r="B115" s="592">
        <v>11.57</v>
      </c>
      <c r="C115" s="596">
        <v>1</v>
      </c>
      <c r="D115" s="592">
        <v>5.0999999999999996</v>
      </c>
      <c r="E115" s="596">
        <v>2.6</v>
      </c>
      <c r="F115" s="592">
        <v>9.83</v>
      </c>
      <c r="G115" s="596">
        <v>1</v>
      </c>
      <c r="H115" s="592">
        <v>5.84</v>
      </c>
      <c r="I115" s="596">
        <v>1.5</v>
      </c>
      <c r="J115" s="592">
        <v>11.16</v>
      </c>
      <c r="K115" s="596">
        <v>0.9</v>
      </c>
      <c r="L115" s="592">
        <v>8.6999999999999993</v>
      </c>
      <c r="M115" s="596">
        <v>0.9</v>
      </c>
      <c r="N115" s="592">
        <v>9.84</v>
      </c>
      <c r="O115" s="596">
        <v>0.7</v>
      </c>
      <c r="P115" s="592">
        <v>10.7</v>
      </c>
      <c r="Q115" s="596">
        <v>0.7</v>
      </c>
      <c r="R115" s="592">
        <v>5.68</v>
      </c>
      <c r="S115" s="596">
        <v>1.6</v>
      </c>
    </row>
    <row r="116" spans="1:19">
      <c r="A116" s="590">
        <v>1999</v>
      </c>
      <c r="B116" s="592">
        <v>12</v>
      </c>
      <c r="C116" s="596">
        <v>0.9</v>
      </c>
      <c r="D116" s="592">
        <v>5.16</v>
      </c>
      <c r="E116" s="596">
        <v>2.7</v>
      </c>
      <c r="F116" s="592">
        <v>10.24</v>
      </c>
      <c r="G116" s="596">
        <v>0.9</v>
      </c>
      <c r="H116" s="592">
        <v>6</v>
      </c>
      <c r="I116" s="596">
        <v>1.5</v>
      </c>
      <c r="J116" s="592">
        <v>11.52</v>
      </c>
      <c r="K116" s="596">
        <v>0.9</v>
      </c>
      <c r="L116" s="592">
        <v>9</v>
      </c>
      <c r="M116" s="596">
        <v>0.9</v>
      </c>
      <c r="N116" s="592">
        <v>10.23</v>
      </c>
      <c r="O116" s="596">
        <v>0.7</v>
      </c>
      <c r="P116" s="592">
        <v>11.15</v>
      </c>
      <c r="Q116" s="596">
        <v>0.7</v>
      </c>
      <c r="R116" s="592">
        <v>5.86</v>
      </c>
      <c r="S116" s="596">
        <v>1.6</v>
      </c>
    </row>
    <row r="117" spans="1:19">
      <c r="A117" s="590">
        <v>2000</v>
      </c>
      <c r="B117" s="592">
        <v>12.66</v>
      </c>
      <c r="C117" s="596">
        <v>1</v>
      </c>
      <c r="D117" s="592">
        <v>5.45</v>
      </c>
      <c r="E117" s="596">
        <v>2.6</v>
      </c>
      <c r="F117" s="592">
        <v>10.63</v>
      </c>
      <c r="G117" s="596">
        <v>1.1000000000000001</v>
      </c>
      <c r="H117" s="592">
        <v>6</v>
      </c>
      <c r="I117" s="596">
        <v>1.8</v>
      </c>
      <c r="J117" s="592">
        <v>12.19</v>
      </c>
      <c r="K117" s="596">
        <v>0.9</v>
      </c>
      <c r="L117" s="592">
        <v>9.2799999999999994</v>
      </c>
      <c r="M117" s="596">
        <v>0.9</v>
      </c>
      <c r="N117" s="592">
        <v>10.69</v>
      </c>
      <c r="O117" s="596">
        <v>0.7</v>
      </c>
      <c r="P117" s="592">
        <v>11.73</v>
      </c>
      <c r="Q117" s="596">
        <v>0.8</v>
      </c>
      <c r="R117" s="592">
        <v>5.82</v>
      </c>
      <c r="S117" s="596">
        <v>1.4</v>
      </c>
    </row>
    <row r="118" spans="1:19">
      <c r="A118" s="590">
        <v>2001</v>
      </c>
      <c r="B118" s="592">
        <v>13.34</v>
      </c>
      <c r="C118" s="596">
        <v>1</v>
      </c>
      <c r="D118" s="592">
        <v>5.5</v>
      </c>
      <c r="E118" s="596">
        <v>2.8</v>
      </c>
      <c r="F118" s="592">
        <v>11.41</v>
      </c>
      <c r="G118" s="596">
        <v>0.9</v>
      </c>
      <c r="H118" s="592">
        <v>6.24</v>
      </c>
      <c r="I118" s="596">
        <v>1.7</v>
      </c>
      <c r="J118" s="592">
        <v>12.8</v>
      </c>
      <c r="K118" s="596">
        <v>1</v>
      </c>
      <c r="L118" s="592">
        <v>9.81</v>
      </c>
      <c r="M118" s="596">
        <v>1</v>
      </c>
      <c r="N118" s="592">
        <v>11.26</v>
      </c>
      <c r="O118" s="596">
        <v>0.7</v>
      </c>
      <c r="P118" s="592">
        <v>12.4</v>
      </c>
      <c r="Q118" s="596">
        <v>0.8</v>
      </c>
      <c r="R118" s="592">
        <v>6.03</v>
      </c>
      <c r="S118" s="596">
        <v>1.3</v>
      </c>
    </row>
    <row r="119" spans="1:19">
      <c r="A119" s="590">
        <v>2002</v>
      </c>
      <c r="B119" s="592">
        <v>14.02</v>
      </c>
      <c r="C119" s="596">
        <v>1</v>
      </c>
      <c r="D119" s="592">
        <v>6</v>
      </c>
      <c r="E119" s="596">
        <v>2.4</v>
      </c>
      <c r="F119" s="592">
        <v>11.99</v>
      </c>
      <c r="G119" s="596">
        <v>1.1000000000000001</v>
      </c>
      <c r="H119" s="592">
        <v>6.52</v>
      </c>
      <c r="I119" s="596">
        <v>1.5</v>
      </c>
      <c r="J119" s="592">
        <v>13.41</v>
      </c>
      <c r="K119" s="596">
        <v>0.9</v>
      </c>
      <c r="L119" s="592">
        <v>10.29</v>
      </c>
      <c r="M119" s="596">
        <v>1</v>
      </c>
      <c r="N119" s="592">
        <v>11.77</v>
      </c>
      <c r="O119" s="596">
        <v>0.7</v>
      </c>
      <c r="P119" s="592">
        <v>13.07</v>
      </c>
      <c r="Q119" s="596">
        <v>0.6</v>
      </c>
      <c r="R119" s="592">
        <v>6.42</v>
      </c>
      <c r="S119" s="596">
        <v>1.3</v>
      </c>
    </row>
    <row r="120" spans="1:19">
      <c r="A120" s="590">
        <v>2003</v>
      </c>
      <c r="B120" s="592">
        <v>14.58</v>
      </c>
      <c r="C120" s="596">
        <v>1</v>
      </c>
      <c r="D120" s="592">
        <v>6.5</v>
      </c>
      <c r="E120" s="596">
        <v>3</v>
      </c>
      <c r="F120" s="592">
        <v>12.42</v>
      </c>
      <c r="G120" s="596">
        <v>1.1000000000000001</v>
      </c>
      <c r="H120" s="592">
        <v>7.26</v>
      </c>
      <c r="I120" s="596">
        <v>1.9</v>
      </c>
      <c r="J120" s="592">
        <v>14</v>
      </c>
      <c r="K120" s="596">
        <v>1</v>
      </c>
      <c r="L120" s="592">
        <v>10.84</v>
      </c>
      <c r="M120" s="596">
        <v>0.9</v>
      </c>
      <c r="N120" s="592">
        <v>12.39</v>
      </c>
      <c r="O120" s="596">
        <v>0.7</v>
      </c>
      <c r="P120" s="592">
        <v>13.54</v>
      </c>
      <c r="Q120" s="596">
        <v>0.7</v>
      </c>
      <c r="R120" s="592">
        <v>7.1</v>
      </c>
      <c r="S120" s="596">
        <v>1.5</v>
      </c>
    </row>
    <row r="121" spans="1:19">
      <c r="A121" s="590">
        <v>2004</v>
      </c>
      <c r="B121" s="592">
        <v>14.98</v>
      </c>
      <c r="C121" s="596">
        <v>1.1000000000000001</v>
      </c>
      <c r="D121" s="592">
        <v>6.9</v>
      </c>
      <c r="E121" s="596">
        <v>2.6</v>
      </c>
      <c r="F121" s="592">
        <v>12.8</v>
      </c>
      <c r="G121" s="596">
        <v>0.9</v>
      </c>
      <c r="H121" s="592">
        <v>7.72</v>
      </c>
      <c r="I121" s="596">
        <v>2</v>
      </c>
      <c r="J121" s="592">
        <v>14.28</v>
      </c>
      <c r="K121" s="596">
        <v>0.9</v>
      </c>
      <c r="L121" s="592">
        <v>11.37</v>
      </c>
      <c r="M121" s="596">
        <v>1</v>
      </c>
      <c r="N121" s="592">
        <v>12.8</v>
      </c>
      <c r="O121" s="596">
        <v>0.7</v>
      </c>
      <c r="P121" s="592">
        <v>13.92</v>
      </c>
      <c r="Q121" s="596">
        <v>0.7</v>
      </c>
      <c r="R121" s="592">
        <v>7.42</v>
      </c>
      <c r="S121" s="596">
        <v>1.8</v>
      </c>
    </row>
    <row r="122" spans="1:19">
      <c r="A122" s="590">
        <v>2005</v>
      </c>
      <c r="B122" s="592">
        <v>15.57</v>
      </c>
      <c r="C122" s="596">
        <v>1</v>
      </c>
      <c r="D122" s="592">
        <v>7.3</v>
      </c>
      <c r="E122" s="596">
        <v>2.8</v>
      </c>
      <c r="F122" s="592">
        <v>13.32</v>
      </c>
      <c r="G122" s="596">
        <v>1</v>
      </c>
      <c r="H122" s="592">
        <v>8.5299999999999994</v>
      </c>
      <c r="I122" s="596">
        <v>1.7</v>
      </c>
      <c r="J122" s="592">
        <v>14.9</v>
      </c>
      <c r="K122" s="596">
        <v>1</v>
      </c>
      <c r="L122" s="592">
        <v>11.95</v>
      </c>
      <c r="M122" s="596">
        <v>1.1000000000000001</v>
      </c>
      <c r="N122" s="592">
        <v>13.37</v>
      </c>
      <c r="O122" s="596">
        <v>0.6</v>
      </c>
      <c r="P122" s="592">
        <v>14.45</v>
      </c>
      <c r="Q122" s="596">
        <v>0.6</v>
      </c>
      <c r="R122" s="592">
        <v>8.24</v>
      </c>
      <c r="S122" s="596">
        <v>1.5</v>
      </c>
    </row>
    <row r="123" spans="1:19">
      <c r="A123" s="590">
        <v>2006</v>
      </c>
      <c r="B123" s="592">
        <v>15.74</v>
      </c>
      <c r="C123" s="596">
        <v>0.8</v>
      </c>
      <c r="D123" s="592">
        <v>7.78</v>
      </c>
      <c r="E123" s="596">
        <v>2.6</v>
      </c>
      <c r="F123" s="592">
        <v>13.65</v>
      </c>
      <c r="G123" s="596">
        <v>0.8</v>
      </c>
      <c r="H123" s="592">
        <v>8.91</v>
      </c>
      <c r="I123" s="596">
        <v>1.7</v>
      </c>
      <c r="J123" s="592">
        <v>15.11</v>
      </c>
      <c r="K123" s="596">
        <v>0.9</v>
      </c>
      <c r="L123" s="592">
        <v>12.27</v>
      </c>
      <c r="M123" s="596">
        <v>1</v>
      </c>
      <c r="N123" s="592">
        <v>13.67</v>
      </c>
      <c r="O123" s="596">
        <v>0.6</v>
      </c>
      <c r="P123" s="592">
        <v>14.74</v>
      </c>
      <c r="Q123" s="596">
        <v>0.7</v>
      </c>
      <c r="R123" s="592">
        <v>8.59</v>
      </c>
      <c r="S123" s="596">
        <v>1.6</v>
      </c>
    </row>
    <row r="124" spans="1:19">
      <c r="A124" s="590">
        <v>2007</v>
      </c>
      <c r="B124" s="592">
        <v>16.350000000000001</v>
      </c>
      <c r="C124" s="596">
        <v>1</v>
      </c>
      <c r="D124" s="592">
        <v>8.01</v>
      </c>
      <c r="E124" s="596">
        <v>4.0999999999999996</v>
      </c>
      <c r="F124" s="592">
        <v>14.16</v>
      </c>
      <c r="G124" s="596">
        <v>1</v>
      </c>
      <c r="H124" s="592">
        <v>9.1</v>
      </c>
      <c r="I124" s="596">
        <v>1.9</v>
      </c>
      <c r="J124" s="592">
        <v>15.61</v>
      </c>
      <c r="K124" s="596">
        <v>1</v>
      </c>
      <c r="L124" s="592">
        <v>12.75</v>
      </c>
      <c r="M124" s="596">
        <v>0.9</v>
      </c>
      <c r="N124" s="592">
        <v>14.23</v>
      </c>
      <c r="O124" s="596">
        <v>0.7</v>
      </c>
      <c r="P124" s="592">
        <v>15.25</v>
      </c>
      <c r="Q124" s="596">
        <v>0.6</v>
      </c>
      <c r="R124" s="592">
        <v>8.8699999999999992</v>
      </c>
      <c r="S124" s="596">
        <v>1.6</v>
      </c>
    </row>
    <row r="125" spans="1:19">
      <c r="A125" s="590">
        <v>2008</v>
      </c>
      <c r="B125" s="592">
        <v>16.96</v>
      </c>
      <c r="C125" s="596">
        <v>0.9</v>
      </c>
      <c r="D125" s="592">
        <v>8.2799999999999994</v>
      </c>
      <c r="E125" s="596">
        <v>3.7</v>
      </c>
      <c r="F125" s="592">
        <v>14.63</v>
      </c>
      <c r="G125" s="596">
        <v>0.9</v>
      </c>
      <c r="H125" s="592">
        <v>9.07</v>
      </c>
      <c r="I125" s="596">
        <v>1.8</v>
      </c>
      <c r="J125" s="592">
        <v>16.29</v>
      </c>
      <c r="K125" s="596">
        <v>1.1000000000000001</v>
      </c>
      <c r="L125" s="592">
        <v>13.15</v>
      </c>
      <c r="M125" s="596">
        <v>1</v>
      </c>
      <c r="N125" s="592">
        <v>14.68</v>
      </c>
      <c r="O125" s="596">
        <v>0.7</v>
      </c>
      <c r="P125" s="592">
        <v>15.79</v>
      </c>
      <c r="Q125" s="596">
        <v>0.7</v>
      </c>
      <c r="R125" s="592">
        <v>8.86</v>
      </c>
      <c r="S125" s="596">
        <v>1.6</v>
      </c>
    </row>
    <row r="126" spans="1:19">
      <c r="A126" s="590">
        <v>2009</v>
      </c>
      <c r="B126" s="592">
        <v>17.53</v>
      </c>
      <c r="C126" s="596">
        <v>0.9</v>
      </c>
      <c r="D126" s="592">
        <v>8.82</v>
      </c>
      <c r="E126" s="596">
        <v>3.2</v>
      </c>
      <c r="F126" s="592">
        <v>15.23</v>
      </c>
      <c r="G126" s="596">
        <v>0.9</v>
      </c>
      <c r="H126" s="592">
        <v>9.68</v>
      </c>
      <c r="I126" s="596">
        <v>1.8</v>
      </c>
      <c r="J126" s="592">
        <v>16.77</v>
      </c>
      <c r="K126" s="596">
        <v>0.9</v>
      </c>
      <c r="L126" s="592">
        <v>13.82</v>
      </c>
      <c r="M126" s="596">
        <v>0.9</v>
      </c>
      <c r="N126" s="592">
        <v>15.29</v>
      </c>
      <c r="O126" s="596">
        <v>0.6</v>
      </c>
      <c r="P126" s="592">
        <v>16.39</v>
      </c>
      <c r="Q126" s="596">
        <v>0.6</v>
      </c>
      <c r="R126" s="592">
        <v>9.3699999999999992</v>
      </c>
      <c r="S126" s="596">
        <v>1.7</v>
      </c>
    </row>
    <row r="127" spans="1:19">
      <c r="A127" s="590">
        <v>2010</v>
      </c>
      <c r="B127" s="592">
        <v>17.88</v>
      </c>
      <c r="C127" s="596">
        <v>0.8</v>
      </c>
      <c r="D127" s="592">
        <v>8.9700000000000006</v>
      </c>
      <c r="E127" s="596">
        <v>3</v>
      </c>
      <c r="F127" s="592">
        <v>15.65</v>
      </c>
      <c r="G127" s="596">
        <v>0.9</v>
      </c>
      <c r="H127" s="592">
        <v>9.76</v>
      </c>
      <c r="I127" s="596">
        <v>1.4</v>
      </c>
      <c r="J127" s="592">
        <v>16.96</v>
      </c>
      <c r="K127" s="596">
        <v>0.9</v>
      </c>
      <c r="L127" s="592">
        <v>14.06</v>
      </c>
      <c r="M127" s="596">
        <v>0.9</v>
      </c>
      <c r="N127" s="592">
        <v>15.46</v>
      </c>
      <c r="O127" s="596">
        <v>0.5</v>
      </c>
      <c r="P127" s="592">
        <v>16.77</v>
      </c>
      <c r="Q127" s="596">
        <v>0.6</v>
      </c>
      <c r="R127" s="592">
        <v>9.52</v>
      </c>
      <c r="S127" s="596">
        <v>1.6</v>
      </c>
    </row>
    <row r="128" spans="1:19">
      <c r="A128" s="590">
        <v>2011</v>
      </c>
      <c r="B128" s="592">
        <v>18.22</v>
      </c>
      <c r="C128" s="596">
        <v>0.9</v>
      </c>
      <c r="D128" s="592">
        <v>8.73</v>
      </c>
      <c r="E128" s="596">
        <v>2.7</v>
      </c>
      <c r="F128" s="592">
        <v>15.64</v>
      </c>
      <c r="G128" s="596">
        <v>0.9</v>
      </c>
      <c r="H128" s="592">
        <v>9.6199999999999992</v>
      </c>
      <c r="I128" s="596">
        <v>1.5</v>
      </c>
      <c r="J128" s="592">
        <v>17.27</v>
      </c>
      <c r="K128" s="596">
        <v>0.9</v>
      </c>
      <c r="L128" s="592">
        <v>14.01</v>
      </c>
      <c r="M128" s="596">
        <v>0.9</v>
      </c>
      <c r="N128" s="592">
        <v>15.61</v>
      </c>
      <c r="O128" s="596">
        <v>0.6</v>
      </c>
      <c r="P128" s="592">
        <v>16.96</v>
      </c>
      <c r="Q128" s="596">
        <v>0.6</v>
      </c>
      <c r="R128" s="592">
        <v>9.3800000000000008</v>
      </c>
      <c r="S128" s="596">
        <v>1.2</v>
      </c>
    </row>
    <row r="129" spans="1:19">
      <c r="A129" s="590">
        <v>2012</v>
      </c>
      <c r="B129" s="592">
        <v>18.149999999999999</v>
      </c>
      <c r="C129" s="596">
        <v>1</v>
      </c>
      <c r="D129" s="592">
        <v>8.67</v>
      </c>
      <c r="E129" s="596">
        <v>2.2999999999999998</v>
      </c>
      <c r="F129" s="592">
        <v>15.95</v>
      </c>
      <c r="G129" s="596">
        <v>1</v>
      </c>
      <c r="H129" s="592">
        <v>9.7899999999999991</v>
      </c>
      <c r="I129" s="596">
        <v>1.3</v>
      </c>
      <c r="J129" s="592">
        <v>17.12</v>
      </c>
      <c r="K129" s="596">
        <v>0.9</v>
      </c>
      <c r="L129" s="592">
        <v>14.47</v>
      </c>
      <c r="M129" s="596">
        <v>0.8</v>
      </c>
      <c r="N129" s="592">
        <v>15.68</v>
      </c>
      <c r="O129" s="596">
        <v>0.5</v>
      </c>
      <c r="P129" s="592">
        <v>17.11</v>
      </c>
      <c r="Q129" s="596">
        <v>0.7</v>
      </c>
      <c r="R129" s="592">
        <v>9.42</v>
      </c>
      <c r="S129" s="596">
        <v>1.5</v>
      </c>
    </row>
    <row r="130" spans="1:19">
      <c r="A130" s="590">
        <v>2013</v>
      </c>
      <c r="B130" s="592">
        <v>18.350000000000001</v>
      </c>
      <c r="C130" s="596">
        <v>1</v>
      </c>
      <c r="D130" s="592">
        <v>8.92</v>
      </c>
      <c r="E130" s="596">
        <v>2.2999999999999998</v>
      </c>
      <c r="F130" s="592">
        <v>15.98</v>
      </c>
      <c r="G130" s="596">
        <v>0.9</v>
      </c>
      <c r="H130" s="592">
        <v>9.9499999999999993</v>
      </c>
      <c r="I130" s="596">
        <v>1.6</v>
      </c>
      <c r="J130" s="592">
        <v>17.32</v>
      </c>
      <c r="K130" s="596">
        <v>0.9</v>
      </c>
      <c r="L130" s="592">
        <v>14.38</v>
      </c>
      <c r="M130" s="596">
        <v>0.8</v>
      </c>
      <c r="N130" s="592">
        <v>15.77</v>
      </c>
      <c r="O130" s="596">
        <v>0.6</v>
      </c>
      <c r="P130" s="592">
        <v>17.16</v>
      </c>
      <c r="Q130" s="596">
        <v>0.6</v>
      </c>
      <c r="R130" s="592">
        <v>9.5500000000000007</v>
      </c>
      <c r="S130" s="596">
        <v>1.5</v>
      </c>
    </row>
    <row r="131" spans="1:19">
      <c r="A131" s="590">
        <v>2014</v>
      </c>
      <c r="B131" s="592">
        <v>18.39</v>
      </c>
      <c r="C131" s="596">
        <v>1</v>
      </c>
      <c r="D131" s="592">
        <v>8.66</v>
      </c>
      <c r="E131" s="596">
        <v>2.1</v>
      </c>
      <c r="F131" s="592">
        <v>16.14</v>
      </c>
      <c r="G131" s="596">
        <v>0.9</v>
      </c>
      <c r="H131" s="592">
        <v>10</v>
      </c>
      <c r="I131" s="596">
        <v>1.2</v>
      </c>
      <c r="J131" s="592">
        <v>17.100000000000001</v>
      </c>
      <c r="K131" s="596">
        <v>1</v>
      </c>
      <c r="L131" s="592">
        <v>14.43</v>
      </c>
      <c r="M131" s="596">
        <v>0.8</v>
      </c>
      <c r="N131" s="592">
        <v>15.77</v>
      </c>
      <c r="O131" s="596">
        <v>0.5</v>
      </c>
      <c r="P131" s="592">
        <v>17.25</v>
      </c>
      <c r="Q131" s="596">
        <v>0.7</v>
      </c>
      <c r="R131" s="592">
        <v>9.5399999999999991</v>
      </c>
      <c r="S131" s="596">
        <v>1.2</v>
      </c>
    </row>
    <row r="132" spans="1:19">
      <c r="A132" s="590">
        <v>2015</v>
      </c>
      <c r="B132" s="592">
        <v>18.21</v>
      </c>
      <c r="C132" s="596">
        <v>0.9</v>
      </c>
      <c r="D132" s="592">
        <v>9.11</v>
      </c>
      <c r="E132" s="596">
        <v>1.9</v>
      </c>
      <c r="F132" s="592">
        <v>16.05</v>
      </c>
      <c r="G132" s="596">
        <v>0.9</v>
      </c>
      <c r="H132" s="592">
        <v>9.86</v>
      </c>
      <c r="I132" s="596">
        <v>1.1000000000000001</v>
      </c>
      <c r="J132" s="592">
        <v>17.16</v>
      </c>
      <c r="K132" s="596">
        <v>0.9</v>
      </c>
      <c r="L132" s="592">
        <v>14.37</v>
      </c>
      <c r="M132" s="596">
        <v>0.8</v>
      </c>
      <c r="N132" s="592">
        <v>15.73</v>
      </c>
      <c r="O132" s="596">
        <v>0.6</v>
      </c>
      <c r="P132" s="592">
        <v>17.13</v>
      </c>
      <c r="Q132" s="596">
        <v>0.7</v>
      </c>
      <c r="R132" s="592">
        <v>9.5500000000000007</v>
      </c>
      <c r="S132" s="596">
        <v>1.1000000000000001</v>
      </c>
    </row>
    <row r="133" spans="1:19">
      <c r="A133" s="590">
        <v>2016</v>
      </c>
      <c r="B133" s="592">
        <v>18.78</v>
      </c>
      <c r="C133" s="596">
        <v>1</v>
      </c>
      <c r="D133" s="592">
        <v>9.4</v>
      </c>
      <c r="E133" s="596">
        <v>1.9</v>
      </c>
      <c r="F133" s="592">
        <v>16.350000000000001</v>
      </c>
      <c r="G133" s="596">
        <v>1</v>
      </c>
      <c r="H133" s="592">
        <v>10.32</v>
      </c>
      <c r="I133" s="596">
        <v>1.6</v>
      </c>
      <c r="J133" s="592">
        <v>17.579999999999998</v>
      </c>
      <c r="K133" s="596">
        <v>1.1000000000000001</v>
      </c>
      <c r="L133" s="592">
        <v>14.74</v>
      </c>
      <c r="M133" s="596">
        <v>1</v>
      </c>
      <c r="N133" s="592">
        <v>16.14</v>
      </c>
      <c r="O133" s="596">
        <v>0.7</v>
      </c>
      <c r="P133" s="592">
        <v>17.52</v>
      </c>
      <c r="Q133" s="596">
        <v>0.7</v>
      </c>
      <c r="R133" s="592">
        <v>10</v>
      </c>
      <c r="S133" s="596">
        <v>0.7</v>
      </c>
    </row>
    <row r="134" spans="1:19">
      <c r="A134" s="590">
        <v>2017</v>
      </c>
      <c r="B134" s="592">
        <v>19.66</v>
      </c>
      <c r="C134" s="596">
        <v>1.1000000000000001</v>
      </c>
      <c r="D134" s="592">
        <v>9.8000000000000007</v>
      </c>
      <c r="E134" s="596">
        <v>1.6</v>
      </c>
      <c r="F134" s="592">
        <v>16.79</v>
      </c>
      <c r="G134" s="596">
        <v>0.9</v>
      </c>
      <c r="H134" s="592">
        <v>10.57</v>
      </c>
      <c r="I134" s="596">
        <v>1.7</v>
      </c>
      <c r="J134" s="592">
        <v>18.420000000000002</v>
      </c>
      <c r="K134" s="596">
        <v>1.1000000000000001</v>
      </c>
      <c r="L134" s="592">
        <v>15.33</v>
      </c>
      <c r="M134" s="596">
        <v>0.8</v>
      </c>
      <c r="N134" s="592">
        <v>16.72</v>
      </c>
      <c r="O134" s="596">
        <v>0.5</v>
      </c>
      <c r="P134" s="592">
        <v>18.239999999999998</v>
      </c>
      <c r="Q134" s="596">
        <v>0.7</v>
      </c>
      <c r="R134" s="592">
        <v>10.26</v>
      </c>
      <c r="S134" s="596">
        <v>1.3</v>
      </c>
    </row>
    <row r="135" spans="1:19">
      <c r="A135" s="589"/>
      <c r="B135" s="589"/>
      <c r="C135" s="589"/>
      <c r="D135" s="589"/>
      <c r="E135" s="589"/>
      <c r="F135" s="589"/>
      <c r="G135" s="589"/>
      <c r="H135" s="589"/>
      <c r="I135" s="589"/>
      <c r="J135" s="589"/>
      <c r="K135" s="589"/>
      <c r="L135" s="589"/>
      <c r="M135" s="589"/>
      <c r="N135" s="589"/>
      <c r="O135" s="589"/>
      <c r="P135" s="589"/>
      <c r="Q135" s="589"/>
      <c r="R135" s="589"/>
      <c r="S135" s="589"/>
    </row>
    <row r="136" spans="1:19">
      <c r="A136" s="591" t="s">
        <v>547</v>
      </c>
      <c r="B136" s="597"/>
      <c r="C136" s="597"/>
      <c r="D136" s="597"/>
      <c r="E136" s="597"/>
      <c r="F136" s="597"/>
      <c r="G136" s="597"/>
      <c r="H136" s="597"/>
      <c r="I136" s="597"/>
      <c r="J136" s="597"/>
      <c r="K136" s="597"/>
      <c r="L136" s="597"/>
      <c r="M136" s="597"/>
      <c r="N136" s="597"/>
      <c r="O136" s="597"/>
      <c r="P136" s="597"/>
      <c r="Q136" s="597"/>
      <c r="R136" s="597"/>
      <c r="S136" s="597"/>
    </row>
    <row r="137" spans="1:19">
      <c r="A137" s="591" t="s">
        <v>548</v>
      </c>
      <c r="B137" s="597"/>
      <c r="C137" s="597"/>
      <c r="D137" s="597"/>
      <c r="E137" s="597"/>
      <c r="F137" s="597"/>
      <c r="G137" s="597"/>
      <c r="H137" s="597"/>
      <c r="I137" s="597"/>
      <c r="J137" s="597"/>
      <c r="K137" s="597"/>
      <c r="L137" s="597"/>
      <c r="M137" s="597"/>
      <c r="N137" s="597"/>
      <c r="O137" s="597"/>
      <c r="P137" s="597"/>
      <c r="Q137" s="597"/>
      <c r="R137" s="597"/>
      <c r="S137" s="597"/>
    </row>
    <row r="138" spans="1:19">
      <c r="A138" s="589"/>
      <c r="B138" s="589"/>
      <c r="C138" s="589"/>
      <c r="D138" s="589"/>
      <c r="E138" s="589"/>
      <c r="F138" s="589"/>
      <c r="G138" s="589"/>
      <c r="H138" s="589"/>
      <c r="I138" s="589"/>
      <c r="J138" s="589"/>
      <c r="K138" s="589"/>
      <c r="L138" s="589"/>
      <c r="M138" s="589"/>
      <c r="N138" s="589"/>
      <c r="O138" s="589"/>
      <c r="P138" s="589"/>
      <c r="Q138" s="589"/>
      <c r="R138" s="589"/>
      <c r="S138" s="589"/>
    </row>
    <row r="139" spans="1:19">
      <c r="A139" s="589"/>
      <c r="B139" s="589"/>
      <c r="C139" s="589"/>
      <c r="D139" s="589"/>
      <c r="E139" s="589"/>
      <c r="F139" s="589"/>
      <c r="G139" s="589"/>
      <c r="H139" s="589"/>
      <c r="I139" s="589"/>
      <c r="J139" s="589"/>
      <c r="K139" s="589"/>
      <c r="L139" s="589"/>
      <c r="M139" s="589"/>
      <c r="N139" s="589"/>
      <c r="O139" s="589"/>
      <c r="P139" s="589"/>
      <c r="Q139" s="589"/>
      <c r="R139" s="589"/>
      <c r="S139" s="589"/>
    </row>
    <row r="140" spans="1:19" ht="15.75">
      <c r="A140" s="593" t="s">
        <v>530</v>
      </c>
      <c r="B140" s="597"/>
      <c r="C140" s="597"/>
      <c r="D140" s="597"/>
      <c r="E140" s="597"/>
      <c r="F140" s="597"/>
      <c r="G140" s="597"/>
      <c r="H140" s="597"/>
      <c r="I140" s="597"/>
      <c r="J140" s="597"/>
      <c r="K140" s="597"/>
      <c r="L140" s="597"/>
      <c r="M140" s="597"/>
      <c r="N140" s="597"/>
      <c r="O140" s="597"/>
      <c r="P140" s="597"/>
      <c r="Q140" s="597"/>
      <c r="R140" s="597"/>
      <c r="S140" s="597"/>
    </row>
    <row r="141" spans="1:19">
      <c r="A141" s="591" t="s">
        <v>531</v>
      </c>
      <c r="B141" s="597"/>
      <c r="C141" s="597"/>
      <c r="D141" s="597"/>
      <c r="E141" s="597"/>
      <c r="F141" s="597"/>
      <c r="G141" s="597"/>
      <c r="H141" s="597"/>
      <c r="I141" s="597"/>
      <c r="J141" s="597"/>
      <c r="K141" s="597"/>
      <c r="L141" s="597"/>
      <c r="M141" s="597"/>
      <c r="N141" s="597"/>
      <c r="O141" s="597"/>
      <c r="P141" s="597"/>
      <c r="Q141" s="597"/>
      <c r="R141" s="597"/>
      <c r="S141" s="597"/>
    </row>
    <row r="142" spans="1:19">
      <c r="A142" s="589"/>
      <c r="B142" s="589"/>
      <c r="C142" s="589"/>
      <c r="D142" s="589"/>
      <c r="E142" s="589"/>
      <c r="F142" s="589"/>
      <c r="G142" s="589"/>
      <c r="H142" s="589"/>
      <c r="I142" s="589"/>
      <c r="J142" s="589"/>
      <c r="K142" s="589"/>
      <c r="L142" s="589"/>
      <c r="M142" s="589"/>
      <c r="N142" s="589"/>
      <c r="O142" s="589"/>
      <c r="P142" s="589"/>
      <c r="Q142" s="589"/>
      <c r="R142" s="589"/>
      <c r="S142" s="589"/>
    </row>
    <row r="143" spans="1:19">
      <c r="A143" s="594" t="s">
        <v>532</v>
      </c>
      <c r="B143" s="594" t="s">
        <v>549</v>
      </c>
      <c r="C143" s="597"/>
      <c r="D143" s="597"/>
      <c r="E143" s="597"/>
      <c r="F143" s="597"/>
      <c r="G143" s="597"/>
      <c r="H143" s="597"/>
      <c r="I143" s="597"/>
      <c r="J143" s="597"/>
      <c r="K143" s="597"/>
      <c r="L143" s="597"/>
      <c r="M143" s="597"/>
      <c r="N143" s="597"/>
      <c r="O143" s="597"/>
      <c r="P143" s="597"/>
      <c r="Q143" s="597"/>
      <c r="R143" s="597"/>
      <c r="S143" s="597"/>
    </row>
    <row r="144" spans="1:19">
      <c r="A144" s="594" t="s">
        <v>534</v>
      </c>
      <c r="B144" s="594" t="s">
        <v>2</v>
      </c>
      <c r="C144" s="597"/>
      <c r="D144" s="597"/>
      <c r="E144" s="597"/>
      <c r="F144" s="597"/>
      <c r="G144" s="597"/>
      <c r="H144" s="597"/>
      <c r="I144" s="597"/>
      <c r="J144" s="597"/>
      <c r="K144" s="597"/>
      <c r="L144" s="597"/>
      <c r="M144" s="597"/>
      <c r="N144" s="597"/>
      <c r="O144" s="597"/>
      <c r="P144" s="597"/>
      <c r="Q144" s="597"/>
      <c r="R144" s="597"/>
      <c r="S144" s="597"/>
    </row>
    <row r="145" spans="1:19">
      <c r="A145" s="594" t="s">
        <v>535</v>
      </c>
      <c r="B145" s="594" t="s">
        <v>128</v>
      </c>
      <c r="C145" s="597"/>
      <c r="D145" s="597"/>
      <c r="E145" s="597"/>
      <c r="F145" s="597"/>
      <c r="G145" s="597"/>
      <c r="H145" s="597"/>
      <c r="I145" s="597"/>
      <c r="J145" s="597"/>
      <c r="K145" s="597"/>
      <c r="L145" s="597"/>
      <c r="M145" s="597"/>
      <c r="N145" s="597"/>
      <c r="O145" s="597"/>
      <c r="P145" s="597"/>
      <c r="Q145" s="597"/>
      <c r="R145" s="597"/>
      <c r="S145" s="597"/>
    </row>
    <row r="146" spans="1:19">
      <c r="A146" s="594" t="s">
        <v>536</v>
      </c>
      <c r="B146" s="594" t="s">
        <v>537</v>
      </c>
      <c r="C146" s="597"/>
      <c r="D146" s="597"/>
      <c r="E146" s="597"/>
      <c r="F146" s="597"/>
      <c r="G146" s="597"/>
      <c r="H146" s="597"/>
      <c r="I146" s="597"/>
      <c r="J146" s="597"/>
      <c r="K146" s="597"/>
      <c r="L146" s="597"/>
      <c r="M146" s="597"/>
      <c r="N146" s="597"/>
      <c r="O146" s="597"/>
      <c r="P146" s="597"/>
      <c r="Q146" s="597"/>
      <c r="R146" s="597"/>
      <c r="S146" s="597"/>
    </row>
    <row r="147" spans="1:19">
      <c r="A147" s="594" t="s">
        <v>158</v>
      </c>
      <c r="B147" s="594" t="s">
        <v>538</v>
      </c>
      <c r="C147" s="597"/>
      <c r="D147" s="597"/>
      <c r="E147" s="597"/>
      <c r="F147" s="597"/>
      <c r="G147" s="597"/>
      <c r="H147" s="597"/>
      <c r="I147" s="597"/>
      <c r="J147" s="597"/>
      <c r="K147" s="597"/>
      <c r="L147" s="597"/>
      <c r="M147" s="597"/>
      <c r="N147" s="597"/>
      <c r="O147" s="597"/>
      <c r="P147" s="597"/>
      <c r="Q147" s="597"/>
      <c r="R147" s="597"/>
      <c r="S147" s="597"/>
    </row>
    <row r="148" spans="1:19">
      <c r="A148" s="589"/>
      <c r="B148" s="589"/>
      <c r="C148" s="589"/>
      <c r="D148" s="589"/>
      <c r="E148" s="589"/>
      <c r="F148" s="589"/>
      <c r="G148" s="589"/>
      <c r="H148" s="589"/>
      <c r="I148" s="589"/>
      <c r="J148" s="589"/>
      <c r="K148" s="589"/>
      <c r="L148" s="589"/>
      <c r="M148" s="589"/>
      <c r="N148" s="589"/>
      <c r="O148" s="589"/>
      <c r="P148" s="589"/>
      <c r="Q148" s="589"/>
      <c r="R148" s="589"/>
      <c r="S148" s="589"/>
    </row>
    <row r="149" spans="1:19" ht="27" customHeight="1">
      <c r="A149" s="598" t="s">
        <v>35</v>
      </c>
      <c r="B149" s="1591" t="s">
        <v>539</v>
      </c>
      <c r="C149" s="1592"/>
      <c r="D149" s="1591" t="s">
        <v>540</v>
      </c>
      <c r="E149" s="1592"/>
      <c r="F149" s="1591" t="s">
        <v>541</v>
      </c>
      <c r="G149" s="1592"/>
      <c r="H149" s="1591" t="s">
        <v>542</v>
      </c>
      <c r="I149" s="1592"/>
      <c r="J149" s="1591" t="s">
        <v>156</v>
      </c>
      <c r="K149" s="1592"/>
      <c r="L149" s="1591" t="s">
        <v>155</v>
      </c>
      <c r="M149" s="1592"/>
      <c r="N149" s="1591" t="s">
        <v>104</v>
      </c>
      <c r="O149" s="1592"/>
      <c r="P149" s="1591" t="s">
        <v>543</v>
      </c>
      <c r="Q149" s="1592"/>
      <c r="R149" s="1591" t="s">
        <v>544</v>
      </c>
      <c r="S149" s="1592"/>
    </row>
    <row r="150" spans="1:19">
      <c r="A150" s="597"/>
      <c r="B150" s="595" t="s">
        <v>545</v>
      </c>
      <c r="C150" s="595" t="s">
        <v>546</v>
      </c>
      <c r="D150" s="595" t="s">
        <v>545</v>
      </c>
      <c r="E150" s="595" t="s">
        <v>546</v>
      </c>
      <c r="F150" s="595" t="s">
        <v>545</v>
      </c>
      <c r="G150" s="595" t="s">
        <v>546</v>
      </c>
      <c r="H150" s="595" t="s">
        <v>545</v>
      </c>
      <c r="I150" s="595" t="s">
        <v>546</v>
      </c>
      <c r="J150" s="595" t="s">
        <v>545</v>
      </c>
      <c r="K150" s="595" t="s">
        <v>546</v>
      </c>
      <c r="L150" s="595" t="s">
        <v>545</v>
      </c>
      <c r="M150" s="595" t="s">
        <v>546</v>
      </c>
      <c r="N150" s="595" t="s">
        <v>545</v>
      </c>
      <c r="O150" s="595" t="s">
        <v>546</v>
      </c>
      <c r="P150" s="595" t="s">
        <v>545</v>
      </c>
      <c r="Q150" s="595" t="s">
        <v>546</v>
      </c>
      <c r="R150" s="595" t="s">
        <v>545</v>
      </c>
      <c r="S150" s="595" t="s">
        <v>546</v>
      </c>
    </row>
    <row r="151" spans="1:19">
      <c r="A151" s="590">
        <v>1997</v>
      </c>
      <c r="B151" s="592">
        <v>14.01</v>
      </c>
      <c r="C151" s="596">
        <v>1</v>
      </c>
      <c r="D151" s="592">
        <v>9.0299999999999994</v>
      </c>
      <c r="E151" s="596">
        <v>4.2</v>
      </c>
      <c r="F151" s="592">
        <v>10.52</v>
      </c>
      <c r="G151" s="596">
        <v>0.8</v>
      </c>
      <c r="H151" s="592">
        <v>7.59</v>
      </c>
      <c r="I151" s="596">
        <v>1.5</v>
      </c>
      <c r="J151" s="592">
        <v>13.84</v>
      </c>
      <c r="K151" s="596">
        <v>1</v>
      </c>
      <c r="L151" s="592">
        <v>10.029999999999999</v>
      </c>
      <c r="M151" s="596">
        <v>0.7</v>
      </c>
      <c r="N151" s="592">
        <v>12.19</v>
      </c>
      <c r="O151" s="596">
        <v>0.7</v>
      </c>
      <c r="P151" s="592">
        <v>12.63</v>
      </c>
      <c r="Q151" s="596">
        <v>0.7</v>
      </c>
      <c r="R151" s="592">
        <v>7.89</v>
      </c>
      <c r="S151" s="596">
        <v>1.5</v>
      </c>
    </row>
    <row r="152" spans="1:19">
      <c r="A152" s="590">
        <v>1998</v>
      </c>
      <c r="B152" s="592">
        <v>14.75</v>
      </c>
      <c r="C152" s="596">
        <v>1.1000000000000001</v>
      </c>
      <c r="D152" s="592">
        <v>8.74</v>
      </c>
      <c r="E152" s="596">
        <v>5.3</v>
      </c>
      <c r="F152" s="592">
        <v>11</v>
      </c>
      <c r="G152" s="596">
        <v>0.7</v>
      </c>
      <c r="H152" s="592">
        <v>8</v>
      </c>
      <c r="I152" s="596">
        <v>1.5</v>
      </c>
      <c r="J152" s="592">
        <v>14.54</v>
      </c>
      <c r="K152" s="596">
        <v>1.1000000000000001</v>
      </c>
      <c r="L152" s="592">
        <v>10.48</v>
      </c>
      <c r="M152" s="596">
        <v>0.7</v>
      </c>
      <c r="N152" s="592">
        <v>12.81</v>
      </c>
      <c r="O152" s="596">
        <v>0.7</v>
      </c>
      <c r="P152" s="592">
        <v>13.29</v>
      </c>
      <c r="Q152" s="596">
        <v>0.8</v>
      </c>
      <c r="R152" s="592">
        <v>8.15</v>
      </c>
      <c r="S152" s="596">
        <v>1.7</v>
      </c>
    </row>
    <row r="153" spans="1:19">
      <c r="A153" s="590">
        <v>1999</v>
      </c>
      <c r="B153" s="592">
        <v>15.37</v>
      </c>
      <c r="C153" s="596">
        <v>1</v>
      </c>
      <c r="D153" s="592">
        <v>9.52</v>
      </c>
      <c r="E153" s="596">
        <v>4.8</v>
      </c>
      <c r="F153" s="592">
        <v>11.57</v>
      </c>
      <c r="G153" s="596">
        <v>0.7</v>
      </c>
      <c r="H153" s="592">
        <v>8.33</v>
      </c>
      <c r="I153" s="596">
        <v>1.6</v>
      </c>
      <c r="J153" s="592">
        <v>15.14</v>
      </c>
      <c r="K153" s="596">
        <v>0.9</v>
      </c>
      <c r="L153" s="592">
        <v>10.98</v>
      </c>
      <c r="M153" s="596">
        <v>0.7</v>
      </c>
      <c r="N153" s="592">
        <v>13.36</v>
      </c>
      <c r="O153" s="596">
        <v>0.7</v>
      </c>
      <c r="P153" s="592">
        <v>13.89</v>
      </c>
      <c r="Q153" s="596">
        <v>0.7</v>
      </c>
      <c r="R153" s="592">
        <v>8.59</v>
      </c>
      <c r="S153" s="596">
        <v>1.7</v>
      </c>
    </row>
    <row r="154" spans="1:19">
      <c r="A154" s="590">
        <v>2000</v>
      </c>
      <c r="B154" s="592">
        <v>16.32</v>
      </c>
      <c r="C154" s="596">
        <v>1.1000000000000001</v>
      </c>
      <c r="D154" s="592">
        <v>9.86</v>
      </c>
      <c r="E154" s="596">
        <v>4.5999999999999996</v>
      </c>
      <c r="F154" s="592">
        <v>12.27</v>
      </c>
      <c r="G154" s="596">
        <v>0.9</v>
      </c>
      <c r="H154" s="592">
        <v>8.4600000000000009</v>
      </c>
      <c r="I154" s="596">
        <v>1.5</v>
      </c>
      <c r="J154" s="592">
        <v>16.079999999999998</v>
      </c>
      <c r="K154" s="596">
        <v>1.1000000000000001</v>
      </c>
      <c r="L154" s="592">
        <v>11.57</v>
      </c>
      <c r="M154" s="596">
        <v>0.8</v>
      </c>
      <c r="N154" s="592">
        <v>14.17</v>
      </c>
      <c r="O154" s="596">
        <v>0.8</v>
      </c>
      <c r="P154" s="592">
        <v>14.76</v>
      </c>
      <c r="Q154" s="596">
        <v>0.8</v>
      </c>
      <c r="R154" s="592">
        <v>8.76</v>
      </c>
      <c r="S154" s="596">
        <v>1.6</v>
      </c>
    </row>
    <row r="155" spans="1:19">
      <c r="A155" s="590">
        <v>2001</v>
      </c>
      <c r="B155" s="592">
        <v>17.34</v>
      </c>
      <c r="C155" s="596">
        <v>1.1000000000000001</v>
      </c>
      <c r="D155" s="592">
        <v>10.16</v>
      </c>
      <c r="E155" s="596">
        <v>6.7</v>
      </c>
      <c r="F155" s="592">
        <v>13.08</v>
      </c>
      <c r="G155" s="596">
        <v>0.9</v>
      </c>
      <c r="H155" s="592">
        <v>8.48</v>
      </c>
      <c r="I155" s="596">
        <v>1.4</v>
      </c>
      <c r="J155" s="592">
        <v>17.059999999999999</v>
      </c>
      <c r="K155" s="596">
        <v>1.1000000000000001</v>
      </c>
      <c r="L155" s="592">
        <v>12.25</v>
      </c>
      <c r="M155" s="596">
        <v>0.8</v>
      </c>
      <c r="N155" s="592">
        <v>15.03</v>
      </c>
      <c r="O155" s="596">
        <v>0.8</v>
      </c>
      <c r="P155" s="592">
        <v>15.7</v>
      </c>
      <c r="Q155" s="596">
        <v>0.8</v>
      </c>
      <c r="R155" s="592">
        <v>8.8699999999999992</v>
      </c>
      <c r="S155" s="596">
        <v>2</v>
      </c>
    </row>
    <row r="156" spans="1:19">
      <c r="A156" s="590">
        <v>2002</v>
      </c>
      <c r="B156" s="592">
        <v>18.48</v>
      </c>
      <c r="C156" s="596">
        <v>1.2</v>
      </c>
      <c r="D156" s="592">
        <v>12.46</v>
      </c>
      <c r="E156" s="596">
        <v>5</v>
      </c>
      <c r="F156" s="592">
        <v>13.92</v>
      </c>
      <c r="G156" s="596">
        <v>1</v>
      </c>
      <c r="H156" s="592">
        <v>9.32</v>
      </c>
      <c r="I156" s="596">
        <v>1.5</v>
      </c>
      <c r="J156" s="592">
        <v>18.2</v>
      </c>
      <c r="K156" s="596">
        <v>1.1000000000000001</v>
      </c>
      <c r="L156" s="592">
        <v>13.04</v>
      </c>
      <c r="M156" s="596">
        <v>0.9</v>
      </c>
      <c r="N156" s="592">
        <v>15.99</v>
      </c>
      <c r="O156" s="596">
        <v>0.8</v>
      </c>
      <c r="P156" s="592">
        <v>16.71</v>
      </c>
      <c r="Q156" s="596">
        <v>0.9</v>
      </c>
      <c r="R156" s="592">
        <v>10.07</v>
      </c>
      <c r="S156" s="596">
        <v>1.8</v>
      </c>
    </row>
    <row r="157" spans="1:19">
      <c r="A157" s="590">
        <v>2003</v>
      </c>
      <c r="B157" s="592">
        <v>18.899999999999999</v>
      </c>
      <c r="C157" s="596">
        <v>1.1000000000000001</v>
      </c>
      <c r="D157" s="592">
        <v>13.34</v>
      </c>
      <c r="E157" s="596">
        <v>4.8</v>
      </c>
      <c r="F157" s="592">
        <v>14.25</v>
      </c>
      <c r="G157" s="596">
        <v>0.9</v>
      </c>
      <c r="H157" s="592">
        <v>10.220000000000001</v>
      </c>
      <c r="I157" s="596">
        <v>1.5</v>
      </c>
      <c r="J157" s="592">
        <v>18.649999999999999</v>
      </c>
      <c r="K157" s="596">
        <v>1.1000000000000001</v>
      </c>
      <c r="L157" s="592">
        <v>13.48</v>
      </c>
      <c r="M157" s="596">
        <v>0.8</v>
      </c>
      <c r="N157" s="592">
        <v>16.47</v>
      </c>
      <c r="O157" s="596">
        <v>0.8</v>
      </c>
      <c r="P157" s="592">
        <v>17.12</v>
      </c>
      <c r="Q157" s="596">
        <v>0.8</v>
      </c>
      <c r="R157" s="592">
        <v>10.99</v>
      </c>
      <c r="S157" s="596">
        <v>1.8</v>
      </c>
    </row>
    <row r="158" spans="1:19">
      <c r="A158" s="590">
        <v>2004</v>
      </c>
      <c r="B158" s="592">
        <v>19.010000000000002</v>
      </c>
      <c r="C158" s="596">
        <v>1</v>
      </c>
      <c r="D158" s="592">
        <v>12.71</v>
      </c>
      <c r="E158" s="596">
        <v>4.5</v>
      </c>
      <c r="F158" s="592">
        <v>14.66</v>
      </c>
      <c r="G158" s="596">
        <v>0.8</v>
      </c>
      <c r="H158" s="592">
        <v>10.48</v>
      </c>
      <c r="I158" s="596">
        <v>1.5</v>
      </c>
      <c r="J158" s="592">
        <v>18.71</v>
      </c>
      <c r="K158" s="596">
        <v>0.9</v>
      </c>
      <c r="L158" s="592">
        <v>13.9</v>
      </c>
      <c r="M158" s="596">
        <v>0.7</v>
      </c>
      <c r="N158" s="592">
        <v>16.68</v>
      </c>
      <c r="O158" s="596">
        <v>0.7</v>
      </c>
      <c r="P158" s="592">
        <v>17.329999999999998</v>
      </c>
      <c r="Q158" s="596">
        <v>0.7</v>
      </c>
      <c r="R158" s="592">
        <v>11.07</v>
      </c>
      <c r="S158" s="596">
        <v>1.8</v>
      </c>
    </row>
    <row r="159" spans="1:19">
      <c r="A159" s="590">
        <v>2005</v>
      </c>
      <c r="B159" s="592">
        <v>20.05</v>
      </c>
      <c r="C159" s="596">
        <v>1.1000000000000001</v>
      </c>
      <c r="D159" s="592">
        <v>13.29</v>
      </c>
      <c r="E159" s="596">
        <v>4.5</v>
      </c>
      <c r="F159" s="592">
        <v>15.25</v>
      </c>
      <c r="G159" s="596">
        <v>0.8</v>
      </c>
      <c r="H159" s="592">
        <v>11.58</v>
      </c>
      <c r="I159" s="596">
        <v>1.4</v>
      </c>
      <c r="J159" s="592">
        <v>19.71</v>
      </c>
      <c r="K159" s="596">
        <v>1</v>
      </c>
      <c r="L159" s="592">
        <v>14.59</v>
      </c>
      <c r="M159" s="596">
        <v>0.7</v>
      </c>
      <c r="N159" s="592">
        <v>17.47</v>
      </c>
      <c r="O159" s="596">
        <v>0.7</v>
      </c>
      <c r="P159" s="592">
        <v>18.13</v>
      </c>
      <c r="Q159" s="596">
        <v>0.7</v>
      </c>
      <c r="R159" s="592">
        <v>12.03</v>
      </c>
      <c r="S159" s="596">
        <v>1.7</v>
      </c>
    </row>
    <row r="160" spans="1:19">
      <c r="A160" s="590">
        <v>2006</v>
      </c>
      <c r="B160" s="592">
        <v>20.51</v>
      </c>
      <c r="C160" s="596">
        <v>1.1000000000000001</v>
      </c>
      <c r="D160" s="592">
        <v>13.35</v>
      </c>
      <c r="E160" s="596">
        <v>6.2</v>
      </c>
      <c r="F160" s="592">
        <v>15.66</v>
      </c>
      <c r="G160" s="596">
        <v>0.8</v>
      </c>
      <c r="H160" s="592">
        <v>11.81</v>
      </c>
      <c r="I160" s="596">
        <v>1.6</v>
      </c>
      <c r="J160" s="592">
        <v>20.16</v>
      </c>
      <c r="K160" s="596">
        <v>1.1000000000000001</v>
      </c>
      <c r="L160" s="592">
        <v>15.01</v>
      </c>
      <c r="M160" s="596">
        <v>0.7</v>
      </c>
      <c r="N160" s="592">
        <v>17.899999999999999</v>
      </c>
      <c r="O160" s="596">
        <v>0.8</v>
      </c>
      <c r="P160" s="592">
        <v>18.54</v>
      </c>
      <c r="Q160" s="596">
        <v>0.8</v>
      </c>
      <c r="R160" s="592">
        <v>12.22</v>
      </c>
      <c r="S160" s="596">
        <v>2.1</v>
      </c>
    </row>
    <row r="161" spans="1:19">
      <c r="A161" s="590">
        <v>2007</v>
      </c>
      <c r="B161" s="592">
        <v>20.86</v>
      </c>
      <c r="C161" s="596">
        <v>1</v>
      </c>
      <c r="D161" s="592">
        <v>14.12</v>
      </c>
      <c r="E161" s="596">
        <v>4.3</v>
      </c>
      <c r="F161" s="592">
        <v>16.23</v>
      </c>
      <c r="G161" s="596">
        <v>0.8</v>
      </c>
      <c r="H161" s="592">
        <v>12.5</v>
      </c>
      <c r="I161" s="596">
        <v>1.7</v>
      </c>
      <c r="J161" s="592">
        <v>20.53</v>
      </c>
      <c r="K161" s="596">
        <v>1</v>
      </c>
      <c r="L161" s="592">
        <v>15.6</v>
      </c>
      <c r="M161" s="596">
        <v>0.7</v>
      </c>
      <c r="N161" s="592">
        <v>18.420000000000002</v>
      </c>
      <c r="O161" s="596">
        <v>0.7</v>
      </c>
      <c r="P161" s="592">
        <v>19.03</v>
      </c>
      <c r="Q161" s="596">
        <v>0.7</v>
      </c>
      <c r="R161" s="592">
        <v>12.95</v>
      </c>
      <c r="S161" s="596">
        <v>1.8</v>
      </c>
    </row>
    <row r="162" spans="1:19">
      <c r="A162" s="590">
        <v>2008</v>
      </c>
      <c r="B162" s="592">
        <v>22.21</v>
      </c>
      <c r="C162" s="596">
        <v>1.3</v>
      </c>
      <c r="D162" s="592">
        <v>14.43</v>
      </c>
      <c r="E162" s="596">
        <v>4.0999999999999996</v>
      </c>
      <c r="F162" s="592">
        <v>16.72</v>
      </c>
      <c r="G162" s="596">
        <v>0.8</v>
      </c>
      <c r="H162" s="592">
        <v>12.61</v>
      </c>
      <c r="I162" s="596">
        <v>1.6</v>
      </c>
      <c r="J162" s="592">
        <v>21.82</v>
      </c>
      <c r="K162" s="596">
        <v>1.3</v>
      </c>
      <c r="L162" s="592">
        <v>16.03</v>
      </c>
      <c r="M162" s="596">
        <v>0.7</v>
      </c>
      <c r="N162" s="592">
        <v>19.32</v>
      </c>
      <c r="O162" s="596">
        <v>0.9</v>
      </c>
      <c r="P162" s="592">
        <v>20.010000000000002</v>
      </c>
      <c r="Q162" s="596">
        <v>0.9</v>
      </c>
      <c r="R162" s="592">
        <v>13.13</v>
      </c>
      <c r="S162" s="596">
        <v>1.7</v>
      </c>
    </row>
    <row r="163" spans="1:19">
      <c r="A163" s="590">
        <v>2009</v>
      </c>
      <c r="B163" s="592">
        <v>22.45</v>
      </c>
      <c r="C163" s="596">
        <v>0.9</v>
      </c>
      <c r="D163" s="592">
        <v>15.28</v>
      </c>
      <c r="E163" s="596">
        <v>5.9</v>
      </c>
      <c r="F163" s="592">
        <v>17.46</v>
      </c>
      <c r="G163" s="596">
        <v>0.7</v>
      </c>
      <c r="H163" s="592">
        <v>13.54</v>
      </c>
      <c r="I163" s="596">
        <v>2</v>
      </c>
      <c r="J163" s="592">
        <v>22.06</v>
      </c>
      <c r="K163" s="596">
        <v>0.9</v>
      </c>
      <c r="L163" s="592">
        <v>16.79</v>
      </c>
      <c r="M163" s="596">
        <v>0.7</v>
      </c>
      <c r="N163" s="592">
        <v>19.82</v>
      </c>
      <c r="O163" s="596">
        <v>0.6</v>
      </c>
      <c r="P163" s="592">
        <v>20.49</v>
      </c>
      <c r="Q163" s="596">
        <v>0.7</v>
      </c>
      <c r="R163" s="592">
        <v>14.07</v>
      </c>
      <c r="S163" s="596">
        <v>2.2999999999999998</v>
      </c>
    </row>
    <row r="164" spans="1:19">
      <c r="A164" s="590">
        <v>2010</v>
      </c>
      <c r="B164" s="592">
        <v>22.95</v>
      </c>
      <c r="C164" s="596">
        <v>0.8</v>
      </c>
      <c r="D164" s="592">
        <v>14.67</v>
      </c>
      <c r="E164" s="596">
        <v>3.5</v>
      </c>
      <c r="F164" s="592">
        <v>17.78</v>
      </c>
      <c r="G164" s="596">
        <v>0.7</v>
      </c>
      <c r="H164" s="592">
        <v>13.55</v>
      </c>
      <c r="I164" s="596">
        <v>1.4</v>
      </c>
      <c r="J164" s="592">
        <v>22.49</v>
      </c>
      <c r="K164" s="596">
        <v>0.8</v>
      </c>
      <c r="L164" s="592">
        <v>17.05</v>
      </c>
      <c r="M164" s="596">
        <v>0.6</v>
      </c>
      <c r="N164" s="592">
        <v>20.18</v>
      </c>
      <c r="O164" s="596">
        <v>0.6</v>
      </c>
      <c r="P164" s="592">
        <v>20.92</v>
      </c>
      <c r="Q164" s="596">
        <v>0.6</v>
      </c>
      <c r="R164" s="592">
        <v>13.89</v>
      </c>
      <c r="S164" s="596">
        <v>1.5</v>
      </c>
    </row>
    <row r="165" spans="1:19">
      <c r="A165" s="590">
        <v>2011</v>
      </c>
      <c r="B165" s="592">
        <v>23.7</v>
      </c>
      <c r="C165" s="596">
        <v>0.9</v>
      </c>
      <c r="D165" s="592">
        <v>15.38</v>
      </c>
      <c r="E165" s="596">
        <v>4.7</v>
      </c>
      <c r="F165" s="592">
        <v>18.079999999999998</v>
      </c>
      <c r="G165" s="596">
        <v>0.7</v>
      </c>
      <c r="H165" s="592">
        <v>13.35</v>
      </c>
      <c r="I165" s="596">
        <v>1.3</v>
      </c>
      <c r="J165" s="592">
        <v>23.23</v>
      </c>
      <c r="K165" s="596">
        <v>0.9</v>
      </c>
      <c r="L165" s="592">
        <v>17.260000000000002</v>
      </c>
      <c r="M165" s="596">
        <v>0.6</v>
      </c>
      <c r="N165" s="592">
        <v>20.72</v>
      </c>
      <c r="O165" s="596">
        <v>0.6</v>
      </c>
      <c r="P165" s="592">
        <v>21.52</v>
      </c>
      <c r="Q165" s="596">
        <v>0.6</v>
      </c>
      <c r="R165" s="592">
        <v>13.97</v>
      </c>
      <c r="S165" s="596">
        <v>1.8</v>
      </c>
    </row>
    <row r="166" spans="1:19">
      <c r="A166" s="590">
        <v>2012</v>
      </c>
      <c r="B166" s="592">
        <v>23.11</v>
      </c>
      <c r="C166" s="596">
        <v>0.9</v>
      </c>
      <c r="D166" s="592">
        <v>14.54</v>
      </c>
      <c r="E166" s="596">
        <v>5.0999999999999996</v>
      </c>
      <c r="F166" s="592">
        <v>18.48</v>
      </c>
      <c r="G166" s="596">
        <v>0.7</v>
      </c>
      <c r="H166" s="592">
        <v>13.64</v>
      </c>
      <c r="I166" s="596">
        <v>1.3</v>
      </c>
      <c r="J166" s="592">
        <v>22.61</v>
      </c>
      <c r="K166" s="596">
        <v>0.9</v>
      </c>
      <c r="L166" s="592">
        <v>17.66</v>
      </c>
      <c r="M166" s="596">
        <v>0.6</v>
      </c>
      <c r="N166" s="592">
        <v>20.49</v>
      </c>
      <c r="O166" s="596">
        <v>0.6</v>
      </c>
      <c r="P166" s="592">
        <v>21.27</v>
      </c>
      <c r="Q166" s="596">
        <v>0.6</v>
      </c>
      <c r="R166" s="592">
        <v>13.93</v>
      </c>
      <c r="S166" s="596">
        <v>1.9</v>
      </c>
    </row>
    <row r="167" spans="1:19">
      <c r="A167" s="590">
        <v>2013</v>
      </c>
      <c r="B167" s="592">
        <v>23.62</v>
      </c>
      <c r="C167" s="596">
        <v>0.9</v>
      </c>
      <c r="D167" s="592">
        <v>13.05</v>
      </c>
      <c r="E167" s="596">
        <v>2.7</v>
      </c>
      <c r="F167" s="592">
        <v>18.36</v>
      </c>
      <c r="G167" s="596">
        <v>0.7</v>
      </c>
      <c r="H167" s="592">
        <v>13.95</v>
      </c>
      <c r="I167" s="596">
        <v>1.4</v>
      </c>
      <c r="J167" s="592">
        <v>23.01</v>
      </c>
      <c r="K167" s="596">
        <v>0.9</v>
      </c>
      <c r="L167" s="592">
        <v>17.600000000000001</v>
      </c>
      <c r="M167" s="596">
        <v>0.6</v>
      </c>
      <c r="N167" s="592">
        <v>20.66</v>
      </c>
      <c r="O167" s="596">
        <v>0.6</v>
      </c>
      <c r="P167" s="592">
        <v>21.5</v>
      </c>
      <c r="Q167" s="596">
        <v>0.6</v>
      </c>
      <c r="R167" s="592">
        <v>13.67</v>
      </c>
      <c r="S167" s="596">
        <v>1.2</v>
      </c>
    </row>
    <row r="168" spans="1:19">
      <c r="A168" s="590">
        <v>2014</v>
      </c>
      <c r="B168" s="592">
        <v>23.35</v>
      </c>
      <c r="C168" s="596">
        <v>0.8</v>
      </c>
      <c r="D168" s="592">
        <v>12.84</v>
      </c>
      <c r="E168" s="596">
        <v>2.8</v>
      </c>
      <c r="F168" s="592">
        <v>18.55</v>
      </c>
      <c r="G168" s="596">
        <v>0.7</v>
      </c>
      <c r="H168" s="592">
        <v>13.97</v>
      </c>
      <c r="I168" s="596">
        <v>1.3</v>
      </c>
      <c r="J168" s="592">
        <v>22.72</v>
      </c>
      <c r="K168" s="596">
        <v>0.8</v>
      </c>
      <c r="L168" s="592">
        <v>17.77</v>
      </c>
      <c r="M168" s="596">
        <v>0.7</v>
      </c>
      <c r="N168" s="592">
        <v>20.55</v>
      </c>
      <c r="O168" s="596">
        <v>0.6</v>
      </c>
      <c r="P168" s="592">
        <v>21.39</v>
      </c>
      <c r="Q168" s="596">
        <v>0.6</v>
      </c>
      <c r="R168" s="592">
        <v>13.62</v>
      </c>
      <c r="S168" s="596">
        <v>1.3</v>
      </c>
    </row>
    <row r="169" spans="1:19">
      <c r="A169" s="590">
        <v>2015</v>
      </c>
      <c r="B169" s="592">
        <v>23.09</v>
      </c>
      <c r="C169" s="596">
        <v>0.8</v>
      </c>
      <c r="D169" s="592">
        <v>13.01</v>
      </c>
      <c r="E169" s="596">
        <v>2.7</v>
      </c>
      <c r="F169" s="592">
        <v>18.32</v>
      </c>
      <c r="G169" s="596">
        <v>0.7</v>
      </c>
      <c r="H169" s="592">
        <v>13.76</v>
      </c>
      <c r="I169" s="596">
        <v>1.3</v>
      </c>
      <c r="J169" s="592">
        <v>22.49</v>
      </c>
      <c r="K169" s="596">
        <v>0.8</v>
      </c>
      <c r="L169" s="592">
        <v>17.54</v>
      </c>
      <c r="M169" s="596">
        <v>0.6</v>
      </c>
      <c r="N169" s="592">
        <v>20.32</v>
      </c>
      <c r="O169" s="596">
        <v>0.5</v>
      </c>
      <c r="P169" s="592">
        <v>21.14</v>
      </c>
      <c r="Q169" s="596">
        <v>0.6</v>
      </c>
      <c r="R169" s="592">
        <v>13.53</v>
      </c>
      <c r="S169" s="596">
        <v>1.2</v>
      </c>
    </row>
    <row r="170" spans="1:19">
      <c r="A170" s="590">
        <v>2016</v>
      </c>
      <c r="B170" s="592">
        <v>23.6</v>
      </c>
      <c r="C170" s="596">
        <v>0.9</v>
      </c>
      <c r="D170" s="592">
        <v>15.06</v>
      </c>
      <c r="E170" s="596">
        <v>3.5</v>
      </c>
      <c r="F170" s="592">
        <v>18.79</v>
      </c>
      <c r="G170" s="596">
        <v>0.7</v>
      </c>
      <c r="H170" s="592">
        <v>14.41</v>
      </c>
      <c r="I170" s="596">
        <v>1.4</v>
      </c>
      <c r="J170" s="592">
        <v>23.08</v>
      </c>
      <c r="K170" s="596">
        <v>0.9</v>
      </c>
      <c r="L170" s="592">
        <v>18.05</v>
      </c>
      <c r="M170" s="596">
        <v>0.6</v>
      </c>
      <c r="N170" s="592">
        <v>20.86</v>
      </c>
      <c r="O170" s="596">
        <v>0.6</v>
      </c>
      <c r="P170" s="592">
        <v>21.62</v>
      </c>
      <c r="Q170" s="596">
        <v>0.7</v>
      </c>
      <c r="R170" s="592">
        <v>14.62</v>
      </c>
      <c r="S170" s="596">
        <v>1.5</v>
      </c>
    </row>
    <row r="171" spans="1:19">
      <c r="A171" s="590">
        <v>2017</v>
      </c>
      <c r="B171" s="592">
        <v>24.84</v>
      </c>
      <c r="C171" s="596">
        <v>1</v>
      </c>
      <c r="D171" s="592">
        <v>15.28</v>
      </c>
      <c r="E171" s="596">
        <v>3.4</v>
      </c>
      <c r="F171" s="592">
        <v>19.7</v>
      </c>
      <c r="G171" s="596">
        <v>0.8</v>
      </c>
      <c r="H171" s="592">
        <v>15.09</v>
      </c>
      <c r="I171" s="596">
        <v>1.8</v>
      </c>
      <c r="J171" s="592">
        <v>24.27</v>
      </c>
      <c r="K171" s="596">
        <v>1</v>
      </c>
      <c r="L171" s="592">
        <v>18.920000000000002</v>
      </c>
      <c r="M171" s="596">
        <v>0.7</v>
      </c>
      <c r="N171" s="592">
        <v>21.93</v>
      </c>
      <c r="O171" s="596">
        <v>0.7</v>
      </c>
      <c r="P171" s="592">
        <v>22.74</v>
      </c>
      <c r="Q171" s="596">
        <v>0.7</v>
      </c>
      <c r="R171" s="592">
        <v>15.15</v>
      </c>
      <c r="S171" s="596">
        <v>1.6</v>
      </c>
    </row>
    <row r="172" spans="1:19">
      <c r="A172" s="589"/>
      <c r="B172" s="589"/>
      <c r="C172" s="589"/>
      <c r="D172" s="589"/>
      <c r="E172" s="589"/>
      <c r="F172" s="589"/>
      <c r="G172" s="589"/>
      <c r="H172" s="589"/>
      <c r="I172" s="589"/>
      <c r="J172" s="589"/>
      <c r="K172" s="589"/>
      <c r="L172" s="589"/>
      <c r="M172" s="589"/>
      <c r="N172" s="589"/>
      <c r="O172" s="589"/>
      <c r="P172" s="589"/>
      <c r="Q172" s="589"/>
      <c r="R172" s="589"/>
      <c r="S172" s="589"/>
    </row>
    <row r="173" spans="1:19">
      <c r="A173" s="591" t="s">
        <v>547</v>
      </c>
      <c r="B173" s="597"/>
      <c r="C173" s="597"/>
      <c r="D173" s="597"/>
      <c r="E173" s="597"/>
      <c r="F173" s="597"/>
      <c r="G173" s="597"/>
      <c r="H173" s="597"/>
      <c r="I173" s="597"/>
      <c r="J173" s="597"/>
      <c r="K173" s="597"/>
      <c r="L173" s="597"/>
      <c r="M173" s="597"/>
      <c r="N173" s="597"/>
      <c r="O173" s="597"/>
      <c r="P173" s="597"/>
      <c r="Q173" s="597"/>
      <c r="R173" s="597"/>
      <c r="S173" s="597"/>
    </row>
    <row r="174" spans="1:19">
      <c r="A174" s="591" t="s">
        <v>548</v>
      </c>
      <c r="B174" s="597"/>
      <c r="C174" s="597"/>
      <c r="D174" s="597"/>
      <c r="E174" s="597"/>
      <c r="F174" s="597"/>
      <c r="G174" s="597"/>
      <c r="H174" s="597"/>
      <c r="I174" s="597"/>
      <c r="J174" s="597"/>
      <c r="K174" s="597"/>
      <c r="L174" s="597"/>
      <c r="M174" s="597"/>
      <c r="N174" s="597"/>
      <c r="O174" s="597"/>
      <c r="P174" s="597"/>
      <c r="Q174" s="597"/>
      <c r="R174" s="597"/>
      <c r="S174" s="597"/>
    </row>
    <row r="175" spans="1:19">
      <c r="A175" s="589"/>
      <c r="B175" s="589"/>
      <c r="C175" s="589"/>
      <c r="D175" s="589"/>
      <c r="E175" s="589"/>
      <c r="F175" s="589"/>
      <c r="G175" s="589"/>
      <c r="H175" s="589"/>
      <c r="I175" s="589"/>
      <c r="J175" s="589"/>
      <c r="K175" s="589"/>
      <c r="L175" s="589"/>
      <c r="M175" s="589"/>
      <c r="N175" s="589"/>
      <c r="O175" s="589"/>
      <c r="P175" s="589"/>
      <c r="Q175" s="589"/>
      <c r="R175" s="589"/>
      <c r="S175" s="589"/>
    </row>
    <row r="176" spans="1:19">
      <c r="A176" s="589"/>
      <c r="B176" s="589"/>
      <c r="C176" s="589"/>
      <c r="D176" s="589"/>
      <c r="E176" s="589"/>
      <c r="F176" s="589"/>
      <c r="G176" s="589"/>
      <c r="H176" s="589"/>
      <c r="I176" s="589"/>
      <c r="J176" s="589"/>
      <c r="K176" s="589"/>
      <c r="L176" s="589"/>
      <c r="M176" s="589"/>
      <c r="N176" s="589"/>
      <c r="O176" s="589"/>
      <c r="P176" s="589"/>
      <c r="Q176" s="589"/>
      <c r="R176" s="589"/>
      <c r="S176" s="589"/>
    </row>
  </sheetData>
  <mergeCells count="44">
    <mergeCell ref="N149:O149"/>
    <mergeCell ref="P149:Q149"/>
    <mergeCell ref="R149:S149"/>
    <mergeCell ref="B149:C149"/>
    <mergeCell ref="D149:E149"/>
    <mergeCell ref="F149:G149"/>
    <mergeCell ref="H149:I149"/>
    <mergeCell ref="L149:M149"/>
    <mergeCell ref="J149:K149"/>
    <mergeCell ref="N112:O112"/>
    <mergeCell ref="P112:Q112"/>
    <mergeCell ref="R112:S112"/>
    <mergeCell ref="B112:C112"/>
    <mergeCell ref="D112:E112"/>
    <mergeCell ref="F112:G112"/>
    <mergeCell ref="H112:I112"/>
    <mergeCell ref="L112:M112"/>
    <mergeCell ref="J112:K112"/>
    <mergeCell ref="N75:O75"/>
    <mergeCell ref="P75:Q75"/>
    <mergeCell ref="R75:S75"/>
    <mergeCell ref="B75:C75"/>
    <mergeCell ref="D75:E75"/>
    <mergeCell ref="F75:G75"/>
    <mergeCell ref="H75:I75"/>
    <mergeCell ref="L75:M75"/>
    <mergeCell ref="J75:K75"/>
    <mergeCell ref="N38:O38"/>
    <mergeCell ref="P38:Q38"/>
    <mergeCell ref="R38:S38"/>
    <mergeCell ref="B38:C38"/>
    <mergeCell ref="D38:E38"/>
    <mergeCell ref="F38:G38"/>
    <mergeCell ref="H38:I38"/>
    <mergeCell ref="L38:M38"/>
    <mergeCell ref="J38:K38"/>
    <mergeCell ref="B3:C3"/>
    <mergeCell ref="D3:E3"/>
    <mergeCell ref="F3:G3"/>
    <mergeCell ref="B2:G2"/>
    <mergeCell ref="I2:N2"/>
    <mergeCell ref="I3:J3"/>
    <mergeCell ref="K3:L3"/>
    <mergeCell ref="M3:N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Z192"/>
  <sheetViews>
    <sheetView workbookViewId="0">
      <selection activeCell="A2" sqref="A2"/>
    </sheetView>
  </sheetViews>
  <sheetFormatPr defaultColWidth="9.140625" defaultRowHeight="12.75"/>
  <cols>
    <col min="1" max="2" width="9.140625" style="233"/>
    <col min="3" max="3" width="25.85546875" style="233" customWidth="1"/>
    <col min="4" max="4" width="9.28515625" style="233" customWidth="1"/>
    <col min="5" max="5" width="1.5703125" style="233" customWidth="1"/>
    <col min="6" max="6" width="8.85546875" style="233" customWidth="1"/>
    <col min="7" max="7" width="1.5703125" style="233" customWidth="1"/>
    <col min="8" max="8" width="7.28515625" style="233" customWidth="1"/>
    <col min="9" max="9" width="10.85546875" style="233" customWidth="1"/>
    <col min="10" max="10" width="11.42578125" style="233" customWidth="1"/>
    <col min="11" max="11" width="8.85546875" style="233" customWidth="1"/>
    <col min="12" max="12" width="1.5703125" style="233" customWidth="1"/>
    <col min="13" max="13" width="7.85546875" style="233" customWidth="1"/>
    <col min="14" max="14" width="10.42578125" style="233" customWidth="1"/>
    <col min="15" max="15" width="1.5703125" style="233" customWidth="1"/>
    <col min="16" max="16" width="11.42578125" style="233" customWidth="1"/>
    <col min="17" max="17" width="8.85546875" style="233" customWidth="1"/>
    <col min="18" max="50" width="9.140625" style="233"/>
    <col min="51" max="51" width="12.140625" style="233" customWidth="1"/>
    <col min="52" max="52" width="12" style="233" customWidth="1"/>
    <col min="53" max="16384" width="9.140625" style="233"/>
  </cols>
  <sheetData>
    <row r="1" spans="1:78" ht="18">
      <c r="A1" s="1565" t="s">
        <v>1281</v>
      </c>
    </row>
    <row r="4" spans="1:78" ht="13.5">
      <c r="A4" s="244" t="s">
        <v>594</v>
      </c>
      <c r="B4" s="673"/>
      <c r="C4" s="673"/>
      <c r="D4" s="244"/>
      <c r="E4" s="244"/>
      <c r="F4" s="244"/>
      <c r="G4" s="244"/>
      <c r="H4" s="244"/>
      <c r="I4" s="673"/>
      <c r="J4" s="673"/>
      <c r="K4" s="673"/>
      <c r="L4" s="673"/>
      <c r="M4" s="673"/>
      <c r="N4" s="673"/>
    </row>
    <row r="5" spans="1:78" ht="13.5">
      <c r="A5" s="648" t="s">
        <v>746</v>
      </c>
      <c r="B5" s="673"/>
      <c r="C5" s="673"/>
      <c r="D5" s="674"/>
      <c r="E5" s="648"/>
      <c r="F5" s="673"/>
      <c r="G5" s="673"/>
      <c r="H5" s="673"/>
      <c r="I5" s="673"/>
      <c r="J5" s="673"/>
      <c r="K5" s="673"/>
      <c r="L5" s="673"/>
      <c r="M5" s="673"/>
      <c r="N5" s="673"/>
    </row>
    <row r="6" spans="1:78">
      <c r="A6" s="675" t="s">
        <v>360</v>
      </c>
      <c r="B6" s="673"/>
      <c r="C6" s="673"/>
      <c r="D6" s="673"/>
      <c r="E6" s="673"/>
      <c r="F6" s="673"/>
      <c r="G6" s="673"/>
      <c r="H6" s="673"/>
      <c r="I6" s="245"/>
      <c r="J6" s="673"/>
      <c r="K6" s="673"/>
      <c r="L6" s="673"/>
      <c r="M6" s="673"/>
      <c r="N6" s="673"/>
    </row>
    <row r="7" spans="1:78">
      <c r="A7" s="252"/>
      <c r="B7" s="673"/>
      <c r="C7" s="675"/>
      <c r="D7" s="673"/>
      <c r="E7" s="673"/>
      <c r="F7" s="673"/>
      <c r="G7" s="673"/>
      <c r="H7" s="673"/>
      <c r="I7" s="245"/>
      <c r="J7" s="673"/>
      <c r="K7" s="673"/>
      <c r="L7" s="673"/>
      <c r="M7" s="673"/>
      <c r="N7" s="673"/>
      <c r="S7" s="233" t="s">
        <v>342</v>
      </c>
      <c r="AK7" s="233" t="s">
        <v>772</v>
      </c>
      <c r="AR7" s="233" t="s">
        <v>773</v>
      </c>
    </row>
    <row r="8" spans="1:78" ht="24" customHeight="1">
      <c r="A8" s="676"/>
      <c r="B8" s="676"/>
      <c r="C8" s="1708" t="s">
        <v>596</v>
      </c>
      <c r="D8" s="1710" t="s">
        <v>597</v>
      </c>
      <c r="E8" s="677"/>
      <c r="F8" s="1710" t="s">
        <v>598</v>
      </c>
      <c r="G8" s="677"/>
      <c r="H8" s="1707" t="s">
        <v>599</v>
      </c>
      <c r="I8" s="1707"/>
      <c r="J8" s="1707"/>
      <c r="K8" s="1707"/>
      <c r="L8" s="677"/>
      <c r="M8" s="1707" t="s">
        <v>600</v>
      </c>
      <c r="N8" s="1707"/>
      <c r="O8" s="251"/>
      <c r="P8" s="1707" t="s">
        <v>601</v>
      </c>
      <c r="Q8" s="1707"/>
      <c r="S8" s="1727"/>
      <c r="T8" s="1727"/>
      <c r="U8" s="1727"/>
      <c r="V8" s="1729" t="s">
        <v>781</v>
      </c>
      <c r="W8" s="1729"/>
      <c r="X8" s="1729"/>
      <c r="Y8" s="1729"/>
      <c r="Z8" s="1729"/>
      <c r="AA8" s="1729"/>
      <c r="AB8" s="810"/>
      <c r="AC8" s="1726" t="s">
        <v>780</v>
      </c>
      <c r="AD8" s="1726"/>
      <c r="AE8" s="1726"/>
      <c r="AF8" s="1726"/>
      <c r="AG8" s="1726"/>
      <c r="AH8" s="1726"/>
      <c r="AI8" s="837"/>
      <c r="AK8" s="1726" t="s">
        <v>780</v>
      </c>
      <c r="AL8" s="1726"/>
      <c r="AM8" s="1726"/>
      <c r="AN8" s="1726"/>
      <c r="AO8" s="1726"/>
      <c r="AP8" s="1726"/>
      <c r="AR8" s="1726" t="s">
        <v>780</v>
      </c>
      <c r="AS8" s="1726"/>
      <c r="AT8" s="1726"/>
      <c r="AU8" s="1726"/>
      <c r="AV8" s="1726"/>
      <c r="AW8" s="1726"/>
      <c r="AY8" s="1726" t="s">
        <v>781</v>
      </c>
      <c r="AZ8" s="1726"/>
      <c r="BA8" s="1726"/>
      <c r="BB8" s="858"/>
      <c r="BC8" s="1726" t="s">
        <v>780</v>
      </c>
      <c r="BD8" s="1726"/>
      <c r="BE8" s="1726"/>
      <c r="BG8" s="1726" t="s">
        <v>781</v>
      </c>
      <c r="BH8" s="1726"/>
      <c r="BI8" s="1726"/>
      <c r="BJ8" s="862"/>
      <c r="BK8" s="1735" t="s">
        <v>780</v>
      </c>
      <c r="BL8" s="1735"/>
      <c r="BM8" s="1735"/>
      <c r="BO8" s="1727"/>
      <c r="BP8" s="1727"/>
      <c r="BQ8" s="1727"/>
      <c r="BR8" s="1736" t="s">
        <v>811</v>
      </c>
      <c r="BS8" s="1736"/>
      <c r="BT8" s="1736"/>
      <c r="BU8" s="1736"/>
      <c r="BV8" s="867"/>
      <c r="BW8" s="1736" t="s">
        <v>802</v>
      </c>
      <c r="BX8" s="1736"/>
      <c r="BY8" s="1736"/>
      <c r="BZ8" s="1736"/>
    </row>
    <row r="9" spans="1:78" ht="54.75" customHeight="1">
      <c r="A9" s="678"/>
      <c r="B9" s="678"/>
      <c r="C9" s="1709"/>
      <c r="D9" s="1711"/>
      <c r="E9" s="679"/>
      <c r="F9" s="1711"/>
      <c r="G9" s="679"/>
      <c r="H9" s="679" t="s">
        <v>602</v>
      </c>
      <c r="I9" s="679" t="s">
        <v>603</v>
      </c>
      <c r="J9" s="679" t="s">
        <v>604</v>
      </c>
      <c r="K9" s="680" t="s">
        <v>605</v>
      </c>
      <c r="L9" s="679"/>
      <c r="M9" s="679" t="s">
        <v>606</v>
      </c>
      <c r="N9" s="679" t="s">
        <v>607</v>
      </c>
      <c r="P9" s="679" t="s">
        <v>604</v>
      </c>
      <c r="Q9" s="680" t="s">
        <v>605</v>
      </c>
      <c r="S9" s="1728"/>
      <c r="T9" s="1728"/>
      <c r="U9" s="1728"/>
      <c r="V9" s="811" t="s">
        <v>267</v>
      </c>
      <c r="W9" s="811" t="s">
        <v>275</v>
      </c>
      <c r="X9" s="811" t="s">
        <v>276</v>
      </c>
      <c r="Y9" s="811" t="s">
        <v>277</v>
      </c>
      <c r="Z9" s="811" t="s">
        <v>272</v>
      </c>
      <c r="AA9" s="811" t="s">
        <v>782</v>
      </c>
      <c r="AB9" s="812"/>
      <c r="AC9" s="811" t="s">
        <v>267</v>
      </c>
      <c r="AD9" s="811" t="s">
        <v>275</v>
      </c>
      <c r="AE9" s="811" t="s">
        <v>276</v>
      </c>
      <c r="AF9" s="811" t="s">
        <v>277</v>
      </c>
      <c r="AG9" s="811" t="s">
        <v>272</v>
      </c>
      <c r="AH9" s="811" t="s">
        <v>782</v>
      </c>
      <c r="AI9" s="838"/>
      <c r="AK9" s="811" t="s">
        <v>267</v>
      </c>
      <c r="AL9" s="811" t="s">
        <v>275</v>
      </c>
      <c r="AM9" s="811" t="s">
        <v>276</v>
      </c>
      <c r="AN9" s="811" t="s">
        <v>277</v>
      </c>
      <c r="AO9" s="811" t="s">
        <v>272</v>
      </c>
      <c r="AP9" s="811" t="s">
        <v>782</v>
      </c>
      <c r="AR9" s="811" t="s">
        <v>267</v>
      </c>
      <c r="AS9" s="811" t="s">
        <v>275</v>
      </c>
      <c r="AT9" s="811" t="s">
        <v>276</v>
      </c>
      <c r="AU9" s="811" t="s">
        <v>277</v>
      </c>
      <c r="AV9" s="811" t="s">
        <v>272</v>
      </c>
      <c r="AW9" s="811" t="s">
        <v>782</v>
      </c>
      <c r="AY9" s="856" t="s">
        <v>793</v>
      </c>
      <c r="AZ9" s="856" t="s">
        <v>794</v>
      </c>
      <c r="BA9" s="856" t="s">
        <v>795</v>
      </c>
      <c r="BB9" s="859"/>
      <c r="BC9" s="856" t="s">
        <v>793</v>
      </c>
      <c r="BD9" s="856" t="s">
        <v>794</v>
      </c>
      <c r="BE9" s="856" t="s">
        <v>795</v>
      </c>
      <c r="BG9" s="863" t="s">
        <v>340</v>
      </c>
      <c r="BH9" s="863" t="s">
        <v>797</v>
      </c>
      <c r="BI9" s="863" t="s">
        <v>342</v>
      </c>
      <c r="BJ9" s="864"/>
      <c r="BK9" s="863" t="s">
        <v>340</v>
      </c>
      <c r="BL9" s="863" t="s">
        <v>797</v>
      </c>
      <c r="BM9" s="863" t="s">
        <v>342</v>
      </c>
      <c r="BO9" s="1728"/>
      <c r="BP9" s="1728"/>
      <c r="BQ9" s="1728"/>
      <c r="BR9" s="812" t="s">
        <v>343</v>
      </c>
      <c r="BS9" s="812" t="s">
        <v>799</v>
      </c>
      <c r="BT9" s="868" t="s">
        <v>347</v>
      </c>
      <c r="BU9" s="869" t="s">
        <v>812</v>
      </c>
      <c r="BV9" s="870"/>
      <c r="BW9" s="812" t="s">
        <v>343</v>
      </c>
      <c r="BX9" s="812" t="s">
        <v>799</v>
      </c>
      <c r="BY9" s="869" t="s">
        <v>347</v>
      </c>
      <c r="BZ9" s="869" t="s">
        <v>812</v>
      </c>
    </row>
    <row r="10" spans="1:78" ht="12" customHeight="1">
      <c r="A10" s="681"/>
      <c r="B10" s="681"/>
      <c r="C10" s="235" t="s">
        <v>609</v>
      </c>
      <c r="D10" s="690">
        <v>524932</v>
      </c>
      <c r="E10" s="246"/>
      <c r="F10" s="691">
        <v>46.4</v>
      </c>
      <c r="G10" s="803"/>
      <c r="H10" s="691">
        <v>9.9</v>
      </c>
      <c r="I10" s="691">
        <v>9</v>
      </c>
      <c r="J10" s="691">
        <v>12.6</v>
      </c>
      <c r="K10" s="691">
        <v>14.9</v>
      </c>
      <c r="L10" s="803"/>
      <c r="M10" s="691">
        <v>11.5</v>
      </c>
      <c r="N10" s="691">
        <v>3.4</v>
      </c>
      <c r="O10" s="804"/>
      <c r="P10" s="691">
        <v>2.8</v>
      </c>
      <c r="Q10" s="691">
        <v>2.9</v>
      </c>
      <c r="S10" s="813" t="s">
        <v>361</v>
      </c>
      <c r="T10" s="814">
        <v>921</v>
      </c>
      <c r="U10" s="815" t="s">
        <v>783</v>
      </c>
      <c r="V10" s="816">
        <v>405100</v>
      </c>
      <c r="W10" s="816">
        <v>23359</v>
      </c>
      <c r="X10" s="816">
        <v>52087</v>
      </c>
      <c r="Y10" s="816">
        <v>27595</v>
      </c>
      <c r="Z10" s="816">
        <v>2038</v>
      </c>
      <c r="AA10" s="816">
        <v>524932</v>
      </c>
      <c r="AB10" s="817"/>
      <c r="AC10" s="818">
        <v>46</v>
      </c>
      <c r="AD10" s="819">
        <v>47.1</v>
      </c>
      <c r="AE10" s="819">
        <v>50.2</v>
      </c>
      <c r="AF10" s="819">
        <v>45</v>
      </c>
      <c r="AG10" s="819">
        <v>63</v>
      </c>
      <c r="AH10" s="819">
        <v>46.4</v>
      </c>
      <c r="AI10" s="839"/>
      <c r="AK10" s="818">
        <v>43.4</v>
      </c>
      <c r="AL10" s="819">
        <v>44.4</v>
      </c>
      <c r="AM10" s="819">
        <v>47.8</v>
      </c>
      <c r="AN10" s="819">
        <v>41.7</v>
      </c>
      <c r="AO10" s="819">
        <v>61</v>
      </c>
      <c r="AP10" s="819">
        <v>43.8</v>
      </c>
      <c r="AR10" s="818">
        <v>48.7</v>
      </c>
      <c r="AS10" s="819">
        <v>49.9</v>
      </c>
      <c r="AT10" s="819">
        <v>52.7</v>
      </c>
      <c r="AU10" s="819">
        <v>48.3</v>
      </c>
      <c r="AV10" s="819">
        <v>65.099999999999994</v>
      </c>
      <c r="AW10" s="819">
        <v>49.1</v>
      </c>
      <c r="AY10" s="816">
        <v>442204</v>
      </c>
      <c r="AZ10" s="816">
        <v>81018</v>
      </c>
      <c r="BA10" s="816">
        <v>524932</v>
      </c>
      <c r="BB10" s="860"/>
      <c r="BC10" s="818">
        <v>46.3</v>
      </c>
      <c r="BD10" s="818">
        <v>47.7</v>
      </c>
      <c r="BE10" s="818">
        <v>46.4</v>
      </c>
      <c r="BG10" s="816">
        <v>68960</v>
      </c>
      <c r="BH10" s="816">
        <v>455972</v>
      </c>
      <c r="BI10" s="816">
        <v>524932</v>
      </c>
      <c r="BJ10" s="860"/>
      <c r="BK10" s="818">
        <v>35.1</v>
      </c>
      <c r="BL10" s="818">
        <v>48.2</v>
      </c>
      <c r="BM10" s="818">
        <v>46.4</v>
      </c>
      <c r="BO10" s="813" t="s">
        <v>361</v>
      </c>
      <c r="BP10" s="814">
        <v>921</v>
      </c>
      <c r="BQ10" s="815" t="s">
        <v>813</v>
      </c>
      <c r="BR10" s="816">
        <v>449420</v>
      </c>
      <c r="BS10" s="816">
        <v>54584</v>
      </c>
      <c r="BT10" s="816">
        <v>19707</v>
      </c>
      <c r="BU10" s="816">
        <v>524932</v>
      </c>
      <c r="BV10" s="865"/>
      <c r="BW10" s="818">
        <v>49.7</v>
      </c>
      <c r="BX10" s="818">
        <v>31.9</v>
      </c>
      <c r="BY10" s="818">
        <v>13.9</v>
      </c>
      <c r="BZ10" s="818">
        <v>46.4</v>
      </c>
    </row>
    <row r="11" spans="1:78" ht="12" customHeight="1">
      <c r="A11" s="682"/>
      <c r="B11" s="249"/>
      <c r="C11" s="682"/>
      <c r="D11" s="683"/>
      <c r="E11" s="684"/>
      <c r="F11" s="683"/>
      <c r="G11" s="685"/>
      <c r="H11" s="683"/>
      <c r="I11" s="686"/>
      <c r="J11" s="686"/>
      <c r="K11" s="686"/>
      <c r="L11" s="681"/>
      <c r="M11" s="687"/>
      <c r="N11" s="687"/>
      <c r="P11" s="687"/>
      <c r="Q11" s="687"/>
      <c r="S11" s="820"/>
      <c r="T11" s="820"/>
      <c r="U11" s="840"/>
      <c r="V11" s="823"/>
      <c r="W11" s="823"/>
      <c r="X11" s="823"/>
      <c r="Y11" s="823"/>
      <c r="Z11" s="823"/>
      <c r="AA11" s="823"/>
      <c r="AB11" s="824"/>
      <c r="AC11" s="823"/>
      <c r="AD11" s="825"/>
      <c r="AE11" s="825"/>
      <c r="AF11" s="825"/>
      <c r="AG11" s="825"/>
      <c r="AH11" s="825"/>
      <c r="AI11" s="829"/>
      <c r="AK11" s="823"/>
      <c r="AL11" s="825"/>
      <c r="AM11" s="825"/>
      <c r="AN11" s="825"/>
      <c r="AO11" s="825"/>
      <c r="AP11" s="825"/>
      <c r="AR11" s="823"/>
      <c r="AS11" s="825"/>
      <c r="AT11" s="825"/>
      <c r="AU11" s="825"/>
      <c r="AV11" s="825"/>
      <c r="AW11" s="825"/>
      <c r="AY11" s="857"/>
      <c r="AZ11" s="857"/>
      <c r="BA11" s="857"/>
      <c r="BB11" s="860"/>
      <c r="BC11" s="817"/>
      <c r="BD11" s="857"/>
      <c r="BE11" s="817"/>
      <c r="BG11" s="857"/>
      <c r="BH11" s="857"/>
      <c r="BI11" s="857"/>
      <c r="BJ11" s="860"/>
      <c r="BK11" s="817"/>
      <c r="BL11" s="857"/>
      <c r="BM11" s="818"/>
      <c r="BO11" s="871"/>
      <c r="BP11" s="871"/>
      <c r="BQ11" s="872"/>
      <c r="BR11" s="857"/>
      <c r="BS11" s="857"/>
      <c r="BT11" s="857"/>
      <c r="BU11" s="857"/>
      <c r="BV11" s="860"/>
      <c r="BW11" s="857"/>
      <c r="BX11" s="817"/>
      <c r="BY11" s="857"/>
      <c r="BZ11" s="817"/>
    </row>
    <row r="12" spans="1:78" ht="12" customHeight="1">
      <c r="A12" s="235" t="s">
        <v>375</v>
      </c>
      <c r="B12" s="802" t="s">
        <v>376</v>
      </c>
      <c r="C12" s="235" t="s">
        <v>2</v>
      </c>
      <c r="D12" s="690">
        <v>75518</v>
      </c>
      <c r="E12" s="246"/>
      <c r="F12" s="691">
        <v>48.9</v>
      </c>
      <c r="G12" s="803"/>
      <c r="H12" s="691">
        <v>10.6</v>
      </c>
      <c r="I12" s="691">
        <v>9.5</v>
      </c>
      <c r="J12" s="691">
        <v>13.6</v>
      </c>
      <c r="K12" s="691">
        <v>15.1</v>
      </c>
      <c r="L12" s="803"/>
      <c r="M12" s="691">
        <v>13</v>
      </c>
      <c r="N12" s="691">
        <v>2.1</v>
      </c>
      <c r="O12" s="804"/>
      <c r="P12" s="691">
        <v>2.8</v>
      </c>
      <c r="Q12" s="691">
        <v>2.9</v>
      </c>
      <c r="S12" s="820" t="s">
        <v>375</v>
      </c>
      <c r="T12" s="821" t="s">
        <v>376</v>
      </c>
      <c r="U12" s="822" t="s">
        <v>2</v>
      </c>
      <c r="V12" s="823">
        <v>30787</v>
      </c>
      <c r="W12" s="823">
        <v>6787</v>
      </c>
      <c r="X12" s="823">
        <v>15312</v>
      </c>
      <c r="Y12" s="823">
        <v>16199</v>
      </c>
      <c r="Z12" s="823">
        <v>508</v>
      </c>
      <c r="AA12" s="823">
        <v>75518</v>
      </c>
      <c r="AB12" s="824"/>
      <c r="AC12" s="823">
        <v>48.4</v>
      </c>
      <c r="AD12" s="825">
        <v>48.8</v>
      </c>
      <c r="AE12" s="825">
        <v>53.5</v>
      </c>
      <c r="AF12" s="825">
        <v>45.4</v>
      </c>
      <c r="AG12" s="825">
        <v>64.599999999999994</v>
      </c>
      <c r="AH12" s="825">
        <v>48.9</v>
      </c>
      <c r="AI12" s="829"/>
      <c r="AK12" s="823">
        <v>45.9</v>
      </c>
      <c r="AL12" s="825">
        <v>46.5</v>
      </c>
      <c r="AM12" s="825">
        <v>51.4</v>
      </c>
      <c r="AN12" s="825">
        <v>42</v>
      </c>
      <c r="AO12" s="825">
        <v>62.9</v>
      </c>
      <c r="AP12" s="825">
        <v>46.3</v>
      </c>
      <c r="AR12" s="823">
        <v>51</v>
      </c>
      <c r="AS12" s="825">
        <v>51.2</v>
      </c>
      <c r="AT12" s="825">
        <v>55.7</v>
      </c>
      <c r="AU12" s="825">
        <v>48.7</v>
      </c>
      <c r="AV12" s="825">
        <v>66.599999999999994</v>
      </c>
      <c r="AW12" s="825">
        <v>51.5</v>
      </c>
      <c r="AY12" s="857">
        <v>43242</v>
      </c>
      <c r="AZ12" s="857">
        <v>31703</v>
      </c>
      <c r="BA12" s="857">
        <v>75518</v>
      </c>
      <c r="BB12" s="860"/>
      <c r="BC12" s="817">
        <v>48.7</v>
      </c>
      <c r="BD12" s="857">
        <v>49.6</v>
      </c>
      <c r="BE12" s="817">
        <v>48.9</v>
      </c>
      <c r="BG12" s="857">
        <v>13561</v>
      </c>
      <c r="BH12" s="857">
        <v>61957</v>
      </c>
      <c r="BI12" s="857">
        <v>75518</v>
      </c>
      <c r="BJ12" s="865"/>
      <c r="BK12" s="817">
        <v>41.2</v>
      </c>
      <c r="BL12" s="857">
        <v>50.6</v>
      </c>
      <c r="BM12" s="818">
        <v>48.9</v>
      </c>
      <c r="BO12" s="871" t="s">
        <v>375</v>
      </c>
      <c r="BP12" s="873" t="s">
        <v>376</v>
      </c>
      <c r="BQ12" s="876" t="s">
        <v>2</v>
      </c>
      <c r="BR12" s="857">
        <v>63248</v>
      </c>
      <c r="BS12" s="857">
        <v>8967</v>
      </c>
      <c r="BT12" s="857">
        <v>2889</v>
      </c>
      <c r="BU12" s="857">
        <v>75518</v>
      </c>
      <c r="BV12" s="865"/>
      <c r="BW12" s="857">
        <v>52.6</v>
      </c>
      <c r="BX12" s="817">
        <v>35.1</v>
      </c>
      <c r="BY12" s="857">
        <v>15.7</v>
      </c>
      <c r="BZ12" s="817">
        <v>48.9</v>
      </c>
    </row>
    <row r="13" spans="1:78" ht="12" customHeight="1">
      <c r="A13" s="235" t="s">
        <v>377</v>
      </c>
      <c r="B13" s="805" t="s">
        <v>378</v>
      </c>
      <c r="C13" s="234" t="s">
        <v>179</v>
      </c>
      <c r="D13" s="690">
        <v>24971</v>
      </c>
      <c r="E13" s="246"/>
      <c r="F13" s="691">
        <v>48.2</v>
      </c>
      <c r="G13" s="803"/>
      <c r="H13" s="691">
        <v>10.6</v>
      </c>
      <c r="I13" s="691">
        <v>9.1</v>
      </c>
      <c r="J13" s="691">
        <v>13.5</v>
      </c>
      <c r="K13" s="691">
        <v>15</v>
      </c>
      <c r="L13" s="803"/>
      <c r="M13" s="691">
        <v>12.7</v>
      </c>
      <c r="N13" s="691">
        <v>2.2999999999999998</v>
      </c>
      <c r="O13" s="804"/>
      <c r="P13" s="691">
        <v>2.7</v>
      </c>
      <c r="Q13" s="691">
        <v>2.9</v>
      </c>
      <c r="S13" s="826" t="s">
        <v>377</v>
      </c>
      <c r="T13" s="827" t="s">
        <v>378</v>
      </c>
      <c r="U13" s="828" t="s">
        <v>179</v>
      </c>
      <c r="V13" s="823">
        <v>7327</v>
      </c>
      <c r="W13" s="823">
        <v>2427</v>
      </c>
      <c r="X13" s="823">
        <v>5245</v>
      </c>
      <c r="Y13" s="823">
        <v>7485</v>
      </c>
      <c r="Z13" s="823">
        <v>166</v>
      </c>
      <c r="AA13" s="823">
        <v>24971</v>
      </c>
      <c r="AB13" s="824"/>
      <c r="AC13" s="823">
        <v>49.6</v>
      </c>
      <c r="AD13" s="825">
        <v>47.5</v>
      </c>
      <c r="AE13" s="825">
        <v>50.6</v>
      </c>
      <c r="AF13" s="825">
        <v>45</v>
      </c>
      <c r="AG13" s="825">
        <v>61.8</v>
      </c>
      <c r="AH13" s="825">
        <v>48.2</v>
      </c>
      <c r="AI13" s="829"/>
      <c r="AK13" s="823">
        <v>47.3</v>
      </c>
      <c r="AL13" s="825">
        <v>44.9</v>
      </c>
      <c r="AM13" s="825">
        <v>48.4</v>
      </c>
      <c r="AN13" s="825">
        <v>41.6</v>
      </c>
      <c r="AO13" s="825">
        <v>59.6</v>
      </c>
      <c r="AP13" s="825">
        <v>45.6</v>
      </c>
      <c r="AR13" s="823">
        <v>52</v>
      </c>
      <c r="AS13" s="825">
        <v>50.1</v>
      </c>
      <c r="AT13" s="825">
        <v>52.9</v>
      </c>
      <c r="AU13" s="825">
        <v>48.3</v>
      </c>
      <c r="AV13" s="825">
        <v>64.900000000000006</v>
      </c>
      <c r="AW13" s="825">
        <v>50.8</v>
      </c>
      <c r="AY13" s="857">
        <v>11853</v>
      </c>
      <c r="AZ13" s="857">
        <v>12987</v>
      </c>
      <c r="BA13" s="857">
        <v>24971</v>
      </c>
      <c r="BB13" s="860"/>
      <c r="BC13" s="817">
        <v>47.4</v>
      </c>
      <c r="BD13" s="857">
        <v>49.1</v>
      </c>
      <c r="BE13" s="817">
        <v>48.2</v>
      </c>
      <c r="BG13" s="857">
        <v>6924</v>
      </c>
      <c r="BH13" s="857">
        <v>18047</v>
      </c>
      <c r="BI13" s="857">
        <v>24971</v>
      </c>
      <c r="BJ13" s="860"/>
      <c r="BK13" s="817">
        <v>42.8</v>
      </c>
      <c r="BL13" s="857">
        <v>50.3</v>
      </c>
      <c r="BM13" s="818">
        <v>48.2</v>
      </c>
      <c r="BO13" s="675" t="s">
        <v>377</v>
      </c>
      <c r="BP13" s="877" t="s">
        <v>378</v>
      </c>
      <c r="BQ13" s="878" t="s">
        <v>179</v>
      </c>
      <c r="BR13" s="857">
        <v>20147</v>
      </c>
      <c r="BS13" s="857">
        <v>3667</v>
      </c>
      <c r="BT13" s="857">
        <v>1086</v>
      </c>
      <c r="BU13" s="857">
        <v>24971</v>
      </c>
      <c r="BV13" s="865"/>
      <c r="BW13" s="857">
        <v>52.3</v>
      </c>
      <c r="BX13" s="817">
        <v>36.200000000000003</v>
      </c>
      <c r="BY13" s="857">
        <v>14.8</v>
      </c>
      <c r="BZ13" s="817">
        <v>48.2</v>
      </c>
    </row>
    <row r="14" spans="1:78" ht="12" customHeight="1">
      <c r="A14" s="241" t="s">
        <v>747</v>
      </c>
      <c r="B14" s="805">
        <v>202</v>
      </c>
      <c r="C14" s="237" t="s">
        <v>290</v>
      </c>
      <c r="D14" s="694">
        <v>1513</v>
      </c>
      <c r="E14" s="246"/>
      <c r="F14" s="695">
        <v>48.3</v>
      </c>
      <c r="G14" s="803"/>
      <c r="H14" s="695">
        <v>10.8</v>
      </c>
      <c r="I14" s="695">
        <v>9.3000000000000007</v>
      </c>
      <c r="J14" s="695">
        <v>13.7</v>
      </c>
      <c r="K14" s="695">
        <v>14.4</v>
      </c>
      <c r="L14" s="803"/>
      <c r="M14" s="695">
        <v>12.8</v>
      </c>
      <c r="N14" s="695">
        <v>1.6</v>
      </c>
      <c r="O14" s="804"/>
      <c r="P14" s="695">
        <v>2.7</v>
      </c>
      <c r="Q14" s="695">
        <v>2.8</v>
      </c>
      <c r="S14" s="829" t="s">
        <v>747</v>
      </c>
      <c r="T14" s="830">
        <v>202</v>
      </c>
      <c r="U14" s="831" t="s">
        <v>290</v>
      </c>
      <c r="V14" s="832">
        <v>577</v>
      </c>
      <c r="W14" s="832">
        <v>191</v>
      </c>
      <c r="X14" s="832">
        <v>277</v>
      </c>
      <c r="Y14" s="832">
        <v>318</v>
      </c>
      <c r="Z14" s="832">
        <v>7</v>
      </c>
      <c r="AA14" s="832">
        <v>1513</v>
      </c>
      <c r="AB14" s="833"/>
      <c r="AC14" s="832">
        <v>49.7</v>
      </c>
      <c r="AD14" s="834">
        <v>49.3</v>
      </c>
      <c r="AE14" s="834">
        <v>46.4</v>
      </c>
      <c r="AF14" s="834">
        <v>44.9</v>
      </c>
      <c r="AG14" s="834">
        <v>70.900000000000006</v>
      </c>
      <c r="AH14" s="834">
        <v>48.3</v>
      </c>
      <c r="AI14" s="820"/>
      <c r="AK14" s="832">
        <v>46.2</v>
      </c>
      <c r="AL14" s="834" t="s">
        <v>282</v>
      </c>
      <c r="AM14" s="834">
        <v>44.6</v>
      </c>
      <c r="AN14" s="834">
        <v>37.6</v>
      </c>
      <c r="AO14" s="834" t="s">
        <v>282</v>
      </c>
      <c r="AP14" s="834">
        <v>44.3</v>
      </c>
      <c r="AR14" s="832">
        <v>52.2</v>
      </c>
      <c r="AS14" s="834" t="s">
        <v>282</v>
      </c>
      <c r="AT14" s="834">
        <v>48.3</v>
      </c>
      <c r="AU14" s="834">
        <v>49</v>
      </c>
      <c r="AV14" s="834" t="s">
        <v>282</v>
      </c>
      <c r="AW14" s="834">
        <v>51.2</v>
      </c>
      <c r="AY14" s="843">
        <v>725</v>
      </c>
      <c r="AZ14" s="843">
        <v>776</v>
      </c>
      <c r="BA14" s="843">
        <v>1513</v>
      </c>
      <c r="BB14" s="860"/>
      <c r="BC14" s="844">
        <v>48.4</v>
      </c>
      <c r="BD14" s="843">
        <v>48.2</v>
      </c>
      <c r="BE14" s="844">
        <v>48.3</v>
      </c>
      <c r="BG14" s="843">
        <v>414</v>
      </c>
      <c r="BH14" s="843">
        <v>1099</v>
      </c>
      <c r="BI14" s="843">
        <v>1513</v>
      </c>
      <c r="BJ14" s="860"/>
      <c r="BK14" s="844">
        <v>40.6</v>
      </c>
      <c r="BL14" s="843">
        <v>51.1</v>
      </c>
      <c r="BM14" s="866">
        <v>48.3</v>
      </c>
      <c r="BO14" s="839" t="s">
        <v>747</v>
      </c>
      <c r="BP14" s="875">
        <v>202</v>
      </c>
      <c r="BQ14" s="879" t="s">
        <v>290</v>
      </c>
      <c r="BR14" s="843">
        <v>1303</v>
      </c>
      <c r="BS14" s="843">
        <v>138</v>
      </c>
      <c r="BT14" s="843">
        <v>72</v>
      </c>
      <c r="BU14" s="843">
        <v>1513</v>
      </c>
      <c r="BV14" s="860"/>
      <c r="BW14" s="843">
        <v>51.8</v>
      </c>
      <c r="BX14" s="844">
        <v>32.200000000000003</v>
      </c>
      <c r="BY14" s="843">
        <v>15.1</v>
      </c>
      <c r="BZ14" s="844">
        <v>48.3</v>
      </c>
    </row>
    <row r="15" spans="1:78" ht="12" customHeight="1">
      <c r="A15" s="806" t="s">
        <v>748</v>
      </c>
      <c r="B15" s="805">
        <v>201</v>
      </c>
      <c r="C15" s="237" t="s">
        <v>767</v>
      </c>
      <c r="D15" s="694" t="s">
        <v>285</v>
      </c>
      <c r="E15" s="246"/>
      <c r="F15" s="695" t="s">
        <v>285</v>
      </c>
      <c r="G15" s="803"/>
      <c r="H15" s="695" t="s">
        <v>285</v>
      </c>
      <c r="I15" s="695" t="s">
        <v>285</v>
      </c>
      <c r="J15" s="695" t="s">
        <v>285</v>
      </c>
      <c r="K15" s="695" t="s">
        <v>285</v>
      </c>
      <c r="L15" s="803"/>
      <c r="M15" s="695" t="s">
        <v>285</v>
      </c>
      <c r="N15" s="695" t="s">
        <v>285</v>
      </c>
      <c r="O15" s="804"/>
      <c r="P15" s="695" t="s">
        <v>285</v>
      </c>
      <c r="Q15" s="695" t="s">
        <v>285</v>
      </c>
      <c r="S15" s="829" t="s">
        <v>748</v>
      </c>
      <c r="T15" s="830">
        <v>201</v>
      </c>
      <c r="U15" s="831" t="s">
        <v>291</v>
      </c>
      <c r="V15" s="832" t="s">
        <v>285</v>
      </c>
      <c r="W15" s="832" t="s">
        <v>285</v>
      </c>
      <c r="X15" s="832" t="s">
        <v>285</v>
      </c>
      <c r="Y15" s="832" t="s">
        <v>285</v>
      </c>
      <c r="Z15" s="832" t="s">
        <v>285</v>
      </c>
      <c r="AA15" s="832" t="s">
        <v>285</v>
      </c>
      <c r="AB15" s="833"/>
      <c r="AC15" s="832" t="s">
        <v>285</v>
      </c>
      <c r="AD15" s="834" t="s">
        <v>285</v>
      </c>
      <c r="AE15" s="834" t="s">
        <v>285</v>
      </c>
      <c r="AF15" s="834" t="s">
        <v>285</v>
      </c>
      <c r="AG15" s="834" t="s">
        <v>285</v>
      </c>
      <c r="AH15" s="834" t="s">
        <v>285</v>
      </c>
      <c r="AI15" s="829"/>
      <c r="AK15" s="832" t="s">
        <v>285</v>
      </c>
      <c r="AL15" s="834" t="s">
        <v>285</v>
      </c>
      <c r="AM15" s="834" t="s">
        <v>285</v>
      </c>
      <c r="AN15" s="834" t="s">
        <v>285</v>
      </c>
      <c r="AO15" s="834" t="s">
        <v>285</v>
      </c>
      <c r="AP15" s="834" t="s">
        <v>285</v>
      </c>
      <c r="AR15" s="832" t="s">
        <v>285</v>
      </c>
      <c r="AS15" s="834" t="s">
        <v>285</v>
      </c>
      <c r="AT15" s="834" t="s">
        <v>285</v>
      </c>
      <c r="AU15" s="834" t="s">
        <v>285</v>
      </c>
      <c r="AV15" s="834" t="s">
        <v>285</v>
      </c>
      <c r="AW15" s="834" t="s">
        <v>285</v>
      </c>
      <c r="AY15" s="843" t="s">
        <v>285</v>
      </c>
      <c r="AZ15" s="843" t="s">
        <v>285</v>
      </c>
      <c r="BA15" s="843" t="s">
        <v>285</v>
      </c>
      <c r="BB15" s="860"/>
      <c r="BC15" s="844" t="s">
        <v>285</v>
      </c>
      <c r="BD15" s="843" t="s">
        <v>285</v>
      </c>
      <c r="BE15" s="844" t="s">
        <v>285</v>
      </c>
      <c r="BG15" s="843">
        <v>0</v>
      </c>
      <c r="BH15" s="843">
        <v>0</v>
      </c>
      <c r="BI15" s="843">
        <v>0</v>
      </c>
      <c r="BJ15" s="860"/>
      <c r="BK15" s="844" t="s">
        <v>285</v>
      </c>
      <c r="BL15" s="843" t="s">
        <v>285</v>
      </c>
      <c r="BM15" s="866" t="s">
        <v>285</v>
      </c>
      <c r="BO15" s="839" t="s">
        <v>748</v>
      </c>
      <c r="BP15" s="875">
        <v>201</v>
      </c>
      <c r="BQ15" s="879" t="s">
        <v>291</v>
      </c>
      <c r="BR15" s="843" t="s">
        <v>285</v>
      </c>
      <c r="BS15" s="843" t="s">
        <v>285</v>
      </c>
      <c r="BT15" s="843" t="s">
        <v>285</v>
      </c>
      <c r="BU15" s="843" t="s">
        <v>285</v>
      </c>
      <c r="BV15" s="860"/>
      <c r="BW15" s="843" t="s">
        <v>285</v>
      </c>
      <c r="BX15" s="844" t="s">
        <v>285</v>
      </c>
      <c r="BY15" s="843" t="s">
        <v>285</v>
      </c>
      <c r="BZ15" s="844" t="s">
        <v>285</v>
      </c>
    </row>
    <row r="16" spans="1:78" ht="12" customHeight="1">
      <c r="A16" s="241" t="s">
        <v>749</v>
      </c>
      <c r="B16" s="805">
        <v>204</v>
      </c>
      <c r="C16" s="236" t="s">
        <v>292</v>
      </c>
      <c r="D16" s="694">
        <v>2002</v>
      </c>
      <c r="E16" s="246"/>
      <c r="F16" s="695">
        <v>49.4</v>
      </c>
      <c r="G16" s="803"/>
      <c r="H16" s="695">
        <v>10.8</v>
      </c>
      <c r="I16" s="695">
        <v>9.1999999999999993</v>
      </c>
      <c r="J16" s="695">
        <v>13.8</v>
      </c>
      <c r="K16" s="695">
        <v>15.6</v>
      </c>
      <c r="L16" s="803"/>
      <c r="M16" s="695">
        <v>12.8</v>
      </c>
      <c r="N16" s="695">
        <v>2.8</v>
      </c>
      <c r="O16" s="804"/>
      <c r="P16" s="695">
        <v>2.7</v>
      </c>
      <c r="Q16" s="695">
        <v>2.9</v>
      </c>
      <c r="S16" s="829" t="s">
        <v>749</v>
      </c>
      <c r="T16" s="830">
        <v>204</v>
      </c>
      <c r="U16" s="835" t="s">
        <v>292</v>
      </c>
      <c r="V16" s="832">
        <v>648</v>
      </c>
      <c r="W16" s="832">
        <v>153</v>
      </c>
      <c r="X16" s="832">
        <v>270</v>
      </c>
      <c r="Y16" s="832">
        <v>750</v>
      </c>
      <c r="Z16" s="832">
        <v>9</v>
      </c>
      <c r="AA16" s="832">
        <v>2002</v>
      </c>
      <c r="AB16" s="833"/>
      <c r="AC16" s="832">
        <v>52.2</v>
      </c>
      <c r="AD16" s="834">
        <v>48.2</v>
      </c>
      <c r="AE16" s="834">
        <v>50.1</v>
      </c>
      <c r="AF16" s="834">
        <v>46.9</v>
      </c>
      <c r="AG16" s="834">
        <v>70.099999999999994</v>
      </c>
      <c r="AH16" s="834">
        <v>49.4</v>
      </c>
      <c r="AI16" s="829"/>
      <c r="AK16" s="832">
        <v>48.9</v>
      </c>
      <c r="AL16" s="834">
        <v>46.6</v>
      </c>
      <c r="AM16" s="834">
        <v>46.9</v>
      </c>
      <c r="AN16" s="834">
        <v>43.2</v>
      </c>
      <c r="AO16" s="834">
        <v>64</v>
      </c>
      <c r="AP16" s="834">
        <v>46.2</v>
      </c>
      <c r="AR16" s="832">
        <v>55.1</v>
      </c>
      <c r="AS16" s="834">
        <v>49.2</v>
      </c>
      <c r="AT16" s="834">
        <v>52.9</v>
      </c>
      <c r="AU16" s="834">
        <v>50</v>
      </c>
      <c r="AV16" s="834">
        <v>77.8</v>
      </c>
      <c r="AW16" s="834">
        <v>52.1</v>
      </c>
      <c r="AY16" s="843">
        <v>1039</v>
      </c>
      <c r="AZ16" s="843">
        <v>960</v>
      </c>
      <c r="BA16" s="843">
        <v>2002</v>
      </c>
      <c r="BB16" s="860"/>
      <c r="BC16" s="844">
        <v>49.5</v>
      </c>
      <c r="BD16" s="843">
        <v>49.2</v>
      </c>
      <c r="BE16" s="844">
        <v>49.4</v>
      </c>
      <c r="BG16" s="843">
        <v>657</v>
      </c>
      <c r="BH16" s="843">
        <v>1345</v>
      </c>
      <c r="BI16" s="843">
        <v>2002</v>
      </c>
      <c r="BJ16" s="860"/>
      <c r="BK16" s="844">
        <v>44</v>
      </c>
      <c r="BL16" s="843">
        <v>52</v>
      </c>
      <c r="BM16" s="866">
        <v>49.4</v>
      </c>
      <c r="BO16" s="839" t="s">
        <v>749</v>
      </c>
      <c r="BP16" s="875">
        <v>204</v>
      </c>
      <c r="BQ16" s="880" t="s">
        <v>292</v>
      </c>
      <c r="BR16" s="843">
        <v>1461</v>
      </c>
      <c r="BS16" s="843">
        <v>441</v>
      </c>
      <c r="BT16" s="843">
        <v>99</v>
      </c>
      <c r="BU16" s="843">
        <v>2002</v>
      </c>
      <c r="BV16" s="860"/>
      <c r="BW16" s="843">
        <v>54.5</v>
      </c>
      <c r="BX16" s="844">
        <v>39.5</v>
      </c>
      <c r="BY16" s="843">
        <v>17.5</v>
      </c>
      <c r="BZ16" s="844">
        <v>49.4</v>
      </c>
    </row>
    <row r="17" spans="1:78" ht="12" customHeight="1">
      <c r="A17" s="241" t="s">
        <v>750</v>
      </c>
      <c r="B17" s="805">
        <v>205</v>
      </c>
      <c r="C17" s="237" t="s">
        <v>293</v>
      </c>
      <c r="D17" s="694">
        <v>1313</v>
      </c>
      <c r="E17" s="246"/>
      <c r="F17" s="695">
        <v>50.9</v>
      </c>
      <c r="G17" s="803"/>
      <c r="H17" s="695">
        <v>11.3</v>
      </c>
      <c r="I17" s="695">
        <v>9.6</v>
      </c>
      <c r="J17" s="695">
        <v>14.5</v>
      </c>
      <c r="K17" s="695">
        <v>15.5</v>
      </c>
      <c r="L17" s="803"/>
      <c r="M17" s="695">
        <v>13.8</v>
      </c>
      <c r="N17" s="695">
        <v>1.7</v>
      </c>
      <c r="O17" s="804"/>
      <c r="P17" s="695">
        <v>2.7</v>
      </c>
      <c r="Q17" s="695">
        <v>2.8</v>
      </c>
      <c r="S17" s="829" t="s">
        <v>750</v>
      </c>
      <c r="T17" s="830">
        <v>205</v>
      </c>
      <c r="U17" s="836" t="s">
        <v>293</v>
      </c>
      <c r="V17" s="832">
        <v>578</v>
      </c>
      <c r="W17" s="832">
        <v>137</v>
      </c>
      <c r="X17" s="832">
        <v>102</v>
      </c>
      <c r="Y17" s="832">
        <v>341</v>
      </c>
      <c r="Z17" s="832">
        <v>4</v>
      </c>
      <c r="AA17" s="832">
        <v>1313</v>
      </c>
      <c r="AB17" s="833"/>
      <c r="AC17" s="832">
        <v>56.6</v>
      </c>
      <c r="AD17" s="834">
        <v>46.2</v>
      </c>
      <c r="AE17" s="834">
        <v>52.4</v>
      </c>
      <c r="AF17" s="834">
        <v>43.1</v>
      </c>
      <c r="AG17" s="834">
        <v>70.599999999999994</v>
      </c>
      <c r="AH17" s="834">
        <v>50.9</v>
      </c>
      <c r="AI17" s="829"/>
      <c r="AK17" s="832">
        <v>53.7</v>
      </c>
      <c r="AL17" s="834" t="s">
        <v>282</v>
      </c>
      <c r="AM17" s="834">
        <v>49.4</v>
      </c>
      <c r="AN17" s="834">
        <v>41.4</v>
      </c>
      <c r="AO17" s="834" t="s">
        <v>282</v>
      </c>
      <c r="AP17" s="834">
        <v>47.2</v>
      </c>
      <c r="AR17" s="832">
        <v>59</v>
      </c>
      <c r="AS17" s="834" t="s">
        <v>282</v>
      </c>
      <c r="AT17" s="834">
        <v>56.1</v>
      </c>
      <c r="AU17" s="834">
        <v>45.2</v>
      </c>
      <c r="AV17" s="834" t="s">
        <v>282</v>
      </c>
      <c r="AW17" s="834">
        <v>54.8</v>
      </c>
      <c r="AY17" s="843">
        <v>780</v>
      </c>
      <c r="AZ17" s="843">
        <v>532</v>
      </c>
      <c r="BA17" s="843">
        <v>1313</v>
      </c>
      <c r="BB17" s="860"/>
      <c r="BC17" s="844">
        <v>51.8</v>
      </c>
      <c r="BD17" s="843">
        <v>49.5</v>
      </c>
      <c r="BE17" s="844">
        <v>50.9</v>
      </c>
      <c r="BG17" s="843">
        <v>290</v>
      </c>
      <c r="BH17" s="843">
        <v>1023</v>
      </c>
      <c r="BI17" s="843">
        <v>1313</v>
      </c>
      <c r="BJ17" s="860"/>
      <c r="BK17" s="844">
        <v>40.6</v>
      </c>
      <c r="BL17" s="843">
        <v>53.8</v>
      </c>
      <c r="BM17" s="866">
        <v>50.9</v>
      </c>
      <c r="BO17" s="839" t="s">
        <v>750</v>
      </c>
      <c r="BP17" s="875">
        <v>205</v>
      </c>
      <c r="BQ17" s="881" t="s">
        <v>293</v>
      </c>
      <c r="BR17" s="843">
        <v>1107</v>
      </c>
      <c r="BS17" s="843">
        <v>134</v>
      </c>
      <c r="BT17" s="843">
        <v>71</v>
      </c>
      <c r="BU17" s="843">
        <v>1313</v>
      </c>
      <c r="BV17" s="860"/>
      <c r="BW17" s="843">
        <v>55.3</v>
      </c>
      <c r="BX17" s="844">
        <v>34.1</v>
      </c>
      <c r="BY17" s="843">
        <v>13.1</v>
      </c>
      <c r="BZ17" s="844">
        <v>50.9</v>
      </c>
    </row>
    <row r="18" spans="1:78" ht="12" customHeight="1">
      <c r="A18" s="241" t="s">
        <v>751</v>
      </c>
      <c r="B18" s="805">
        <v>309</v>
      </c>
      <c r="C18" s="236" t="s">
        <v>294</v>
      </c>
      <c r="D18" s="694">
        <v>2127</v>
      </c>
      <c r="E18" s="246"/>
      <c r="F18" s="695">
        <v>46.5</v>
      </c>
      <c r="G18" s="803"/>
      <c r="H18" s="695">
        <v>10.1</v>
      </c>
      <c r="I18" s="695">
        <v>9</v>
      </c>
      <c r="J18" s="695">
        <v>13</v>
      </c>
      <c r="K18" s="695">
        <v>14.4</v>
      </c>
      <c r="L18" s="803"/>
      <c r="M18" s="695">
        <v>12.2</v>
      </c>
      <c r="N18" s="695">
        <v>2.2000000000000002</v>
      </c>
      <c r="O18" s="804"/>
      <c r="P18" s="695">
        <v>2.7</v>
      </c>
      <c r="Q18" s="695">
        <v>2.8</v>
      </c>
      <c r="S18" s="829" t="s">
        <v>751</v>
      </c>
      <c r="T18" s="830">
        <v>309</v>
      </c>
      <c r="U18" s="835" t="s">
        <v>294</v>
      </c>
      <c r="V18" s="832">
        <v>1024</v>
      </c>
      <c r="W18" s="832">
        <v>211</v>
      </c>
      <c r="X18" s="832">
        <v>139</v>
      </c>
      <c r="Y18" s="832">
        <v>581</v>
      </c>
      <c r="Z18" s="832">
        <v>7</v>
      </c>
      <c r="AA18" s="832">
        <v>2127</v>
      </c>
      <c r="AB18" s="833"/>
      <c r="AC18" s="832">
        <v>48.6</v>
      </c>
      <c r="AD18" s="834">
        <v>47</v>
      </c>
      <c r="AE18" s="834">
        <v>49</v>
      </c>
      <c r="AF18" s="834">
        <v>42.1</v>
      </c>
      <c r="AG18" s="834">
        <v>59.8</v>
      </c>
      <c r="AH18" s="834">
        <v>46.5</v>
      </c>
      <c r="AI18" s="829"/>
      <c r="AK18" s="832">
        <v>47.7</v>
      </c>
      <c r="AL18" s="834" t="s">
        <v>282</v>
      </c>
      <c r="AM18" s="834">
        <v>47.7</v>
      </c>
      <c r="AN18" s="834">
        <v>38.200000000000003</v>
      </c>
      <c r="AO18" s="834" t="s">
        <v>282</v>
      </c>
      <c r="AP18" s="834">
        <v>44.6</v>
      </c>
      <c r="AR18" s="832">
        <v>49.7</v>
      </c>
      <c r="AS18" s="834" t="s">
        <v>282</v>
      </c>
      <c r="AT18" s="834">
        <v>50.1</v>
      </c>
      <c r="AU18" s="834">
        <v>46.1</v>
      </c>
      <c r="AV18" s="834" t="s">
        <v>282</v>
      </c>
      <c r="AW18" s="834">
        <v>48.6</v>
      </c>
      <c r="AY18" s="843">
        <v>1059</v>
      </c>
      <c r="AZ18" s="843">
        <v>1066</v>
      </c>
      <c r="BA18" s="843">
        <v>2127</v>
      </c>
      <c r="BB18" s="860"/>
      <c r="BC18" s="844">
        <v>50.1</v>
      </c>
      <c r="BD18" s="843">
        <v>42.9</v>
      </c>
      <c r="BE18" s="844">
        <v>46.5</v>
      </c>
      <c r="BG18" s="843">
        <v>512</v>
      </c>
      <c r="BH18" s="843">
        <v>1615</v>
      </c>
      <c r="BI18" s="843">
        <v>2127</v>
      </c>
      <c r="BJ18" s="860"/>
      <c r="BK18" s="844">
        <v>41.9</v>
      </c>
      <c r="BL18" s="843">
        <v>48</v>
      </c>
      <c r="BM18" s="866">
        <v>46.5</v>
      </c>
      <c r="BO18" s="839" t="s">
        <v>751</v>
      </c>
      <c r="BP18" s="875">
        <v>309</v>
      </c>
      <c r="BQ18" s="880" t="s">
        <v>294</v>
      </c>
      <c r="BR18" s="843">
        <v>1658</v>
      </c>
      <c r="BS18" s="843">
        <v>369</v>
      </c>
      <c r="BT18" s="843">
        <v>100</v>
      </c>
      <c r="BU18" s="843">
        <v>2127</v>
      </c>
      <c r="BV18" s="860"/>
      <c r="BW18" s="843">
        <v>51</v>
      </c>
      <c r="BX18" s="844">
        <v>35.4</v>
      </c>
      <c r="BY18" s="843">
        <v>13.1</v>
      </c>
      <c r="BZ18" s="844">
        <v>46.5</v>
      </c>
    </row>
    <row r="19" spans="1:78" ht="12" customHeight="1">
      <c r="A19" s="241" t="s">
        <v>752</v>
      </c>
      <c r="B19" s="805">
        <v>206</v>
      </c>
      <c r="C19" s="236" t="s">
        <v>295</v>
      </c>
      <c r="D19" s="694">
        <v>1377</v>
      </c>
      <c r="E19" s="246"/>
      <c r="F19" s="695">
        <v>45.6</v>
      </c>
      <c r="G19" s="803"/>
      <c r="H19" s="695">
        <v>10.3</v>
      </c>
      <c r="I19" s="695">
        <v>8.8000000000000007</v>
      </c>
      <c r="J19" s="695">
        <v>12.8</v>
      </c>
      <c r="K19" s="695">
        <v>13.6</v>
      </c>
      <c r="L19" s="803"/>
      <c r="M19" s="695">
        <v>12.7</v>
      </c>
      <c r="N19" s="695">
        <v>0.9</v>
      </c>
      <c r="O19" s="804"/>
      <c r="P19" s="695">
        <v>2.7</v>
      </c>
      <c r="Q19" s="695">
        <v>2.9</v>
      </c>
      <c r="S19" s="829" t="s">
        <v>752</v>
      </c>
      <c r="T19" s="830">
        <v>206</v>
      </c>
      <c r="U19" s="835" t="s">
        <v>295</v>
      </c>
      <c r="V19" s="832">
        <v>525</v>
      </c>
      <c r="W19" s="832">
        <v>155</v>
      </c>
      <c r="X19" s="832">
        <v>163</v>
      </c>
      <c r="Y19" s="832">
        <v>387</v>
      </c>
      <c r="Z19" s="832">
        <v>5</v>
      </c>
      <c r="AA19" s="832">
        <v>1377</v>
      </c>
      <c r="AB19" s="833"/>
      <c r="AC19" s="832">
        <v>44.7</v>
      </c>
      <c r="AD19" s="834">
        <v>44.8</v>
      </c>
      <c r="AE19" s="834">
        <v>49.2</v>
      </c>
      <c r="AF19" s="834">
        <v>43.6</v>
      </c>
      <c r="AG19" s="834">
        <v>57.2</v>
      </c>
      <c r="AH19" s="834">
        <v>45.6</v>
      </c>
      <c r="AI19" s="829"/>
      <c r="AK19" s="832">
        <v>43.6</v>
      </c>
      <c r="AL19" s="834" t="s">
        <v>282</v>
      </c>
      <c r="AM19" s="834">
        <v>47.4</v>
      </c>
      <c r="AN19" s="834">
        <v>40</v>
      </c>
      <c r="AO19" s="834" t="s">
        <v>282</v>
      </c>
      <c r="AP19" s="834">
        <v>43.8</v>
      </c>
      <c r="AR19" s="832">
        <v>46</v>
      </c>
      <c r="AS19" s="834" t="s">
        <v>282</v>
      </c>
      <c r="AT19" s="834">
        <v>50.8</v>
      </c>
      <c r="AU19" s="834">
        <v>47.1</v>
      </c>
      <c r="AV19" s="834" t="s">
        <v>282</v>
      </c>
      <c r="AW19" s="834">
        <v>47.5</v>
      </c>
      <c r="AY19" s="843">
        <v>717</v>
      </c>
      <c r="AZ19" s="843">
        <v>660</v>
      </c>
      <c r="BA19" s="843">
        <v>1377</v>
      </c>
      <c r="BB19" s="860"/>
      <c r="BC19" s="844">
        <v>43.7</v>
      </c>
      <c r="BD19" s="843">
        <v>47.6</v>
      </c>
      <c r="BE19" s="844">
        <v>45.6</v>
      </c>
      <c r="BG19" s="843">
        <v>462</v>
      </c>
      <c r="BH19" s="843">
        <v>915</v>
      </c>
      <c r="BI19" s="843">
        <v>1377</v>
      </c>
      <c r="BJ19" s="860"/>
      <c r="BK19" s="844">
        <v>41.3</v>
      </c>
      <c r="BL19" s="843">
        <v>47.7</v>
      </c>
      <c r="BM19" s="866">
        <v>45.6</v>
      </c>
      <c r="BO19" s="839" t="s">
        <v>752</v>
      </c>
      <c r="BP19" s="875">
        <v>206</v>
      </c>
      <c r="BQ19" s="880" t="s">
        <v>295</v>
      </c>
      <c r="BR19" s="843">
        <v>1083</v>
      </c>
      <c r="BS19" s="843">
        <v>242</v>
      </c>
      <c r="BT19" s="843">
        <v>52</v>
      </c>
      <c r="BU19" s="843">
        <v>1377</v>
      </c>
      <c r="BV19" s="860"/>
      <c r="BW19" s="843">
        <v>49.8</v>
      </c>
      <c r="BX19" s="844">
        <v>34.5</v>
      </c>
      <c r="BY19" s="843">
        <v>9.1</v>
      </c>
      <c r="BZ19" s="844">
        <v>45.6</v>
      </c>
    </row>
    <row r="20" spans="1:78" ht="12" customHeight="1">
      <c r="A20" s="241" t="s">
        <v>753</v>
      </c>
      <c r="B20" s="805">
        <v>207</v>
      </c>
      <c r="C20" s="236" t="s">
        <v>296</v>
      </c>
      <c r="D20" s="694">
        <v>739</v>
      </c>
      <c r="E20" s="246"/>
      <c r="F20" s="695">
        <v>55</v>
      </c>
      <c r="G20" s="803"/>
      <c r="H20" s="695">
        <v>11.8</v>
      </c>
      <c r="I20" s="695">
        <v>10.199999999999999</v>
      </c>
      <c r="J20" s="695">
        <v>15.9</v>
      </c>
      <c r="K20" s="695">
        <v>17.100000000000001</v>
      </c>
      <c r="L20" s="803"/>
      <c r="M20" s="695">
        <v>14</v>
      </c>
      <c r="N20" s="695">
        <v>3.1</v>
      </c>
      <c r="O20" s="804"/>
      <c r="P20" s="695">
        <v>2.8</v>
      </c>
      <c r="Q20" s="695">
        <v>2.9</v>
      </c>
      <c r="S20" s="829" t="s">
        <v>753</v>
      </c>
      <c r="T20" s="830">
        <v>207</v>
      </c>
      <c r="U20" s="835" t="s">
        <v>296</v>
      </c>
      <c r="V20" s="832">
        <v>302</v>
      </c>
      <c r="W20" s="832">
        <v>112</v>
      </c>
      <c r="X20" s="832">
        <v>18</v>
      </c>
      <c r="Y20" s="832">
        <v>126</v>
      </c>
      <c r="Z20" s="832">
        <v>5</v>
      </c>
      <c r="AA20" s="832">
        <v>739</v>
      </c>
      <c r="AB20" s="833"/>
      <c r="AC20" s="832">
        <v>56.9</v>
      </c>
      <c r="AD20" s="834">
        <v>54.5</v>
      </c>
      <c r="AE20" s="834">
        <v>55.4</v>
      </c>
      <c r="AF20" s="834">
        <v>50.1</v>
      </c>
      <c r="AG20" s="834">
        <v>68.3</v>
      </c>
      <c r="AH20" s="834">
        <v>55</v>
      </c>
      <c r="AI20" s="829"/>
      <c r="AK20" s="832">
        <v>58.6</v>
      </c>
      <c r="AL20" s="834" t="s">
        <v>282</v>
      </c>
      <c r="AM20" s="834">
        <v>48.8</v>
      </c>
      <c r="AN20" s="834">
        <v>49.7</v>
      </c>
      <c r="AO20" s="834" t="s">
        <v>282</v>
      </c>
      <c r="AP20" s="834">
        <v>55.5</v>
      </c>
      <c r="AR20" s="832">
        <v>53.9</v>
      </c>
      <c r="AS20" s="834" t="s">
        <v>282</v>
      </c>
      <c r="AT20" s="834">
        <v>62</v>
      </c>
      <c r="AU20" s="834">
        <v>50.6</v>
      </c>
      <c r="AV20" s="834" t="s">
        <v>282</v>
      </c>
      <c r="AW20" s="834">
        <v>54.2</v>
      </c>
      <c r="AY20" s="843">
        <v>326</v>
      </c>
      <c r="AZ20" s="843">
        <v>413</v>
      </c>
      <c r="BA20" s="843">
        <v>739</v>
      </c>
      <c r="BB20" s="860"/>
      <c r="BC20" s="844">
        <v>53.7</v>
      </c>
      <c r="BD20" s="843">
        <v>56</v>
      </c>
      <c r="BE20" s="844">
        <v>55</v>
      </c>
      <c r="BG20" s="843">
        <v>122</v>
      </c>
      <c r="BH20" s="843">
        <v>617</v>
      </c>
      <c r="BI20" s="843">
        <v>739</v>
      </c>
      <c r="BJ20" s="860"/>
      <c r="BK20" s="844">
        <v>49.4</v>
      </c>
      <c r="BL20" s="843">
        <v>56.1</v>
      </c>
      <c r="BM20" s="866">
        <v>55</v>
      </c>
      <c r="BO20" s="839" t="s">
        <v>753</v>
      </c>
      <c r="BP20" s="875">
        <v>207</v>
      </c>
      <c r="BQ20" s="880" t="s">
        <v>296</v>
      </c>
      <c r="BR20" s="843">
        <v>673</v>
      </c>
      <c r="BS20" s="843">
        <v>35</v>
      </c>
      <c r="BT20" s="843">
        <v>31</v>
      </c>
      <c r="BU20" s="843">
        <v>739</v>
      </c>
      <c r="BV20" s="860"/>
      <c r="BW20" s="843">
        <v>57.1</v>
      </c>
      <c r="BX20" s="844">
        <v>40.6</v>
      </c>
      <c r="BY20" s="843">
        <v>23.7</v>
      </c>
      <c r="BZ20" s="844">
        <v>55</v>
      </c>
    </row>
    <row r="21" spans="1:78" ht="12" customHeight="1">
      <c r="A21" s="241" t="s">
        <v>754</v>
      </c>
      <c r="B21" s="805">
        <v>208</v>
      </c>
      <c r="C21" s="236" t="s">
        <v>297</v>
      </c>
      <c r="D21" s="694">
        <v>1949</v>
      </c>
      <c r="E21" s="246"/>
      <c r="F21" s="695">
        <v>44.3</v>
      </c>
      <c r="G21" s="803"/>
      <c r="H21" s="695">
        <v>9.5</v>
      </c>
      <c r="I21" s="695">
        <v>8.6999999999999993</v>
      </c>
      <c r="J21" s="695">
        <v>12.4</v>
      </c>
      <c r="K21" s="695">
        <v>13.7</v>
      </c>
      <c r="L21" s="803"/>
      <c r="M21" s="695">
        <v>10.9</v>
      </c>
      <c r="N21" s="695">
        <v>2.8</v>
      </c>
      <c r="O21" s="804"/>
      <c r="P21" s="695">
        <v>2.6</v>
      </c>
      <c r="Q21" s="695">
        <v>2.8</v>
      </c>
      <c r="S21" s="829" t="s">
        <v>754</v>
      </c>
      <c r="T21" s="830">
        <v>208</v>
      </c>
      <c r="U21" s="835" t="s">
        <v>297</v>
      </c>
      <c r="V21" s="832">
        <v>504</v>
      </c>
      <c r="W21" s="832">
        <v>244</v>
      </c>
      <c r="X21" s="832">
        <v>76</v>
      </c>
      <c r="Y21" s="832">
        <v>990</v>
      </c>
      <c r="Z21" s="832">
        <v>23</v>
      </c>
      <c r="AA21" s="832">
        <v>1949</v>
      </c>
      <c r="AB21" s="833"/>
      <c r="AC21" s="832">
        <v>47.6</v>
      </c>
      <c r="AD21" s="834">
        <v>43</v>
      </c>
      <c r="AE21" s="834">
        <v>48.8</v>
      </c>
      <c r="AF21" s="834">
        <v>41.9</v>
      </c>
      <c r="AG21" s="834">
        <v>62.4</v>
      </c>
      <c r="AH21" s="834">
        <v>44.3</v>
      </c>
      <c r="AI21" s="829"/>
      <c r="AK21" s="832">
        <v>45.3</v>
      </c>
      <c r="AL21" s="834">
        <v>39.5</v>
      </c>
      <c r="AM21" s="834">
        <v>45.4</v>
      </c>
      <c r="AN21" s="834">
        <v>37</v>
      </c>
      <c r="AO21" s="834">
        <v>60.9</v>
      </c>
      <c r="AP21" s="834">
        <v>40.9</v>
      </c>
      <c r="AR21" s="832">
        <v>50.8</v>
      </c>
      <c r="AS21" s="834">
        <v>47.3</v>
      </c>
      <c r="AT21" s="834">
        <v>55</v>
      </c>
      <c r="AU21" s="834">
        <v>46.3</v>
      </c>
      <c r="AV21" s="834">
        <v>65.900000000000006</v>
      </c>
      <c r="AW21" s="834">
        <v>48</v>
      </c>
      <c r="AY21" s="843">
        <v>1045</v>
      </c>
      <c r="AZ21" s="843">
        <v>901</v>
      </c>
      <c r="BA21" s="843">
        <v>1949</v>
      </c>
      <c r="BB21" s="860"/>
      <c r="BC21" s="844">
        <v>41.8</v>
      </c>
      <c r="BD21" s="843">
        <v>47.2</v>
      </c>
      <c r="BE21" s="844">
        <v>44.3</v>
      </c>
      <c r="BG21" s="843">
        <v>544</v>
      </c>
      <c r="BH21" s="843">
        <v>1405</v>
      </c>
      <c r="BI21" s="843">
        <v>1949</v>
      </c>
      <c r="BJ21" s="860"/>
      <c r="BK21" s="844">
        <v>37.5</v>
      </c>
      <c r="BL21" s="843">
        <v>46.9</v>
      </c>
      <c r="BM21" s="866">
        <v>44.3</v>
      </c>
      <c r="BO21" s="839" t="s">
        <v>754</v>
      </c>
      <c r="BP21" s="875">
        <v>208</v>
      </c>
      <c r="BQ21" s="880" t="s">
        <v>297</v>
      </c>
      <c r="BR21" s="843">
        <v>1439</v>
      </c>
      <c r="BS21" s="843">
        <v>381</v>
      </c>
      <c r="BT21" s="843">
        <v>126</v>
      </c>
      <c r="BU21" s="843">
        <v>1949</v>
      </c>
      <c r="BV21" s="860"/>
      <c r="BW21" s="843">
        <v>49</v>
      </c>
      <c r="BX21" s="844">
        <v>36.9</v>
      </c>
      <c r="BY21" s="843">
        <v>13</v>
      </c>
      <c r="BZ21" s="844">
        <v>44.3</v>
      </c>
    </row>
    <row r="22" spans="1:78" ht="12" customHeight="1">
      <c r="A22" s="241" t="s">
        <v>755</v>
      </c>
      <c r="B22" s="805">
        <v>209</v>
      </c>
      <c r="C22" s="236" t="s">
        <v>298</v>
      </c>
      <c r="D22" s="694">
        <v>2247</v>
      </c>
      <c r="E22" s="246"/>
      <c r="F22" s="695">
        <v>44.2</v>
      </c>
      <c r="G22" s="803"/>
      <c r="H22" s="695">
        <v>9.8000000000000007</v>
      </c>
      <c r="I22" s="695">
        <v>8.4</v>
      </c>
      <c r="J22" s="695">
        <v>12.1</v>
      </c>
      <c r="K22" s="695">
        <v>13.9</v>
      </c>
      <c r="L22" s="803"/>
      <c r="M22" s="695">
        <v>11.8</v>
      </c>
      <c r="N22" s="695">
        <v>2.1</v>
      </c>
      <c r="O22" s="804"/>
      <c r="P22" s="695">
        <v>2.7</v>
      </c>
      <c r="Q22" s="695">
        <v>2.8</v>
      </c>
      <c r="S22" s="829" t="s">
        <v>755</v>
      </c>
      <c r="T22" s="830">
        <v>209</v>
      </c>
      <c r="U22" s="835" t="s">
        <v>298</v>
      </c>
      <c r="V22" s="832">
        <v>675</v>
      </c>
      <c r="W22" s="832">
        <v>285</v>
      </c>
      <c r="X22" s="832">
        <v>132</v>
      </c>
      <c r="Y22" s="832">
        <v>952</v>
      </c>
      <c r="Z22" s="832">
        <v>34</v>
      </c>
      <c r="AA22" s="832">
        <v>2247</v>
      </c>
      <c r="AB22" s="833"/>
      <c r="AC22" s="832">
        <v>45.2</v>
      </c>
      <c r="AD22" s="834">
        <v>45.8</v>
      </c>
      <c r="AE22" s="834">
        <v>44.2</v>
      </c>
      <c r="AF22" s="834">
        <v>42.3</v>
      </c>
      <c r="AG22" s="834">
        <v>58.4</v>
      </c>
      <c r="AH22" s="834">
        <v>44.2</v>
      </c>
      <c r="AI22" s="829"/>
      <c r="AK22" s="832">
        <v>42.1</v>
      </c>
      <c r="AL22" s="834">
        <v>43.9</v>
      </c>
      <c r="AM22" s="834">
        <v>41.4</v>
      </c>
      <c r="AN22" s="834">
        <v>39.1</v>
      </c>
      <c r="AO22" s="834">
        <v>56.5</v>
      </c>
      <c r="AP22" s="834">
        <v>41.5</v>
      </c>
      <c r="AR22" s="832">
        <v>48.8</v>
      </c>
      <c r="AS22" s="834">
        <v>48.1</v>
      </c>
      <c r="AT22" s="834">
        <v>47.2</v>
      </c>
      <c r="AU22" s="834">
        <v>45.7</v>
      </c>
      <c r="AV22" s="834">
        <v>61.8</v>
      </c>
      <c r="AW22" s="834">
        <v>47.2</v>
      </c>
      <c r="AY22" s="843">
        <v>1571</v>
      </c>
      <c r="AZ22" s="843">
        <v>663</v>
      </c>
      <c r="BA22" s="843">
        <v>2247</v>
      </c>
      <c r="BB22" s="860"/>
      <c r="BC22" s="844">
        <v>43.7</v>
      </c>
      <c r="BD22" s="843">
        <v>45.6</v>
      </c>
      <c r="BE22" s="844">
        <v>44.2</v>
      </c>
      <c r="BG22" s="843">
        <v>465</v>
      </c>
      <c r="BH22" s="843">
        <v>1782</v>
      </c>
      <c r="BI22" s="843">
        <v>2247</v>
      </c>
      <c r="BJ22" s="860"/>
      <c r="BK22" s="844">
        <v>35.6</v>
      </c>
      <c r="BL22" s="843">
        <v>46.5</v>
      </c>
      <c r="BM22" s="866">
        <v>44.2</v>
      </c>
      <c r="BO22" s="839" t="s">
        <v>755</v>
      </c>
      <c r="BP22" s="875">
        <v>209</v>
      </c>
      <c r="BQ22" s="880" t="s">
        <v>298</v>
      </c>
      <c r="BR22" s="843">
        <v>1886</v>
      </c>
      <c r="BS22" s="843">
        <v>260</v>
      </c>
      <c r="BT22" s="843">
        <v>101</v>
      </c>
      <c r="BU22" s="843">
        <v>2247</v>
      </c>
      <c r="BV22" s="860"/>
      <c r="BW22" s="843">
        <v>47.6</v>
      </c>
      <c r="BX22" s="844">
        <v>32.700000000000003</v>
      </c>
      <c r="BY22" s="843">
        <v>11</v>
      </c>
      <c r="BZ22" s="844">
        <v>44.2</v>
      </c>
    </row>
    <row r="23" spans="1:78" ht="12" customHeight="1">
      <c r="A23" s="241" t="s">
        <v>756</v>
      </c>
      <c r="B23" s="805">
        <v>316</v>
      </c>
      <c r="C23" s="236" t="s">
        <v>299</v>
      </c>
      <c r="D23" s="694">
        <v>3523</v>
      </c>
      <c r="E23" s="246"/>
      <c r="F23" s="695">
        <v>48.4</v>
      </c>
      <c r="G23" s="803"/>
      <c r="H23" s="695">
        <v>10.6</v>
      </c>
      <c r="I23" s="695">
        <v>9.1</v>
      </c>
      <c r="J23" s="695">
        <v>13.3</v>
      </c>
      <c r="K23" s="695">
        <v>15.4</v>
      </c>
      <c r="L23" s="803"/>
      <c r="M23" s="695">
        <v>13.4</v>
      </c>
      <c r="N23" s="695">
        <v>2</v>
      </c>
      <c r="O23" s="804"/>
      <c r="P23" s="695">
        <v>2.8</v>
      </c>
      <c r="Q23" s="695">
        <v>2.9</v>
      </c>
      <c r="S23" s="829" t="s">
        <v>756</v>
      </c>
      <c r="T23" s="830">
        <v>316</v>
      </c>
      <c r="U23" s="835" t="s">
        <v>299</v>
      </c>
      <c r="V23" s="832">
        <v>597</v>
      </c>
      <c r="W23" s="832">
        <v>213</v>
      </c>
      <c r="X23" s="832">
        <v>1618</v>
      </c>
      <c r="Y23" s="832">
        <v>863</v>
      </c>
      <c r="Z23" s="832">
        <v>14</v>
      </c>
      <c r="AA23" s="832">
        <v>3523</v>
      </c>
      <c r="AB23" s="833"/>
      <c r="AC23" s="832">
        <v>43.2</v>
      </c>
      <c r="AD23" s="834">
        <v>44.6</v>
      </c>
      <c r="AE23" s="834">
        <v>52.4</v>
      </c>
      <c r="AF23" s="834">
        <v>45.3</v>
      </c>
      <c r="AG23" s="834">
        <v>63.9</v>
      </c>
      <c r="AH23" s="834">
        <v>48.4</v>
      </c>
      <c r="AI23" s="829"/>
      <c r="AK23" s="832">
        <v>39.799999999999997</v>
      </c>
      <c r="AL23" s="834">
        <v>41.5</v>
      </c>
      <c r="AM23" s="834">
        <v>50.7</v>
      </c>
      <c r="AN23" s="834">
        <v>42.6</v>
      </c>
      <c r="AO23" s="834">
        <v>63.9</v>
      </c>
      <c r="AP23" s="834">
        <v>46.1</v>
      </c>
      <c r="AR23" s="832">
        <v>46.5</v>
      </c>
      <c r="AS23" s="834">
        <v>47.8</v>
      </c>
      <c r="AT23" s="834">
        <v>54.2</v>
      </c>
      <c r="AU23" s="834">
        <v>48</v>
      </c>
      <c r="AV23" s="834">
        <v>63.7</v>
      </c>
      <c r="AW23" s="834">
        <v>50.7</v>
      </c>
      <c r="AY23" s="843">
        <v>926</v>
      </c>
      <c r="AZ23" s="843">
        <v>2594</v>
      </c>
      <c r="BA23" s="843">
        <v>3523</v>
      </c>
      <c r="BB23" s="860"/>
      <c r="BC23" s="844">
        <v>44.3</v>
      </c>
      <c r="BD23" s="843">
        <v>49.9</v>
      </c>
      <c r="BE23" s="844">
        <v>48.4</v>
      </c>
      <c r="BG23" s="843">
        <v>941</v>
      </c>
      <c r="BH23" s="843">
        <v>2582</v>
      </c>
      <c r="BI23" s="843">
        <v>3523</v>
      </c>
      <c r="BJ23" s="860"/>
      <c r="BK23" s="844">
        <v>45.6</v>
      </c>
      <c r="BL23" s="843">
        <v>49.5</v>
      </c>
      <c r="BM23" s="866">
        <v>48.4</v>
      </c>
      <c r="BO23" s="839" t="s">
        <v>756</v>
      </c>
      <c r="BP23" s="875">
        <v>316</v>
      </c>
      <c r="BQ23" s="880" t="s">
        <v>299</v>
      </c>
      <c r="BR23" s="843">
        <v>2912</v>
      </c>
      <c r="BS23" s="843">
        <v>547</v>
      </c>
      <c r="BT23" s="843">
        <v>64</v>
      </c>
      <c r="BU23" s="843">
        <v>3523</v>
      </c>
      <c r="BV23" s="860"/>
      <c r="BW23" s="843">
        <v>52.1</v>
      </c>
      <c r="BX23" s="844">
        <v>33.5</v>
      </c>
      <c r="BY23" s="843">
        <v>11.4</v>
      </c>
      <c r="BZ23" s="844">
        <v>48.4</v>
      </c>
    </row>
    <row r="24" spans="1:78" ht="12" customHeight="1">
      <c r="A24" s="241" t="s">
        <v>757</v>
      </c>
      <c r="B24" s="805">
        <v>210</v>
      </c>
      <c r="C24" s="236" t="s">
        <v>300</v>
      </c>
      <c r="D24" s="694">
        <v>2328</v>
      </c>
      <c r="E24" s="246"/>
      <c r="F24" s="695">
        <v>50.5</v>
      </c>
      <c r="G24" s="803"/>
      <c r="H24" s="695">
        <v>10.9</v>
      </c>
      <c r="I24" s="695">
        <v>9.3000000000000007</v>
      </c>
      <c r="J24" s="695">
        <v>14</v>
      </c>
      <c r="K24" s="695">
        <v>16.3</v>
      </c>
      <c r="L24" s="803"/>
      <c r="M24" s="695">
        <v>11.7</v>
      </c>
      <c r="N24" s="695">
        <v>4.7</v>
      </c>
      <c r="O24" s="804"/>
      <c r="P24" s="695">
        <v>2.8</v>
      </c>
      <c r="Q24" s="695">
        <v>2.9</v>
      </c>
      <c r="S24" s="829" t="s">
        <v>757</v>
      </c>
      <c r="T24" s="830">
        <v>210</v>
      </c>
      <c r="U24" s="835" t="s">
        <v>300</v>
      </c>
      <c r="V24" s="832">
        <v>656</v>
      </c>
      <c r="W24" s="832">
        <v>264</v>
      </c>
      <c r="X24" s="832">
        <v>142</v>
      </c>
      <c r="Y24" s="832">
        <v>1056</v>
      </c>
      <c r="Z24" s="832">
        <v>22</v>
      </c>
      <c r="AA24" s="832">
        <v>2328</v>
      </c>
      <c r="AB24" s="833"/>
      <c r="AC24" s="832">
        <v>52.2</v>
      </c>
      <c r="AD24" s="834">
        <v>48.8</v>
      </c>
      <c r="AE24" s="834">
        <v>54.2</v>
      </c>
      <c r="AF24" s="834">
        <v>48.6</v>
      </c>
      <c r="AG24" s="834">
        <v>57.3</v>
      </c>
      <c r="AH24" s="834">
        <v>50.5</v>
      </c>
      <c r="AI24" s="829"/>
      <c r="AK24" s="832">
        <v>52.3</v>
      </c>
      <c r="AL24" s="834">
        <v>47.6</v>
      </c>
      <c r="AM24" s="834">
        <v>52.6</v>
      </c>
      <c r="AN24" s="834">
        <v>46.4</v>
      </c>
      <c r="AO24" s="834">
        <v>55.2</v>
      </c>
      <c r="AP24" s="834">
        <v>49</v>
      </c>
      <c r="AR24" s="832">
        <v>52.2</v>
      </c>
      <c r="AS24" s="834">
        <v>49.8</v>
      </c>
      <c r="AT24" s="834">
        <v>55.7</v>
      </c>
      <c r="AU24" s="834">
        <v>50.7</v>
      </c>
      <c r="AV24" s="834">
        <v>59.9</v>
      </c>
      <c r="AW24" s="834">
        <v>51.8</v>
      </c>
      <c r="AY24" s="843">
        <v>1424</v>
      </c>
      <c r="AZ24" s="843">
        <v>879</v>
      </c>
      <c r="BA24" s="843">
        <v>2328</v>
      </c>
      <c r="BB24" s="860"/>
      <c r="BC24" s="844">
        <v>50</v>
      </c>
      <c r="BD24" s="843">
        <v>51.4</v>
      </c>
      <c r="BE24" s="844">
        <v>50.5</v>
      </c>
      <c r="BG24" s="843">
        <v>611</v>
      </c>
      <c r="BH24" s="843">
        <v>1717</v>
      </c>
      <c r="BI24" s="843">
        <v>2328</v>
      </c>
      <c r="BJ24" s="860"/>
      <c r="BK24" s="844">
        <v>44.3</v>
      </c>
      <c r="BL24" s="843">
        <v>52.7</v>
      </c>
      <c r="BM24" s="866">
        <v>50.5</v>
      </c>
      <c r="BO24" s="839" t="s">
        <v>757</v>
      </c>
      <c r="BP24" s="875">
        <v>210</v>
      </c>
      <c r="BQ24" s="880" t="s">
        <v>300</v>
      </c>
      <c r="BR24" s="843">
        <v>1865</v>
      </c>
      <c r="BS24" s="843">
        <v>368</v>
      </c>
      <c r="BT24" s="843">
        <v>95</v>
      </c>
      <c r="BU24" s="843">
        <v>2328</v>
      </c>
      <c r="BV24" s="860"/>
      <c r="BW24" s="843">
        <v>54.2</v>
      </c>
      <c r="BX24" s="844">
        <v>39.299999999999997</v>
      </c>
      <c r="BY24" s="843">
        <v>20.3</v>
      </c>
      <c r="BZ24" s="844">
        <v>50.5</v>
      </c>
    </row>
    <row r="25" spans="1:78" ht="12" customHeight="1">
      <c r="A25" s="241" t="s">
        <v>758</v>
      </c>
      <c r="B25" s="805">
        <v>211</v>
      </c>
      <c r="C25" s="236" t="s">
        <v>301</v>
      </c>
      <c r="D25" s="694">
        <v>2623</v>
      </c>
      <c r="E25" s="246"/>
      <c r="F25" s="695">
        <v>47.2</v>
      </c>
      <c r="G25" s="803"/>
      <c r="H25" s="695">
        <v>10.6</v>
      </c>
      <c r="I25" s="695">
        <v>8.9</v>
      </c>
      <c r="J25" s="695">
        <v>13.1</v>
      </c>
      <c r="K25" s="695">
        <v>14.6</v>
      </c>
      <c r="L25" s="803"/>
      <c r="M25" s="695">
        <v>13.4</v>
      </c>
      <c r="N25" s="695">
        <v>1.3</v>
      </c>
      <c r="O25" s="804"/>
      <c r="P25" s="695">
        <v>2.7</v>
      </c>
      <c r="Q25" s="695">
        <v>2.8</v>
      </c>
      <c r="S25" s="829" t="s">
        <v>758</v>
      </c>
      <c r="T25" s="830">
        <v>211</v>
      </c>
      <c r="U25" s="835" t="s">
        <v>301</v>
      </c>
      <c r="V25" s="832">
        <v>300</v>
      </c>
      <c r="W25" s="832">
        <v>113</v>
      </c>
      <c r="X25" s="832">
        <v>1769</v>
      </c>
      <c r="Y25" s="832">
        <v>306</v>
      </c>
      <c r="Z25" s="832">
        <v>6</v>
      </c>
      <c r="AA25" s="832">
        <v>2623</v>
      </c>
      <c r="AB25" s="833"/>
      <c r="AC25" s="832">
        <v>40.700000000000003</v>
      </c>
      <c r="AD25" s="834">
        <v>44.5</v>
      </c>
      <c r="AE25" s="834">
        <v>49.9</v>
      </c>
      <c r="AF25" s="834">
        <v>46.7</v>
      </c>
      <c r="AG25" s="834">
        <v>51</v>
      </c>
      <c r="AH25" s="834">
        <v>47.2</v>
      </c>
      <c r="AI25" s="829"/>
      <c r="AK25" s="832">
        <v>38.9</v>
      </c>
      <c r="AL25" s="834">
        <v>39</v>
      </c>
      <c r="AM25" s="834">
        <v>46.6</v>
      </c>
      <c r="AN25" s="834">
        <v>43.1</v>
      </c>
      <c r="AO25" s="834">
        <v>39.5</v>
      </c>
      <c r="AP25" s="834">
        <v>44.1</v>
      </c>
      <c r="AR25" s="832">
        <v>42.6</v>
      </c>
      <c r="AS25" s="834">
        <v>49.8</v>
      </c>
      <c r="AT25" s="834">
        <v>53.2</v>
      </c>
      <c r="AU25" s="834">
        <v>50.1</v>
      </c>
      <c r="AV25" s="834">
        <v>62.5</v>
      </c>
      <c r="AW25" s="834">
        <v>50.3</v>
      </c>
      <c r="AY25" s="843">
        <v>779</v>
      </c>
      <c r="AZ25" s="843">
        <v>1777</v>
      </c>
      <c r="BA25" s="843">
        <v>2623</v>
      </c>
      <c r="BB25" s="860"/>
      <c r="BC25" s="844">
        <v>45</v>
      </c>
      <c r="BD25" s="843">
        <v>49.7</v>
      </c>
      <c r="BE25" s="844">
        <v>47.2</v>
      </c>
      <c r="BG25" s="843">
        <v>1170</v>
      </c>
      <c r="BH25" s="843">
        <v>1453</v>
      </c>
      <c r="BI25" s="843">
        <v>2623</v>
      </c>
      <c r="BJ25" s="860"/>
      <c r="BK25" s="844">
        <v>45</v>
      </c>
      <c r="BL25" s="843">
        <v>49</v>
      </c>
      <c r="BM25" s="866">
        <v>47.2</v>
      </c>
      <c r="BO25" s="839" t="s">
        <v>758</v>
      </c>
      <c r="BP25" s="875">
        <v>211</v>
      </c>
      <c r="BQ25" s="880" t="s">
        <v>301</v>
      </c>
      <c r="BR25" s="843">
        <v>2171</v>
      </c>
      <c r="BS25" s="843">
        <v>279</v>
      </c>
      <c r="BT25" s="843">
        <v>108</v>
      </c>
      <c r="BU25" s="843">
        <v>2623</v>
      </c>
      <c r="BV25" s="860"/>
      <c r="BW25" s="843">
        <v>51.9</v>
      </c>
      <c r="BX25" s="844">
        <v>33</v>
      </c>
      <c r="BY25" s="843">
        <v>15.3</v>
      </c>
      <c r="BZ25" s="844">
        <v>47.2</v>
      </c>
    </row>
    <row r="26" spans="1:78" ht="12" customHeight="1">
      <c r="A26" s="241" t="s">
        <v>759</v>
      </c>
      <c r="B26" s="805">
        <v>212</v>
      </c>
      <c r="C26" s="236" t="s">
        <v>302</v>
      </c>
      <c r="D26" s="694">
        <v>1695</v>
      </c>
      <c r="E26" s="246"/>
      <c r="F26" s="695">
        <v>49.5</v>
      </c>
      <c r="G26" s="803"/>
      <c r="H26" s="695">
        <v>10.9</v>
      </c>
      <c r="I26" s="695">
        <v>9.6</v>
      </c>
      <c r="J26" s="695">
        <v>13.8</v>
      </c>
      <c r="K26" s="695">
        <v>15.2</v>
      </c>
      <c r="L26" s="803"/>
      <c r="M26" s="695">
        <v>12.2</v>
      </c>
      <c r="N26" s="695">
        <v>3</v>
      </c>
      <c r="O26" s="804"/>
      <c r="P26" s="695">
        <v>2.7</v>
      </c>
      <c r="Q26" s="695">
        <v>2.8</v>
      </c>
      <c r="S26" s="829" t="s">
        <v>759</v>
      </c>
      <c r="T26" s="830">
        <v>212</v>
      </c>
      <c r="U26" s="835" t="s">
        <v>302</v>
      </c>
      <c r="V26" s="832">
        <v>556</v>
      </c>
      <c r="W26" s="832">
        <v>191</v>
      </c>
      <c r="X26" s="832">
        <v>353</v>
      </c>
      <c r="Y26" s="832">
        <v>464</v>
      </c>
      <c r="Z26" s="832">
        <v>12</v>
      </c>
      <c r="AA26" s="832">
        <v>1695</v>
      </c>
      <c r="AB26" s="833"/>
      <c r="AC26" s="832">
        <v>52.9</v>
      </c>
      <c r="AD26" s="834">
        <v>51.3</v>
      </c>
      <c r="AE26" s="834">
        <v>49.4</v>
      </c>
      <c r="AF26" s="834">
        <v>45</v>
      </c>
      <c r="AG26" s="834">
        <v>65.7</v>
      </c>
      <c r="AH26" s="834">
        <v>49.5</v>
      </c>
      <c r="AI26" s="829"/>
      <c r="AK26" s="832">
        <v>51.1</v>
      </c>
      <c r="AL26" s="834">
        <v>50.2</v>
      </c>
      <c r="AM26" s="834">
        <v>50.1</v>
      </c>
      <c r="AN26" s="834">
        <v>42.5</v>
      </c>
      <c r="AO26" s="834">
        <v>75.099999999999994</v>
      </c>
      <c r="AP26" s="834">
        <v>48.2</v>
      </c>
      <c r="AR26" s="832">
        <v>55.4</v>
      </c>
      <c r="AS26" s="834">
        <v>52.4</v>
      </c>
      <c r="AT26" s="834">
        <v>48.5</v>
      </c>
      <c r="AU26" s="834">
        <v>47.9</v>
      </c>
      <c r="AV26" s="834">
        <v>58.9</v>
      </c>
      <c r="AW26" s="834">
        <v>51.1</v>
      </c>
      <c r="AY26" s="843">
        <v>913</v>
      </c>
      <c r="AZ26" s="843">
        <v>781</v>
      </c>
      <c r="BA26" s="843">
        <v>1695</v>
      </c>
      <c r="BB26" s="860"/>
      <c r="BC26" s="844">
        <v>48.8</v>
      </c>
      <c r="BD26" s="843">
        <v>50.4</v>
      </c>
      <c r="BE26" s="844">
        <v>49.5</v>
      </c>
      <c r="BG26" s="843">
        <v>289</v>
      </c>
      <c r="BH26" s="843">
        <v>1406</v>
      </c>
      <c r="BI26" s="843">
        <v>1695</v>
      </c>
      <c r="BJ26" s="860"/>
      <c r="BK26" s="844">
        <v>41.8</v>
      </c>
      <c r="BL26" s="843">
        <v>51.1</v>
      </c>
      <c r="BM26" s="866">
        <v>49.5</v>
      </c>
      <c r="BO26" s="839" t="s">
        <v>759</v>
      </c>
      <c r="BP26" s="875">
        <v>212</v>
      </c>
      <c r="BQ26" s="880" t="s">
        <v>302</v>
      </c>
      <c r="BR26" s="843">
        <v>1357</v>
      </c>
      <c r="BS26" s="843">
        <v>225</v>
      </c>
      <c r="BT26" s="843">
        <v>113</v>
      </c>
      <c r="BU26" s="843">
        <v>1695</v>
      </c>
      <c r="BV26" s="860"/>
      <c r="BW26" s="843">
        <v>54</v>
      </c>
      <c r="BX26" s="844">
        <v>39.6</v>
      </c>
      <c r="BY26" s="843">
        <v>16</v>
      </c>
      <c r="BZ26" s="844">
        <v>49.5</v>
      </c>
    </row>
    <row r="27" spans="1:78" ht="12" customHeight="1">
      <c r="A27" s="241" t="s">
        <v>760</v>
      </c>
      <c r="B27" s="805">
        <v>213</v>
      </c>
      <c r="C27" s="236" t="s">
        <v>303</v>
      </c>
      <c r="D27" s="694">
        <v>1535</v>
      </c>
      <c r="E27" s="246"/>
      <c r="F27" s="695">
        <v>52.6</v>
      </c>
      <c r="G27" s="803"/>
      <c r="H27" s="695">
        <v>11.5</v>
      </c>
      <c r="I27" s="695">
        <v>10.1</v>
      </c>
      <c r="J27" s="695">
        <v>15.1</v>
      </c>
      <c r="K27" s="695">
        <v>15.9</v>
      </c>
      <c r="L27" s="803"/>
      <c r="M27" s="695">
        <v>13.7</v>
      </c>
      <c r="N27" s="695">
        <v>2.2000000000000002</v>
      </c>
      <c r="O27" s="804"/>
      <c r="P27" s="695">
        <v>2.8</v>
      </c>
      <c r="Q27" s="695">
        <v>2.9</v>
      </c>
      <c r="S27" s="829" t="s">
        <v>760</v>
      </c>
      <c r="T27" s="830">
        <v>213</v>
      </c>
      <c r="U27" s="835" t="s">
        <v>303</v>
      </c>
      <c r="V27" s="832">
        <v>385</v>
      </c>
      <c r="W27" s="832">
        <v>158</v>
      </c>
      <c r="X27" s="832">
        <v>186</v>
      </c>
      <c r="Y27" s="832">
        <v>351</v>
      </c>
      <c r="Z27" s="832">
        <v>18</v>
      </c>
      <c r="AA27" s="832">
        <v>1535</v>
      </c>
      <c r="AB27" s="833"/>
      <c r="AC27" s="832">
        <v>56.2</v>
      </c>
      <c r="AD27" s="834">
        <v>53.4</v>
      </c>
      <c r="AE27" s="834">
        <v>54.7</v>
      </c>
      <c r="AF27" s="834">
        <v>49.6</v>
      </c>
      <c r="AG27" s="834">
        <v>63.5</v>
      </c>
      <c r="AH27" s="834">
        <v>52.6</v>
      </c>
      <c r="AI27" s="829"/>
      <c r="AK27" s="832">
        <v>46.3</v>
      </c>
      <c r="AL27" s="834">
        <v>46.9</v>
      </c>
      <c r="AM27" s="834">
        <v>53</v>
      </c>
      <c r="AN27" s="834">
        <v>45.1</v>
      </c>
      <c r="AO27" s="834">
        <v>61.2</v>
      </c>
      <c r="AP27" s="834">
        <v>47.7</v>
      </c>
      <c r="AR27" s="832">
        <v>62</v>
      </c>
      <c r="AS27" s="834">
        <v>58.8</v>
      </c>
      <c r="AT27" s="834">
        <v>57.2</v>
      </c>
      <c r="AU27" s="834">
        <v>54.1</v>
      </c>
      <c r="AV27" s="834">
        <v>64.599999999999994</v>
      </c>
      <c r="AW27" s="834">
        <v>57</v>
      </c>
      <c r="AY27" s="843">
        <v>549</v>
      </c>
      <c r="AZ27" s="843">
        <v>985</v>
      </c>
      <c r="BA27" s="843">
        <v>1535</v>
      </c>
      <c r="BB27" s="860"/>
      <c r="BC27" s="844">
        <v>53.3</v>
      </c>
      <c r="BD27" s="843">
        <v>52.1</v>
      </c>
      <c r="BE27" s="844">
        <v>52.6</v>
      </c>
      <c r="BG27" s="843">
        <v>447</v>
      </c>
      <c r="BH27" s="843">
        <v>1088</v>
      </c>
      <c r="BI27" s="843">
        <v>1535</v>
      </c>
      <c r="BJ27" s="860"/>
      <c r="BK27" s="844">
        <v>46</v>
      </c>
      <c r="BL27" s="843">
        <v>55.2</v>
      </c>
      <c r="BM27" s="866">
        <v>52.6</v>
      </c>
      <c r="BO27" s="839" t="s">
        <v>760</v>
      </c>
      <c r="BP27" s="875">
        <v>213</v>
      </c>
      <c r="BQ27" s="880" t="s">
        <v>303</v>
      </c>
      <c r="BR27" s="843">
        <v>1232</v>
      </c>
      <c r="BS27" s="843">
        <v>248</v>
      </c>
      <c r="BT27" s="843">
        <v>54</v>
      </c>
      <c r="BU27" s="843">
        <v>1535</v>
      </c>
      <c r="BV27" s="860"/>
      <c r="BW27" s="843">
        <v>56.6</v>
      </c>
      <c r="BX27" s="844">
        <v>39.9</v>
      </c>
      <c r="BY27" s="843">
        <v>17.7</v>
      </c>
      <c r="BZ27" s="844">
        <v>52.6</v>
      </c>
    </row>
    <row r="28" spans="1:78" ht="12" customHeight="1">
      <c r="A28" s="241"/>
      <c r="B28" s="802"/>
      <c r="C28" s="246"/>
      <c r="D28" s="693"/>
      <c r="E28" s="693"/>
      <c r="F28" s="693"/>
      <c r="G28" s="693"/>
      <c r="H28" s="693"/>
      <c r="I28" s="693"/>
      <c r="J28" s="693"/>
      <c r="K28" s="693"/>
      <c r="L28" s="693"/>
      <c r="M28" s="693"/>
      <c r="N28" s="693"/>
      <c r="O28" s="807"/>
      <c r="P28" s="693"/>
      <c r="Q28" s="693"/>
      <c r="S28" s="829"/>
      <c r="T28" s="829"/>
      <c r="U28" s="835"/>
      <c r="V28" s="823"/>
      <c r="W28" s="823"/>
      <c r="X28" s="823"/>
      <c r="Y28" s="823"/>
      <c r="Z28" s="823"/>
      <c r="AA28" s="823"/>
      <c r="AB28" s="824"/>
      <c r="AC28" s="823"/>
      <c r="AD28" s="825"/>
      <c r="AE28" s="825"/>
      <c r="AF28" s="825"/>
      <c r="AG28" s="825"/>
      <c r="AH28" s="825"/>
      <c r="AI28" s="829"/>
      <c r="AK28" s="823"/>
      <c r="AL28" s="825"/>
      <c r="AM28" s="825"/>
      <c r="AN28" s="825"/>
      <c r="AO28" s="825"/>
      <c r="AP28" s="825"/>
      <c r="AR28" s="823"/>
      <c r="AS28" s="825"/>
      <c r="AT28" s="825"/>
      <c r="AU28" s="825"/>
      <c r="AV28" s="825"/>
      <c r="AW28" s="825"/>
      <c r="AY28" s="857"/>
      <c r="AZ28" s="857"/>
      <c r="BA28" s="857"/>
      <c r="BB28" s="861"/>
      <c r="BC28" s="817"/>
      <c r="BD28" s="857"/>
      <c r="BE28" s="817"/>
      <c r="BG28" s="843"/>
      <c r="BH28" s="843"/>
      <c r="BI28" s="843"/>
      <c r="BJ28" s="860"/>
      <c r="BK28" s="844"/>
      <c r="BL28" s="843"/>
      <c r="BM28" s="866"/>
      <c r="BO28" s="839"/>
      <c r="BP28" s="875"/>
      <c r="BQ28" s="880"/>
      <c r="BR28" s="843"/>
      <c r="BS28" s="843"/>
      <c r="BT28" s="843"/>
      <c r="BU28" s="843"/>
      <c r="BV28" s="860"/>
      <c r="BW28" s="843"/>
      <c r="BX28" s="844"/>
      <c r="BY28" s="843"/>
      <c r="BZ28" s="844"/>
    </row>
    <row r="29" spans="1:78" ht="12" customHeight="1">
      <c r="A29" s="235" t="s">
        <v>379</v>
      </c>
      <c r="B29" s="805" t="s">
        <v>380</v>
      </c>
      <c r="C29" s="235" t="s">
        <v>180</v>
      </c>
      <c r="D29" s="690">
        <v>50547</v>
      </c>
      <c r="E29" s="246"/>
      <c r="F29" s="691">
        <v>49.2</v>
      </c>
      <c r="G29" s="803"/>
      <c r="H29" s="691">
        <v>10.7</v>
      </c>
      <c r="I29" s="691">
        <v>9.6</v>
      </c>
      <c r="J29" s="691">
        <v>13.7</v>
      </c>
      <c r="K29" s="691">
        <v>15.2</v>
      </c>
      <c r="L29" s="803"/>
      <c r="M29" s="691">
        <v>13.2</v>
      </c>
      <c r="N29" s="691">
        <v>2</v>
      </c>
      <c r="O29" s="804"/>
      <c r="P29" s="691">
        <v>2.8</v>
      </c>
      <c r="Q29" s="691">
        <v>2.9</v>
      </c>
      <c r="S29" s="826" t="s">
        <v>379</v>
      </c>
      <c r="T29" s="827" t="s">
        <v>380</v>
      </c>
      <c r="U29" s="828" t="s">
        <v>180</v>
      </c>
      <c r="V29" s="823">
        <v>23460</v>
      </c>
      <c r="W29" s="823">
        <v>4360</v>
      </c>
      <c r="X29" s="823">
        <v>10067</v>
      </c>
      <c r="Y29" s="823">
        <v>8714</v>
      </c>
      <c r="Z29" s="823">
        <v>342</v>
      </c>
      <c r="AA29" s="823">
        <v>50547</v>
      </c>
      <c r="AB29" s="824"/>
      <c r="AC29" s="823">
        <v>48.1</v>
      </c>
      <c r="AD29" s="825">
        <v>49.6</v>
      </c>
      <c r="AE29" s="825">
        <v>55</v>
      </c>
      <c r="AF29" s="825">
        <v>45.8</v>
      </c>
      <c r="AG29" s="825">
        <v>65.900000000000006</v>
      </c>
      <c r="AH29" s="825">
        <v>49.2</v>
      </c>
      <c r="AI29" s="829"/>
      <c r="AK29" s="823">
        <v>45.4</v>
      </c>
      <c r="AL29" s="825">
        <v>47.4</v>
      </c>
      <c r="AM29" s="825">
        <v>52.9</v>
      </c>
      <c r="AN29" s="825">
        <v>42.4</v>
      </c>
      <c r="AO29" s="825">
        <v>64.7</v>
      </c>
      <c r="AP29" s="825">
        <v>46.6</v>
      </c>
      <c r="AR29" s="823">
        <v>50.7</v>
      </c>
      <c r="AS29" s="825">
        <v>51.8</v>
      </c>
      <c r="AT29" s="825">
        <v>57.2</v>
      </c>
      <c r="AU29" s="825">
        <v>49.2</v>
      </c>
      <c r="AV29" s="825">
        <v>67.400000000000006</v>
      </c>
      <c r="AW29" s="825">
        <v>51.9</v>
      </c>
      <c r="AY29" s="857">
        <v>31389</v>
      </c>
      <c r="AZ29" s="857">
        <v>18716</v>
      </c>
      <c r="BA29" s="857">
        <v>50547</v>
      </c>
      <c r="BB29" s="860"/>
      <c r="BC29" s="817">
        <v>49.2</v>
      </c>
      <c r="BD29" s="857">
        <v>50</v>
      </c>
      <c r="BE29" s="817">
        <v>49.2</v>
      </c>
      <c r="BG29" s="857">
        <v>6637</v>
      </c>
      <c r="BH29" s="857">
        <v>43910</v>
      </c>
      <c r="BI29" s="857">
        <v>50547</v>
      </c>
      <c r="BJ29" s="865"/>
      <c r="BK29" s="817">
        <v>39.5</v>
      </c>
      <c r="BL29" s="857">
        <v>50.7</v>
      </c>
      <c r="BM29" s="818">
        <v>49.2</v>
      </c>
      <c r="BO29" s="675" t="s">
        <v>379</v>
      </c>
      <c r="BP29" s="877" t="s">
        <v>380</v>
      </c>
      <c r="BQ29" s="878" t="s">
        <v>180</v>
      </c>
      <c r="BR29" s="857">
        <v>43101</v>
      </c>
      <c r="BS29" s="857">
        <v>5300</v>
      </c>
      <c r="BT29" s="857">
        <v>1803</v>
      </c>
      <c r="BU29" s="857">
        <v>50547</v>
      </c>
      <c r="BV29" s="865"/>
      <c r="BW29" s="857">
        <v>52.8</v>
      </c>
      <c r="BX29" s="817">
        <v>34.299999999999997</v>
      </c>
      <c r="BY29" s="857">
        <v>16.2</v>
      </c>
      <c r="BZ29" s="817">
        <v>49.2</v>
      </c>
    </row>
    <row r="30" spans="1:78" ht="12" customHeight="1">
      <c r="A30" s="241" t="s">
        <v>381</v>
      </c>
      <c r="B30" s="805">
        <v>301</v>
      </c>
      <c r="C30" s="236" t="s">
        <v>304</v>
      </c>
      <c r="D30" s="694">
        <v>2185</v>
      </c>
      <c r="E30" s="246"/>
      <c r="F30" s="695">
        <v>46.7</v>
      </c>
      <c r="G30" s="803"/>
      <c r="H30" s="695">
        <v>10.3</v>
      </c>
      <c r="I30" s="695">
        <v>8.9</v>
      </c>
      <c r="J30" s="695">
        <v>13</v>
      </c>
      <c r="K30" s="695">
        <v>14.5</v>
      </c>
      <c r="L30" s="803"/>
      <c r="M30" s="695">
        <v>12.5</v>
      </c>
      <c r="N30" s="695">
        <v>2</v>
      </c>
      <c r="O30" s="804"/>
      <c r="P30" s="695">
        <v>2.8</v>
      </c>
      <c r="Q30" s="695">
        <v>2.9</v>
      </c>
      <c r="S30" s="829" t="s">
        <v>381</v>
      </c>
      <c r="T30" s="830">
        <v>301</v>
      </c>
      <c r="U30" s="835" t="s">
        <v>304</v>
      </c>
      <c r="V30" s="832">
        <v>970</v>
      </c>
      <c r="W30" s="832">
        <v>124</v>
      </c>
      <c r="X30" s="832">
        <v>428</v>
      </c>
      <c r="Y30" s="832">
        <v>601</v>
      </c>
      <c r="Z30" s="832">
        <v>3</v>
      </c>
      <c r="AA30" s="832">
        <v>2185</v>
      </c>
      <c r="AB30" s="833"/>
      <c r="AC30" s="832">
        <v>43.3</v>
      </c>
      <c r="AD30" s="834">
        <v>45.6</v>
      </c>
      <c r="AE30" s="834">
        <v>53</v>
      </c>
      <c r="AF30" s="834">
        <v>47.4</v>
      </c>
      <c r="AG30" s="834">
        <v>48</v>
      </c>
      <c r="AH30" s="834">
        <v>46.7</v>
      </c>
      <c r="AI30" s="820"/>
      <c r="AK30" s="832">
        <v>40.9</v>
      </c>
      <c r="AL30" s="834" t="s">
        <v>282</v>
      </c>
      <c r="AM30" s="834">
        <v>50.3</v>
      </c>
      <c r="AN30" s="834">
        <v>42.7</v>
      </c>
      <c r="AO30" s="834" t="s">
        <v>282</v>
      </c>
      <c r="AP30" s="834">
        <v>43.5</v>
      </c>
      <c r="AR30" s="832">
        <v>46.1</v>
      </c>
      <c r="AS30" s="834" t="s">
        <v>282</v>
      </c>
      <c r="AT30" s="834">
        <v>55.9</v>
      </c>
      <c r="AU30" s="834">
        <v>52.3</v>
      </c>
      <c r="AV30" s="834" t="s">
        <v>282</v>
      </c>
      <c r="AW30" s="834">
        <v>50.1</v>
      </c>
      <c r="AY30" s="843">
        <v>1218</v>
      </c>
      <c r="AZ30" s="843">
        <v>958</v>
      </c>
      <c r="BA30" s="843">
        <v>2185</v>
      </c>
      <c r="BB30" s="860"/>
      <c r="BC30" s="844">
        <v>45.2</v>
      </c>
      <c r="BD30" s="843">
        <v>48.5</v>
      </c>
      <c r="BE30" s="844">
        <v>46.7</v>
      </c>
      <c r="BG30" s="843">
        <v>345</v>
      </c>
      <c r="BH30" s="843">
        <v>1840</v>
      </c>
      <c r="BI30" s="843">
        <v>2185</v>
      </c>
      <c r="BJ30" s="860"/>
      <c r="BK30" s="844">
        <v>40.6</v>
      </c>
      <c r="BL30" s="843">
        <v>47.8</v>
      </c>
      <c r="BM30" s="866">
        <v>46.7</v>
      </c>
      <c r="BO30" s="839" t="s">
        <v>381</v>
      </c>
      <c r="BP30" s="875">
        <v>301</v>
      </c>
      <c r="BQ30" s="880" t="s">
        <v>304</v>
      </c>
      <c r="BR30" s="843">
        <v>1949</v>
      </c>
      <c r="BS30" s="843">
        <v>164</v>
      </c>
      <c r="BT30" s="843">
        <v>72</v>
      </c>
      <c r="BU30" s="843">
        <v>2185</v>
      </c>
      <c r="BV30" s="860"/>
      <c r="BW30" s="843">
        <v>49.1</v>
      </c>
      <c r="BX30" s="844">
        <v>31</v>
      </c>
      <c r="BY30" s="843">
        <v>15.7</v>
      </c>
      <c r="BZ30" s="844">
        <v>46.7</v>
      </c>
    </row>
    <row r="31" spans="1:78" ht="12" customHeight="1">
      <c r="A31" s="241" t="s">
        <v>382</v>
      </c>
      <c r="B31" s="805">
        <v>302</v>
      </c>
      <c r="C31" s="236" t="s">
        <v>305</v>
      </c>
      <c r="D31" s="694">
        <v>3528</v>
      </c>
      <c r="E31" s="246"/>
      <c r="F31" s="695">
        <v>54.7</v>
      </c>
      <c r="G31" s="803"/>
      <c r="H31" s="695">
        <v>11.9</v>
      </c>
      <c r="I31" s="695">
        <v>10.8</v>
      </c>
      <c r="J31" s="695">
        <v>15.5</v>
      </c>
      <c r="K31" s="695">
        <v>16.399999999999999</v>
      </c>
      <c r="L31" s="803"/>
      <c r="M31" s="695">
        <v>15.6</v>
      </c>
      <c r="N31" s="695">
        <v>0.9</v>
      </c>
      <c r="O31" s="804"/>
      <c r="P31" s="695">
        <v>2.8</v>
      </c>
      <c r="Q31" s="695">
        <v>2.9</v>
      </c>
      <c r="S31" s="829" t="s">
        <v>382</v>
      </c>
      <c r="T31" s="830">
        <v>302</v>
      </c>
      <c r="U31" s="835" t="s">
        <v>305</v>
      </c>
      <c r="V31" s="832">
        <v>1728</v>
      </c>
      <c r="W31" s="832">
        <v>343</v>
      </c>
      <c r="X31" s="832">
        <v>539</v>
      </c>
      <c r="Y31" s="832">
        <v>478</v>
      </c>
      <c r="Z31" s="832">
        <v>55</v>
      </c>
      <c r="AA31" s="832">
        <v>3528</v>
      </c>
      <c r="AB31" s="833"/>
      <c r="AC31" s="832">
        <v>53.9</v>
      </c>
      <c r="AD31" s="834">
        <v>54.9</v>
      </c>
      <c r="AE31" s="834">
        <v>64.3</v>
      </c>
      <c r="AF31" s="834">
        <v>47.6</v>
      </c>
      <c r="AG31" s="834">
        <v>69.099999999999994</v>
      </c>
      <c r="AH31" s="834">
        <v>54.7</v>
      </c>
      <c r="AI31" s="829"/>
      <c r="AK31" s="832">
        <v>50.8</v>
      </c>
      <c r="AL31" s="834">
        <v>51.1</v>
      </c>
      <c r="AM31" s="834">
        <v>65.3</v>
      </c>
      <c r="AN31" s="834">
        <v>44.1</v>
      </c>
      <c r="AO31" s="834">
        <v>69</v>
      </c>
      <c r="AP31" s="834">
        <v>52.3</v>
      </c>
      <c r="AR31" s="832">
        <v>57.2</v>
      </c>
      <c r="AS31" s="834">
        <v>58.8</v>
      </c>
      <c r="AT31" s="834">
        <v>63.1</v>
      </c>
      <c r="AU31" s="834">
        <v>50.8</v>
      </c>
      <c r="AV31" s="834">
        <v>69.3</v>
      </c>
      <c r="AW31" s="834">
        <v>57.2</v>
      </c>
      <c r="AY31" s="843">
        <v>2171</v>
      </c>
      <c r="AZ31" s="843">
        <v>1355</v>
      </c>
      <c r="BA31" s="843">
        <v>3528</v>
      </c>
      <c r="BB31" s="860"/>
      <c r="BC31" s="844">
        <v>55.7</v>
      </c>
      <c r="BD31" s="843">
        <v>53.1</v>
      </c>
      <c r="BE31" s="844">
        <v>54.7</v>
      </c>
      <c r="BG31" s="843">
        <v>476</v>
      </c>
      <c r="BH31" s="843">
        <v>3052</v>
      </c>
      <c r="BI31" s="843">
        <v>3528</v>
      </c>
      <c r="BJ31" s="860"/>
      <c r="BK31" s="844">
        <v>42</v>
      </c>
      <c r="BL31" s="843">
        <v>56.7</v>
      </c>
      <c r="BM31" s="866">
        <v>54.7</v>
      </c>
      <c r="BO31" s="839" t="s">
        <v>382</v>
      </c>
      <c r="BP31" s="875">
        <v>302</v>
      </c>
      <c r="BQ31" s="880" t="s">
        <v>305</v>
      </c>
      <c r="BR31" s="843">
        <v>3056</v>
      </c>
      <c r="BS31" s="843">
        <v>350</v>
      </c>
      <c r="BT31" s="843">
        <v>121</v>
      </c>
      <c r="BU31" s="843">
        <v>3528</v>
      </c>
      <c r="BV31" s="860"/>
      <c r="BW31" s="843">
        <v>58.3</v>
      </c>
      <c r="BX31" s="844">
        <v>35.799999999999997</v>
      </c>
      <c r="BY31" s="843">
        <v>18.600000000000001</v>
      </c>
      <c r="BZ31" s="844">
        <v>54.7</v>
      </c>
    </row>
    <row r="32" spans="1:78" ht="12" customHeight="1">
      <c r="A32" s="241" t="s">
        <v>383</v>
      </c>
      <c r="B32" s="805">
        <v>303</v>
      </c>
      <c r="C32" s="236" t="s">
        <v>306</v>
      </c>
      <c r="D32" s="694">
        <v>3141</v>
      </c>
      <c r="E32" s="246"/>
      <c r="F32" s="695">
        <v>49</v>
      </c>
      <c r="G32" s="803"/>
      <c r="H32" s="695">
        <v>10.5</v>
      </c>
      <c r="I32" s="695">
        <v>9.8000000000000007</v>
      </c>
      <c r="J32" s="695">
        <v>13.1</v>
      </c>
      <c r="K32" s="695">
        <v>15.7</v>
      </c>
      <c r="L32" s="803"/>
      <c r="M32" s="695">
        <v>12</v>
      </c>
      <c r="N32" s="695">
        <v>3.7</v>
      </c>
      <c r="O32" s="804"/>
      <c r="P32" s="695">
        <v>2.8</v>
      </c>
      <c r="Q32" s="695">
        <v>2.9</v>
      </c>
      <c r="S32" s="829" t="s">
        <v>383</v>
      </c>
      <c r="T32" s="830">
        <v>303</v>
      </c>
      <c r="U32" s="835" t="s">
        <v>306</v>
      </c>
      <c r="V32" s="832">
        <v>2086</v>
      </c>
      <c r="W32" s="832">
        <v>185</v>
      </c>
      <c r="X32" s="832">
        <v>203</v>
      </c>
      <c r="Y32" s="832">
        <v>567</v>
      </c>
      <c r="Z32" s="832">
        <v>48</v>
      </c>
      <c r="AA32" s="832">
        <v>3141</v>
      </c>
      <c r="AB32" s="833"/>
      <c r="AC32" s="832">
        <v>45.8</v>
      </c>
      <c r="AD32" s="834">
        <v>50.6</v>
      </c>
      <c r="AE32" s="834">
        <v>60.4</v>
      </c>
      <c r="AF32" s="834">
        <v>54.9</v>
      </c>
      <c r="AG32" s="834">
        <v>60.6</v>
      </c>
      <c r="AH32" s="834">
        <v>49</v>
      </c>
      <c r="AI32" s="829"/>
      <c r="AK32" s="832">
        <v>43.8</v>
      </c>
      <c r="AL32" s="834">
        <v>49.4</v>
      </c>
      <c r="AM32" s="834">
        <v>56.2</v>
      </c>
      <c r="AN32" s="834">
        <v>51.5</v>
      </c>
      <c r="AO32" s="834">
        <v>57</v>
      </c>
      <c r="AP32" s="834">
        <v>46.5</v>
      </c>
      <c r="AR32" s="832">
        <v>48</v>
      </c>
      <c r="AS32" s="834">
        <v>51.4</v>
      </c>
      <c r="AT32" s="834">
        <v>63.9</v>
      </c>
      <c r="AU32" s="834">
        <v>57.9</v>
      </c>
      <c r="AV32" s="834">
        <v>66.599999999999994</v>
      </c>
      <c r="AW32" s="834">
        <v>51.5</v>
      </c>
      <c r="AY32" s="843">
        <v>2771</v>
      </c>
      <c r="AZ32" s="843">
        <v>363</v>
      </c>
      <c r="BA32" s="843">
        <v>3141</v>
      </c>
      <c r="BB32" s="860"/>
      <c r="BC32" s="844">
        <v>48.5</v>
      </c>
      <c r="BD32" s="843">
        <v>52.9</v>
      </c>
      <c r="BE32" s="844">
        <v>49</v>
      </c>
      <c r="BG32" s="843">
        <v>278</v>
      </c>
      <c r="BH32" s="843">
        <v>2863</v>
      </c>
      <c r="BI32" s="843">
        <v>3141</v>
      </c>
      <c r="BJ32" s="860"/>
      <c r="BK32" s="844">
        <v>33.9</v>
      </c>
      <c r="BL32" s="843">
        <v>50.5</v>
      </c>
      <c r="BM32" s="866">
        <v>49</v>
      </c>
      <c r="BO32" s="839" t="s">
        <v>383</v>
      </c>
      <c r="BP32" s="875">
        <v>303</v>
      </c>
      <c r="BQ32" s="880" t="s">
        <v>306</v>
      </c>
      <c r="BR32" s="843">
        <v>2621</v>
      </c>
      <c r="BS32" s="843">
        <v>422</v>
      </c>
      <c r="BT32" s="843">
        <v>97</v>
      </c>
      <c r="BU32" s="843">
        <v>3141</v>
      </c>
      <c r="BV32" s="860"/>
      <c r="BW32" s="843">
        <v>52.8</v>
      </c>
      <c r="BX32" s="844">
        <v>33.5</v>
      </c>
      <c r="BY32" s="843">
        <v>15.2</v>
      </c>
      <c r="BZ32" s="844">
        <v>49</v>
      </c>
    </row>
    <row r="33" spans="1:78" ht="12" customHeight="1">
      <c r="A33" s="241" t="s">
        <v>384</v>
      </c>
      <c r="B33" s="805">
        <v>304</v>
      </c>
      <c r="C33" s="236" t="s">
        <v>307</v>
      </c>
      <c r="D33" s="694">
        <v>2908</v>
      </c>
      <c r="E33" s="246"/>
      <c r="F33" s="695">
        <v>49</v>
      </c>
      <c r="G33" s="803"/>
      <c r="H33" s="695">
        <v>10.6</v>
      </c>
      <c r="I33" s="695">
        <v>9.8000000000000007</v>
      </c>
      <c r="J33" s="695">
        <v>13.9</v>
      </c>
      <c r="K33" s="695">
        <v>14.7</v>
      </c>
      <c r="L33" s="803"/>
      <c r="M33" s="695">
        <v>13.7</v>
      </c>
      <c r="N33" s="695">
        <v>1.1000000000000001</v>
      </c>
      <c r="O33" s="804"/>
      <c r="P33" s="695">
        <v>2.8</v>
      </c>
      <c r="Q33" s="695">
        <v>2.9</v>
      </c>
      <c r="S33" s="829" t="s">
        <v>384</v>
      </c>
      <c r="T33" s="830">
        <v>304</v>
      </c>
      <c r="U33" s="835" t="s">
        <v>307</v>
      </c>
      <c r="V33" s="832">
        <v>507</v>
      </c>
      <c r="W33" s="832">
        <v>195</v>
      </c>
      <c r="X33" s="832">
        <v>894</v>
      </c>
      <c r="Y33" s="832">
        <v>698</v>
      </c>
      <c r="Z33" s="832">
        <v>4</v>
      </c>
      <c r="AA33" s="832">
        <v>2908</v>
      </c>
      <c r="AB33" s="833"/>
      <c r="AC33" s="832">
        <v>46.7</v>
      </c>
      <c r="AD33" s="834">
        <v>45.8</v>
      </c>
      <c r="AE33" s="834">
        <v>51.9</v>
      </c>
      <c r="AF33" s="834">
        <v>42.4</v>
      </c>
      <c r="AG33" s="834">
        <v>66.099999999999994</v>
      </c>
      <c r="AH33" s="834">
        <v>49</v>
      </c>
      <c r="AI33" s="829"/>
      <c r="AK33" s="832">
        <v>43.7</v>
      </c>
      <c r="AL33" s="834" t="s">
        <v>282</v>
      </c>
      <c r="AM33" s="834">
        <v>49.8</v>
      </c>
      <c r="AN33" s="834">
        <v>39.5</v>
      </c>
      <c r="AO33" s="834" t="s">
        <v>282</v>
      </c>
      <c r="AP33" s="834">
        <v>46.8</v>
      </c>
      <c r="AR33" s="832">
        <v>49.5</v>
      </c>
      <c r="AS33" s="834" t="s">
        <v>282</v>
      </c>
      <c r="AT33" s="834">
        <v>54.1</v>
      </c>
      <c r="AU33" s="834">
        <v>45.1</v>
      </c>
      <c r="AV33" s="834" t="s">
        <v>282</v>
      </c>
      <c r="AW33" s="834">
        <v>51.1</v>
      </c>
      <c r="AY33" s="843">
        <v>1178</v>
      </c>
      <c r="AZ33" s="843">
        <v>1678</v>
      </c>
      <c r="BA33" s="843">
        <v>2908</v>
      </c>
      <c r="BB33" s="860"/>
      <c r="BC33" s="844">
        <v>50</v>
      </c>
      <c r="BD33" s="843">
        <v>48.6</v>
      </c>
      <c r="BE33" s="844">
        <v>49</v>
      </c>
      <c r="BG33" s="843">
        <v>387</v>
      </c>
      <c r="BH33" s="843">
        <v>2521</v>
      </c>
      <c r="BI33" s="843">
        <v>2908</v>
      </c>
      <c r="BJ33" s="860"/>
      <c r="BK33" s="844">
        <v>39.799999999999997</v>
      </c>
      <c r="BL33" s="843">
        <v>50.4</v>
      </c>
      <c r="BM33" s="866">
        <v>49</v>
      </c>
      <c r="BO33" s="839" t="s">
        <v>384</v>
      </c>
      <c r="BP33" s="875">
        <v>304</v>
      </c>
      <c r="BQ33" s="880" t="s">
        <v>307</v>
      </c>
      <c r="BR33" s="843">
        <v>2617</v>
      </c>
      <c r="BS33" s="843">
        <v>188</v>
      </c>
      <c r="BT33" s="843">
        <v>102</v>
      </c>
      <c r="BU33" s="843">
        <v>2908</v>
      </c>
      <c r="BV33" s="860"/>
      <c r="BW33" s="843">
        <v>51.9</v>
      </c>
      <c r="BX33" s="844">
        <v>26.6</v>
      </c>
      <c r="BY33" s="843">
        <v>16.3</v>
      </c>
      <c r="BZ33" s="844">
        <v>49</v>
      </c>
    </row>
    <row r="34" spans="1:78" ht="12" customHeight="1">
      <c r="A34" s="241" t="s">
        <v>385</v>
      </c>
      <c r="B34" s="805">
        <v>305</v>
      </c>
      <c r="C34" s="236" t="s">
        <v>308</v>
      </c>
      <c r="D34" s="694">
        <v>3258</v>
      </c>
      <c r="E34" s="246"/>
      <c r="F34" s="695">
        <v>49.8</v>
      </c>
      <c r="G34" s="803"/>
      <c r="H34" s="695">
        <v>10.6</v>
      </c>
      <c r="I34" s="695">
        <v>9.6</v>
      </c>
      <c r="J34" s="695">
        <v>13.5</v>
      </c>
      <c r="K34" s="695">
        <v>16.100000000000001</v>
      </c>
      <c r="L34" s="803"/>
      <c r="M34" s="695">
        <v>12.4</v>
      </c>
      <c r="N34" s="695">
        <v>3.7</v>
      </c>
      <c r="O34" s="804"/>
      <c r="P34" s="695">
        <v>2.7</v>
      </c>
      <c r="Q34" s="695">
        <v>2.8</v>
      </c>
      <c r="S34" s="829" t="s">
        <v>385</v>
      </c>
      <c r="T34" s="830">
        <v>305</v>
      </c>
      <c r="U34" s="835" t="s">
        <v>308</v>
      </c>
      <c r="V34" s="832">
        <v>2231</v>
      </c>
      <c r="W34" s="832">
        <v>303</v>
      </c>
      <c r="X34" s="832">
        <v>182</v>
      </c>
      <c r="Y34" s="832">
        <v>296</v>
      </c>
      <c r="Z34" s="832">
        <v>43</v>
      </c>
      <c r="AA34" s="832">
        <v>3258</v>
      </c>
      <c r="AB34" s="833"/>
      <c r="AC34" s="832">
        <v>50.3</v>
      </c>
      <c r="AD34" s="834">
        <v>51.4</v>
      </c>
      <c r="AE34" s="834">
        <v>60.8</v>
      </c>
      <c r="AF34" s="834">
        <v>51.1</v>
      </c>
      <c r="AG34" s="834">
        <v>69.2</v>
      </c>
      <c r="AH34" s="834">
        <v>49.8</v>
      </c>
      <c r="AI34" s="829"/>
      <c r="AK34" s="832">
        <v>47.6</v>
      </c>
      <c r="AL34" s="834">
        <v>47.3</v>
      </c>
      <c r="AM34" s="834">
        <v>59.9</v>
      </c>
      <c r="AN34" s="834">
        <v>47.6</v>
      </c>
      <c r="AO34" s="834">
        <v>74</v>
      </c>
      <c r="AP34" s="834">
        <v>46.9</v>
      </c>
      <c r="AR34" s="832">
        <v>52.8</v>
      </c>
      <c r="AS34" s="834">
        <v>54.6</v>
      </c>
      <c r="AT34" s="834">
        <v>61.6</v>
      </c>
      <c r="AU34" s="834">
        <v>54.1</v>
      </c>
      <c r="AV34" s="834">
        <v>64.599999999999994</v>
      </c>
      <c r="AW34" s="834">
        <v>52.5</v>
      </c>
      <c r="AY34" s="843">
        <v>2845</v>
      </c>
      <c r="AZ34" s="843">
        <v>288</v>
      </c>
      <c r="BA34" s="843">
        <v>3258</v>
      </c>
      <c r="BB34" s="860"/>
      <c r="BC34" s="844">
        <v>51</v>
      </c>
      <c r="BD34" s="843">
        <v>55</v>
      </c>
      <c r="BE34" s="844">
        <v>49.8</v>
      </c>
      <c r="BG34" s="843">
        <v>212</v>
      </c>
      <c r="BH34" s="843">
        <v>3046</v>
      </c>
      <c r="BI34" s="843">
        <v>3258</v>
      </c>
      <c r="BJ34" s="860"/>
      <c r="BK34" s="844">
        <v>36.5</v>
      </c>
      <c r="BL34" s="843">
        <v>50.7</v>
      </c>
      <c r="BM34" s="866">
        <v>49.8</v>
      </c>
      <c r="BO34" s="839" t="s">
        <v>385</v>
      </c>
      <c r="BP34" s="875">
        <v>305</v>
      </c>
      <c r="BQ34" s="880" t="s">
        <v>308</v>
      </c>
      <c r="BR34" s="843">
        <v>2736</v>
      </c>
      <c r="BS34" s="843">
        <v>272</v>
      </c>
      <c r="BT34" s="843">
        <v>127</v>
      </c>
      <c r="BU34" s="843">
        <v>3258</v>
      </c>
      <c r="BV34" s="860"/>
      <c r="BW34" s="843">
        <v>54</v>
      </c>
      <c r="BX34" s="844">
        <v>38.9</v>
      </c>
      <c r="BY34" s="843">
        <v>21.1</v>
      </c>
      <c r="BZ34" s="844">
        <v>49.8</v>
      </c>
    </row>
    <row r="35" spans="1:78" ht="12" customHeight="1">
      <c r="A35" s="241" t="s">
        <v>386</v>
      </c>
      <c r="B35" s="805">
        <v>306</v>
      </c>
      <c r="C35" s="236" t="s">
        <v>309</v>
      </c>
      <c r="D35" s="694">
        <v>3579</v>
      </c>
      <c r="E35" s="246"/>
      <c r="F35" s="695">
        <v>45</v>
      </c>
      <c r="G35" s="803"/>
      <c r="H35" s="695">
        <v>9.9</v>
      </c>
      <c r="I35" s="695">
        <v>8.5</v>
      </c>
      <c r="J35" s="695">
        <v>12</v>
      </c>
      <c r="K35" s="695">
        <v>14.7</v>
      </c>
      <c r="L35" s="803"/>
      <c r="M35" s="695">
        <v>11</v>
      </c>
      <c r="N35" s="695">
        <v>3.7</v>
      </c>
      <c r="O35" s="804"/>
      <c r="P35" s="695">
        <v>2.7</v>
      </c>
      <c r="Q35" s="695">
        <v>2.8</v>
      </c>
      <c r="S35" s="829" t="s">
        <v>386</v>
      </c>
      <c r="T35" s="830">
        <v>306</v>
      </c>
      <c r="U35" s="835" t="s">
        <v>309</v>
      </c>
      <c r="V35" s="832">
        <v>1338</v>
      </c>
      <c r="W35" s="832">
        <v>503</v>
      </c>
      <c r="X35" s="832">
        <v>462</v>
      </c>
      <c r="Y35" s="832">
        <v>1031</v>
      </c>
      <c r="Z35" s="832">
        <v>10</v>
      </c>
      <c r="AA35" s="832">
        <v>3579</v>
      </c>
      <c r="AB35" s="833"/>
      <c r="AC35" s="832">
        <v>45.6</v>
      </c>
      <c r="AD35" s="834">
        <v>47.2</v>
      </c>
      <c r="AE35" s="834">
        <v>51.5</v>
      </c>
      <c r="AF35" s="834">
        <v>43</v>
      </c>
      <c r="AG35" s="834">
        <v>64.5</v>
      </c>
      <c r="AH35" s="834">
        <v>45</v>
      </c>
      <c r="AI35" s="829"/>
      <c r="AK35" s="832">
        <v>41.7</v>
      </c>
      <c r="AL35" s="834">
        <v>44.8</v>
      </c>
      <c r="AM35" s="834">
        <v>48</v>
      </c>
      <c r="AN35" s="834">
        <v>39.299999999999997</v>
      </c>
      <c r="AO35" s="834">
        <v>67.099999999999994</v>
      </c>
      <c r="AP35" s="834">
        <v>41.3</v>
      </c>
      <c r="AR35" s="832">
        <v>49</v>
      </c>
      <c r="AS35" s="834">
        <v>49.1</v>
      </c>
      <c r="AT35" s="834">
        <v>55.3</v>
      </c>
      <c r="AU35" s="834">
        <v>46.6</v>
      </c>
      <c r="AV35" s="834">
        <v>61.9</v>
      </c>
      <c r="AW35" s="834">
        <v>48.5</v>
      </c>
      <c r="AY35" s="843">
        <v>2570</v>
      </c>
      <c r="AZ35" s="843">
        <v>912</v>
      </c>
      <c r="BA35" s="843">
        <v>3579</v>
      </c>
      <c r="BB35" s="860"/>
      <c r="BC35" s="844">
        <v>45.8</v>
      </c>
      <c r="BD35" s="843">
        <v>47.2</v>
      </c>
      <c r="BE35" s="844">
        <v>45</v>
      </c>
      <c r="BG35" s="843">
        <v>588</v>
      </c>
      <c r="BH35" s="843">
        <v>2991</v>
      </c>
      <c r="BI35" s="843">
        <v>3579</v>
      </c>
      <c r="BJ35" s="860"/>
      <c r="BK35" s="844">
        <v>37.6</v>
      </c>
      <c r="BL35" s="843">
        <v>46.5</v>
      </c>
      <c r="BM35" s="866">
        <v>45</v>
      </c>
      <c r="BO35" s="839" t="s">
        <v>386</v>
      </c>
      <c r="BP35" s="875">
        <v>306</v>
      </c>
      <c r="BQ35" s="880" t="s">
        <v>309</v>
      </c>
      <c r="BR35" s="843">
        <v>2917</v>
      </c>
      <c r="BS35" s="843">
        <v>446</v>
      </c>
      <c r="BT35" s="843">
        <v>121</v>
      </c>
      <c r="BU35" s="843">
        <v>3579</v>
      </c>
      <c r="BV35" s="860"/>
      <c r="BW35" s="843">
        <v>49.4</v>
      </c>
      <c r="BX35" s="844">
        <v>32.799999999999997</v>
      </c>
      <c r="BY35" s="843">
        <v>17</v>
      </c>
      <c r="BZ35" s="844">
        <v>45</v>
      </c>
    </row>
    <row r="36" spans="1:78" ht="12" customHeight="1">
      <c r="A36" s="241" t="s">
        <v>387</v>
      </c>
      <c r="B36" s="805">
        <v>307</v>
      </c>
      <c r="C36" s="236" t="s">
        <v>310</v>
      </c>
      <c r="D36" s="694">
        <v>2722</v>
      </c>
      <c r="E36" s="246"/>
      <c r="F36" s="695">
        <v>48.7</v>
      </c>
      <c r="G36" s="803"/>
      <c r="H36" s="695">
        <v>10.7</v>
      </c>
      <c r="I36" s="695">
        <v>9.8000000000000007</v>
      </c>
      <c r="J36" s="695">
        <v>14</v>
      </c>
      <c r="K36" s="695">
        <v>14.3</v>
      </c>
      <c r="L36" s="803"/>
      <c r="M36" s="695">
        <v>13.1</v>
      </c>
      <c r="N36" s="695">
        <v>1.2</v>
      </c>
      <c r="O36" s="804"/>
      <c r="P36" s="695">
        <v>2.8</v>
      </c>
      <c r="Q36" s="695">
        <v>2.9</v>
      </c>
      <c r="S36" s="829" t="s">
        <v>387</v>
      </c>
      <c r="T36" s="830">
        <v>307</v>
      </c>
      <c r="U36" s="835" t="s">
        <v>310</v>
      </c>
      <c r="V36" s="832">
        <v>736</v>
      </c>
      <c r="W36" s="832">
        <v>231</v>
      </c>
      <c r="X36" s="832">
        <v>808</v>
      </c>
      <c r="Y36" s="832">
        <v>543</v>
      </c>
      <c r="Z36" s="832">
        <v>4</v>
      </c>
      <c r="AA36" s="832">
        <v>2722</v>
      </c>
      <c r="AB36" s="833"/>
      <c r="AC36" s="832">
        <v>50</v>
      </c>
      <c r="AD36" s="834">
        <v>48.7</v>
      </c>
      <c r="AE36" s="834">
        <v>50.9</v>
      </c>
      <c r="AF36" s="834">
        <v>44</v>
      </c>
      <c r="AG36" s="834">
        <v>47.9</v>
      </c>
      <c r="AH36" s="834">
        <v>48.7</v>
      </c>
      <c r="AI36" s="829"/>
      <c r="AK36" s="832">
        <v>47.5</v>
      </c>
      <c r="AL36" s="834" t="s">
        <v>282</v>
      </c>
      <c r="AM36" s="834">
        <v>48.6</v>
      </c>
      <c r="AN36" s="834">
        <v>40.4</v>
      </c>
      <c r="AO36" s="834" t="s">
        <v>282</v>
      </c>
      <c r="AP36" s="834">
        <v>46.1</v>
      </c>
      <c r="AR36" s="832">
        <v>52.7</v>
      </c>
      <c r="AS36" s="834" t="s">
        <v>282</v>
      </c>
      <c r="AT36" s="834">
        <v>53.4</v>
      </c>
      <c r="AU36" s="834">
        <v>47.6</v>
      </c>
      <c r="AV36" s="834" t="s">
        <v>282</v>
      </c>
      <c r="AW36" s="834">
        <v>51.5</v>
      </c>
      <c r="AY36" s="843">
        <v>1081</v>
      </c>
      <c r="AZ36" s="843">
        <v>1640</v>
      </c>
      <c r="BA36" s="843">
        <v>2722</v>
      </c>
      <c r="BB36" s="860"/>
      <c r="BC36" s="844">
        <v>48.5</v>
      </c>
      <c r="BD36" s="843">
        <v>48.9</v>
      </c>
      <c r="BE36" s="844">
        <v>48.7</v>
      </c>
      <c r="BG36" s="843">
        <v>428</v>
      </c>
      <c r="BH36" s="843">
        <v>2294</v>
      </c>
      <c r="BI36" s="843">
        <v>2722</v>
      </c>
      <c r="BJ36" s="860"/>
      <c r="BK36" s="844">
        <v>40</v>
      </c>
      <c r="BL36" s="843">
        <v>50.4</v>
      </c>
      <c r="BM36" s="866">
        <v>48.7</v>
      </c>
      <c r="BO36" s="839" t="s">
        <v>387</v>
      </c>
      <c r="BP36" s="875">
        <v>307</v>
      </c>
      <c r="BQ36" s="880" t="s">
        <v>310</v>
      </c>
      <c r="BR36" s="843">
        <v>2265</v>
      </c>
      <c r="BS36" s="843">
        <v>357</v>
      </c>
      <c r="BT36" s="843">
        <v>99</v>
      </c>
      <c r="BU36" s="843">
        <v>2722</v>
      </c>
      <c r="BV36" s="860"/>
      <c r="BW36" s="843">
        <v>52.8</v>
      </c>
      <c r="BX36" s="844">
        <v>32.5</v>
      </c>
      <c r="BY36" s="843">
        <v>14.7</v>
      </c>
      <c r="BZ36" s="844">
        <v>48.7</v>
      </c>
    </row>
    <row r="37" spans="1:78" ht="12" customHeight="1">
      <c r="A37" s="241" t="s">
        <v>388</v>
      </c>
      <c r="B37" s="805">
        <v>308</v>
      </c>
      <c r="C37" s="236" t="s">
        <v>311</v>
      </c>
      <c r="D37" s="694">
        <v>3487</v>
      </c>
      <c r="E37" s="246"/>
      <c r="F37" s="695">
        <v>46.2</v>
      </c>
      <c r="G37" s="803"/>
      <c r="H37" s="695">
        <v>10</v>
      </c>
      <c r="I37" s="695">
        <v>9</v>
      </c>
      <c r="J37" s="695">
        <v>13.2</v>
      </c>
      <c r="K37" s="695">
        <v>14</v>
      </c>
      <c r="L37" s="803"/>
      <c r="M37" s="695">
        <v>12.5</v>
      </c>
      <c r="N37" s="695">
        <v>1.4</v>
      </c>
      <c r="O37" s="804"/>
      <c r="P37" s="695">
        <v>2.8</v>
      </c>
      <c r="Q37" s="695">
        <v>2.9</v>
      </c>
      <c r="S37" s="829" t="s">
        <v>388</v>
      </c>
      <c r="T37" s="830">
        <v>308</v>
      </c>
      <c r="U37" s="835" t="s">
        <v>311</v>
      </c>
      <c r="V37" s="832">
        <v>1747</v>
      </c>
      <c r="W37" s="832">
        <v>315</v>
      </c>
      <c r="X37" s="832">
        <v>277</v>
      </c>
      <c r="Y37" s="832">
        <v>854</v>
      </c>
      <c r="Z37" s="832">
        <v>9</v>
      </c>
      <c r="AA37" s="832">
        <v>3487</v>
      </c>
      <c r="AB37" s="833"/>
      <c r="AC37" s="832">
        <v>45.2</v>
      </c>
      <c r="AD37" s="834">
        <v>47.7</v>
      </c>
      <c r="AE37" s="834">
        <v>56.5</v>
      </c>
      <c r="AF37" s="834">
        <v>44.2</v>
      </c>
      <c r="AG37" s="834">
        <v>67.599999999999994</v>
      </c>
      <c r="AH37" s="834">
        <v>46.2</v>
      </c>
      <c r="AI37" s="829"/>
      <c r="AK37" s="832">
        <v>43</v>
      </c>
      <c r="AL37" s="834">
        <v>47.6</v>
      </c>
      <c r="AM37" s="834">
        <v>54.9</v>
      </c>
      <c r="AN37" s="834">
        <v>41.3</v>
      </c>
      <c r="AO37" s="834">
        <v>75.099999999999994</v>
      </c>
      <c r="AP37" s="834">
        <v>44.1</v>
      </c>
      <c r="AR37" s="832">
        <v>47.7</v>
      </c>
      <c r="AS37" s="834">
        <v>47.7</v>
      </c>
      <c r="AT37" s="834">
        <v>58.4</v>
      </c>
      <c r="AU37" s="834">
        <v>47.2</v>
      </c>
      <c r="AV37" s="834">
        <v>58.2</v>
      </c>
      <c r="AW37" s="834">
        <v>48.6</v>
      </c>
      <c r="AY37" s="843">
        <v>1843</v>
      </c>
      <c r="AZ37" s="843">
        <v>1628</v>
      </c>
      <c r="BA37" s="843">
        <v>3487</v>
      </c>
      <c r="BB37" s="860"/>
      <c r="BC37" s="844">
        <v>47.4</v>
      </c>
      <c r="BD37" s="843">
        <v>44.9</v>
      </c>
      <c r="BE37" s="844">
        <v>46.2</v>
      </c>
      <c r="BG37" s="843">
        <v>543</v>
      </c>
      <c r="BH37" s="843">
        <v>2944</v>
      </c>
      <c r="BI37" s="843">
        <v>3487</v>
      </c>
      <c r="BJ37" s="860"/>
      <c r="BK37" s="844">
        <v>38.1</v>
      </c>
      <c r="BL37" s="843">
        <v>47.7</v>
      </c>
      <c r="BM37" s="866">
        <v>46.2</v>
      </c>
      <c r="BO37" s="839" t="s">
        <v>388</v>
      </c>
      <c r="BP37" s="875">
        <v>308</v>
      </c>
      <c r="BQ37" s="880" t="s">
        <v>311</v>
      </c>
      <c r="BR37" s="843">
        <v>3032</v>
      </c>
      <c r="BS37" s="843">
        <v>352</v>
      </c>
      <c r="BT37" s="843">
        <v>102</v>
      </c>
      <c r="BU37" s="843">
        <v>3487</v>
      </c>
      <c r="BV37" s="860"/>
      <c r="BW37" s="843">
        <v>49.1</v>
      </c>
      <c r="BX37" s="844">
        <v>30.7</v>
      </c>
      <c r="BY37" s="843">
        <v>13.5</v>
      </c>
      <c r="BZ37" s="844">
        <v>46.2</v>
      </c>
    </row>
    <row r="38" spans="1:78" ht="12" customHeight="1">
      <c r="A38" s="241" t="s">
        <v>389</v>
      </c>
      <c r="B38" s="805">
        <v>203</v>
      </c>
      <c r="C38" s="236" t="s">
        <v>312</v>
      </c>
      <c r="D38" s="694">
        <v>2166</v>
      </c>
      <c r="E38" s="246"/>
      <c r="F38" s="695">
        <v>45.9</v>
      </c>
      <c r="G38" s="803"/>
      <c r="H38" s="695">
        <v>10</v>
      </c>
      <c r="I38" s="695">
        <v>8.6999999999999993</v>
      </c>
      <c r="J38" s="695">
        <v>12.5</v>
      </c>
      <c r="K38" s="695">
        <v>14.7</v>
      </c>
      <c r="L38" s="803"/>
      <c r="M38" s="695">
        <v>11.5</v>
      </c>
      <c r="N38" s="695">
        <v>3.3</v>
      </c>
      <c r="O38" s="804"/>
      <c r="P38" s="695">
        <v>2.7</v>
      </c>
      <c r="Q38" s="695">
        <v>2.9</v>
      </c>
      <c r="S38" s="829" t="s">
        <v>389</v>
      </c>
      <c r="T38" s="830">
        <v>203</v>
      </c>
      <c r="U38" s="835" t="s">
        <v>312</v>
      </c>
      <c r="V38" s="832">
        <v>1008</v>
      </c>
      <c r="W38" s="832">
        <v>216</v>
      </c>
      <c r="X38" s="832">
        <v>188</v>
      </c>
      <c r="Y38" s="832">
        <v>637</v>
      </c>
      <c r="Z38" s="832">
        <v>19</v>
      </c>
      <c r="AA38" s="832">
        <v>2166</v>
      </c>
      <c r="AB38" s="833"/>
      <c r="AC38" s="832">
        <v>44.6</v>
      </c>
      <c r="AD38" s="834">
        <v>45.7</v>
      </c>
      <c r="AE38" s="834">
        <v>50.5</v>
      </c>
      <c r="AF38" s="834">
        <v>46.2</v>
      </c>
      <c r="AG38" s="834">
        <v>59.3</v>
      </c>
      <c r="AH38" s="834">
        <v>45.9</v>
      </c>
      <c r="AI38" s="829"/>
      <c r="AK38" s="832">
        <v>41.7</v>
      </c>
      <c r="AL38" s="834">
        <v>44.2</v>
      </c>
      <c r="AM38" s="834">
        <v>47.9</v>
      </c>
      <c r="AN38" s="834">
        <v>44</v>
      </c>
      <c r="AO38" s="834">
        <v>57.8</v>
      </c>
      <c r="AP38" s="834">
        <v>43.3</v>
      </c>
      <c r="AR38" s="832">
        <v>48</v>
      </c>
      <c r="AS38" s="834">
        <v>47.3</v>
      </c>
      <c r="AT38" s="834">
        <v>53.1</v>
      </c>
      <c r="AU38" s="834">
        <v>48.5</v>
      </c>
      <c r="AV38" s="834">
        <v>60</v>
      </c>
      <c r="AW38" s="834">
        <v>48.8</v>
      </c>
      <c r="AY38" s="843">
        <v>1312</v>
      </c>
      <c r="AZ38" s="843">
        <v>846</v>
      </c>
      <c r="BA38" s="843">
        <v>2166</v>
      </c>
      <c r="BB38" s="860"/>
      <c r="BC38" s="844">
        <v>44.6</v>
      </c>
      <c r="BD38" s="843">
        <v>48.2</v>
      </c>
      <c r="BE38" s="844">
        <v>45.9</v>
      </c>
      <c r="BG38" s="843">
        <v>350</v>
      </c>
      <c r="BH38" s="843">
        <v>1816</v>
      </c>
      <c r="BI38" s="843">
        <v>2166</v>
      </c>
      <c r="BJ38" s="860"/>
      <c r="BK38" s="844">
        <v>39.5</v>
      </c>
      <c r="BL38" s="843">
        <v>47.2</v>
      </c>
      <c r="BM38" s="866">
        <v>45.9</v>
      </c>
      <c r="BO38" s="839" t="s">
        <v>389</v>
      </c>
      <c r="BP38" s="875">
        <v>203</v>
      </c>
      <c r="BQ38" s="880" t="s">
        <v>312</v>
      </c>
      <c r="BR38" s="843">
        <v>1885</v>
      </c>
      <c r="BS38" s="843">
        <v>195</v>
      </c>
      <c r="BT38" s="843">
        <v>84</v>
      </c>
      <c r="BU38" s="843">
        <v>2166</v>
      </c>
      <c r="BV38" s="860"/>
      <c r="BW38" s="843">
        <v>48.6</v>
      </c>
      <c r="BX38" s="844">
        <v>33.700000000000003</v>
      </c>
      <c r="BY38" s="843">
        <v>15.3</v>
      </c>
      <c r="BZ38" s="844">
        <v>45.9</v>
      </c>
    </row>
    <row r="39" spans="1:78" ht="12" customHeight="1">
      <c r="A39" s="241" t="s">
        <v>390</v>
      </c>
      <c r="B39" s="805">
        <v>310</v>
      </c>
      <c r="C39" s="237" t="s">
        <v>313</v>
      </c>
      <c r="D39" s="694">
        <v>2049</v>
      </c>
      <c r="E39" s="246"/>
      <c r="F39" s="695">
        <v>49.7</v>
      </c>
      <c r="G39" s="803"/>
      <c r="H39" s="695">
        <v>10.9</v>
      </c>
      <c r="I39" s="695">
        <v>9.6999999999999993</v>
      </c>
      <c r="J39" s="695">
        <v>13.9</v>
      </c>
      <c r="K39" s="695">
        <v>15.3</v>
      </c>
      <c r="L39" s="803"/>
      <c r="M39" s="695">
        <v>14.2</v>
      </c>
      <c r="N39" s="695">
        <v>1.1000000000000001</v>
      </c>
      <c r="O39" s="804"/>
      <c r="P39" s="695">
        <v>2.8</v>
      </c>
      <c r="Q39" s="695">
        <v>2.9</v>
      </c>
      <c r="S39" s="829" t="s">
        <v>390</v>
      </c>
      <c r="T39" s="830">
        <v>310</v>
      </c>
      <c r="U39" s="836" t="s">
        <v>313</v>
      </c>
      <c r="V39" s="832">
        <v>540</v>
      </c>
      <c r="W39" s="832">
        <v>147</v>
      </c>
      <c r="X39" s="832">
        <v>898</v>
      </c>
      <c r="Y39" s="832">
        <v>329</v>
      </c>
      <c r="Z39" s="832">
        <v>6</v>
      </c>
      <c r="AA39" s="832">
        <v>2049</v>
      </c>
      <c r="AB39" s="833"/>
      <c r="AC39" s="832">
        <v>47.6</v>
      </c>
      <c r="AD39" s="834">
        <v>49</v>
      </c>
      <c r="AE39" s="834">
        <v>54.1</v>
      </c>
      <c r="AF39" s="834">
        <v>41.8</v>
      </c>
      <c r="AG39" s="834">
        <v>68.5</v>
      </c>
      <c r="AH39" s="834">
        <v>49.7</v>
      </c>
      <c r="AI39" s="829"/>
      <c r="AK39" s="832">
        <v>43.2</v>
      </c>
      <c r="AL39" s="834">
        <v>48.5</v>
      </c>
      <c r="AM39" s="834">
        <v>51.7</v>
      </c>
      <c r="AN39" s="834">
        <v>38.5</v>
      </c>
      <c r="AO39" s="834" t="s">
        <v>285</v>
      </c>
      <c r="AP39" s="834">
        <v>46.8</v>
      </c>
      <c r="AR39" s="832">
        <v>51.7</v>
      </c>
      <c r="AS39" s="834">
        <v>49.6</v>
      </c>
      <c r="AT39" s="834">
        <v>56.8</v>
      </c>
      <c r="AU39" s="834">
        <v>44.9</v>
      </c>
      <c r="AV39" s="834">
        <v>68.5</v>
      </c>
      <c r="AW39" s="834">
        <v>52.6</v>
      </c>
      <c r="AY39" s="843">
        <v>798</v>
      </c>
      <c r="AZ39" s="843">
        <v>1251</v>
      </c>
      <c r="BA39" s="843">
        <v>2049</v>
      </c>
      <c r="BB39" s="860"/>
      <c r="BC39" s="844">
        <v>48.1</v>
      </c>
      <c r="BD39" s="843">
        <v>50.7</v>
      </c>
      <c r="BE39" s="844">
        <v>49.7</v>
      </c>
      <c r="BG39" s="843">
        <v>242</v>
      </c>
      <c r="BH39" s="843">
        <v>1807</v>
      </c>
      <c r="BI39" s="843">
        <v>2049</v>
      </c>
      <c r="BJ39" s="860"/>
      <c r="BK39" s="844">
        <v>40.9</v>
      </c>
      <c r="BL39" s="843">
        <v>50.9</v>
      </c>
      <c r="BM39" s="866">
        <v>49.7</v>
      </c>
      <c r="BO39" s="839" t="s">
        <v>390</v>
      </c>
      <c r="BP39" s="875">
        <v>310</v>
      </c>
      <c r="BQ39" s="881" t="s">
        <v>313</v>
      </c>
      <c r="BR39" s="843">
        <v>1739</v>
      </c>
      <c r="BS39" s="843">
        <v>236</v>
      </c>
      <c r="BT39" s="843">
        <v>74</v>
      </c>
      <c r="BU39" s="843">
        <v>2049</v>
      </c>
      <c r="BV39" s="860"/>
      <c r="BW39" s="843">
        <v>53</v>
      </c>
      <c r="BX39" s="844">
        <v>35.200000000000003</v>
      </c>
      <c r="BY39" s="843">
        <v>18.5</v>
      </c>
      <c r="BZ39" s="844">
        <v>49.7</v>
      </c>
    </row>
    <row r="40" spans="1:78" ht="12" customHeight="1">
      <c r="A40" s="241" t="s">
        <v>391</v>
      </c>
      <c r="B40" s="805">
        <v>311</v>
      </c>
      <c r="C40" s="236" t="s">
        <v>314</v>
      </c>
      <c r="D40" s="694">
        <v>2794</v>
      </c>
      <c r="E40" s="246"/>
      <c r="F40" s="695">
        <v>47.5</v>
      </c>
      <c r="G40" s="803"/>
      <c r="H40" s="695">
        <v>10.3</v>
      </c>
      <c r="I40" s="695">
        <v>9.4</v>
      </c>
      <c r="J40" s="695">
        <v>12.9</v>
      </c>
      <c r="K40" s="695">
        <v>15</v>
      </c>
      <c r="L40" s="803"/>
      <c r="M40" s="695">
        <v>12.9</v>
      </c>
      <c r="N40" s="695">
        <v>2.1</v>
      </c>
      <c r="O40" s="804"/>
      <c r="P40" s="695">
        <v>2.8</v>
      </c>
      <c r="Q40" s="695">
        <v>2.9</v>
      </c>
      <c r="S40" s="829" t="s">
        <v>391</v>
      </c>
      <c r="T40" s="830">
        <v>311</v>
      </c>
      <c r="U40" s="835" t="s">
        <v>314</v>
      </c>
      <c r="V40" s="832">
        <v>2141</v>
      </c>
      <c r="W40" s="832">
        <v>132</v>
      </c>
      <c r="X40" s="832">
        <v>106</v>
      </c>
      <c r="Y40" s="832">
        <v>340</v>
      </c>
      <c r="Z40" s="832">
        <v>7</v>
      </c>
      <c r="AA40" s="832">
        <v>2794</v>
      </c>
      <c r="AB40" s="833"/>
      <c r="AC40" s="832">
        <v>46.5</v>
      </c>
      <c r="AD40" s="834">
        <v>48.2</v>
      </c>
      <c r="AE40" s="834">
        <v>52.4</v>
      </c>
      <c r="AF40" s="834">
        <v>50.8</v>
      </c>
      <c r="AG40" s="834">
        <v>66.8</v>
      </c>
      <c r="AH40" s="834">
        <v>47.5</v>
      </c>
      <c r="AI40" s="829"/>
      <c r="AK40" s="832">
        <v>44.9</v>
      </c>
      <c r="AL40" s="834" t="s">
        <v>282</v>
      </c>
      <c r="AM40" s="834">
        <v>49</v>
      </c>
      <c r="AN40" s="834">
        <v>48.2</v>
      </c>
      <c r="AO40" s="834" t="s">
        <v>282</v>
      </c>
      <c r="AP40" s="834">
        <v>45.6</v>
      </c>
      <c r="AR40" s="832">
        <v>48.3</v>
      </c>
      <c r="AS40" s="834" t="s">
        <v>282</v>
      </c>
      <c r="AT40" s="834">
        <v>54.7</v>
      </c>
      <c r="AU40" s="834">
        <v>53.5</v>
      </c>
      <c r="AV40" s="834" t="s">
        <v>282</v>
      </c>
      <c r="AW40" s="834">
        <v>49.5</v>
      </c>
      <c r="AY40" s="843">
        <v>2511</v>
      </c>
      <c r="AZ40" s="843">
        <v>281</v>
      </c>
      <c r="BA40" s="843">
        <v>2794</v>
      </c>
      <c r="BB40" s="860"/>
      <c r="BC40" s="844">
        <v>47.3</v>
      </c>
      <c r="BD40" s="843">
        <v>49.4</v>
      </c>
      <c r="BE40" s="844">
        <v>47.5</v>
      </c>
      <c r="BG40" s="843">
        <v>261</v>
      </c>
      <c r="BH40" s="843">
        <v>2533</v>
      </c>
      <c r="BI40" s="843">
        <v>2794</v>
      </c>
      <c r="BJ40" s="860"/>
      <c r="BK40" s="844">
        <v>35.700000000000003</v>
      </c>
      <c r="BL40" s="843">
        <v>48.7</v>
      </c>
      <c r="BM40" s="866">
        <v>47.5</v>
      </c>
      <c r="BO40" s="839" t="s">
        <v>391</v>
      </c>
      <c r="BP40" s="875">
        <v>311</v>
      </c>
      <c r="BQ40" s="880" t="s">
        <v>314</v>
      </c>
      <c r="BR40" s="843">
        <v>2605</v>
      </c>
      <c r="BS40" s="843">
        <v>107</v>
      </c>
      <c r="BT40" s="843">
        <v>82</v>
      </c>
      <c r="BU40" s="843">
        <v>2794</v>
      </c>
      <c r="BV40" s="860"/>
      <c r="BW40" s="843">
        <v>49.3</v>
      </c>
      <c r="BX40" s="844">
        <v>27.5</v>
      </c>
      <c r="BY40" s="843">
        <v>17.5</v>
      </c>
      <c r="BZ40" s="844">
        <v>47.5</v>
      </c>
    </row>
    <row r="41" spans="1:78" ht="12" customHeight="1">
      <c r="A41" s="241" t="s">
        <v>392</v>
      </c>
      <c r="B41" s="805">
        <v>312</v>
      </c>
      <c r="C41" s="238" t="s">
        <v>315</v>
      </c>
      <c r="D41" s="694">
        <v>3075</v>
      </c>
      <c r="E41" s="246"/>
      <c r="F41" s="695">
        <v>47.1</v>
      </c>
      <c r="G41" s="803"/>
      <c r="H41" s="695">
        <v>10.1</v>
      </c>
      <c r="I41" s="695">
        <v>9.1999999999999993</v>
      </c>
      <c r="J41" s="695">
        <v>12.9</v>
      </c>
      <c r="K41" s="695">
        <v>14.9</v>
      </c>
      <c r="L41" s="803"/>
      <c r="M41" s="695">
        <v>11.9</v>
      </c>
      <c r="N41" s="695">
        <v>3</v>
      </c>
      <c r="O41" s="804"/>
      <c r="P41" s="695">
        <v>2.8</v>
      </c>
      <c r="Q41" s="695">
        <v>2.9</v>
      </c>
      <c r="S41" s="829" t="s">
        <v>392</v>
      </c>
      <c r="T41" s="830">
        <v>312</v>
      </c>
      <c r="U41" s="835" t="s">
        <v>315</v>
      </c>
      <c r="V41" s="832">
        <v>1482</v>
      </c>
      <c r="W41" s="832">
        <v>324</v>
      </c>
      <c r="X41" s="832">
        <v>659</v>
      </c>
      <c r="Y41" s="832">
        <v>350</v>
      </c>
      <c r="Z41" s="832">
        <v>4</v>
      </c>
      <c r="AA41" s="832">
        <v>3075</v>
      </c>
      <c r="AB41" s="833"/>
      <c r="AC41" s="832">
        <v>44.4</v>
      </c>
      <c r="AD41" s="834">
        <v>48.6</v>
      </c>
      <c r="AE41" s="834">
        <v>53.1</v>
      </c>
      <c r="AF41" s="834">
        <v>43.9</v>
      </c>
      <c r="AG41" s="834">
        <v>35.4</v>
      </c>
      <c r="AH41" s="834">
        <v>47.1</v>
      </c>
      <c r="AI41" s="829"/>
      <c r="AK41" s="832">
        <v>41.1</v>
      </c>
      <c r="AL41" s="834" t="s">
        <v>282</v>
      </c>
      <c r="AM41" s="834">
        <v>50.7</v>
      </c>
      <c r="AN41" s="834">
        <v>40.700000000000003</v>
      </c>
      <c r="AO41" s="834" t="s">
        <v>282</v>
      </c>
      <c r="AP41" s="834">
        <v>44.2</v>
      </c>
      <c r="AR41" s="832">
        <v>48</v>
      </c>
      <c r="AS41" s="834" t="s">
        <v>282</v>
      </c>
      <c r="AT41" s="834">
        <v>56</v>
      </c>
      <c r="AU41" s="834">
        <v>47.7</v>
      </c>
      <c r="AV41" s="834" t="s">
        <v>282</v>
      </c>
      <c r="AW41" s="834">
        <v>50.4</v>
      </c>
      <c r="AY41" s="843">
        <v>1826</v>
      </c>
      <c r="AZ41" s="843">
        <v>1248</v>
      </c>
      <c r="BA41" s="843">
        <v>3075</v>
      </c>
      <c r="BB41" s="860"/>
      <c r="BC41" s="844">
        <v>45.1</v>
      </c>
      <c r="BD41" s="843">
        <v>50.1</v>
      </c>
      <c r="BE41" s="844">
        <v>47.1</v>
      </c>
      <c r="BG41" s="843">
        <v>397</v>
      </c>
      <c r="BH41" s="843">
        <v>2678</v>
      </c>
      <c r="BI41" s="843">
        <v>3075</v>
      </c>
      <c r="BJ41" s="860"/>
      <c r="BK41" s="844">
        <v>38.200000000000003</v>
      </c>
      <c r="BL41" s="843">
        <v>48.4</v>
      </c>
      <c r="BM41" s="866">
        <v>47.1</v>
      </c>
      <c r="BO41" s="839" t="s">
        <v>392</v>
      </c>
      <c r="BP41" s="875">
        <v>312</v>
      </c>
      <c r="BQ41" s="880" t="s">
        <v>315</v>
      </c>
      <c r="BR41" s="843">
        <v>2634</v>
      </c>
      <c r="BS41" s="843">
        <v>327</v>
      </c>
      <c r="BT41" s="843">
        <v>113</v>
      </c>
      <c r="BU41" s="843">
        <v>3075</v>
      </c>
      <c r="BV41" s="860"/>
      <c r="BW41" s="843">
        <v>50.3</v>
      </c>
      <c r="BX41" s="844">
        <v>33.700000000000003</v>
      </c>
      <c r="BY41" s="843">
        <v>12.9</v>
      </c>
      <c r="BZ41" s="844">
        <v>47.1</v>
      </c>
    </row>
    <row r="42" spans="1:78" ht="12" customHeight="1">
      <c r="A42" s="241" t="s">
        <v>393</v>
      </c>
      <c r="B42" s="805">
        <v>313</v>
      </c>
      <c r="C42" s="236" t="s">
        <v>316</v>
      </c>
      <c r="D42" s="694">
        <v>2641</v>
      </c>
      <c r="E42" s="246"/>
      <c r="F42" s="695">
        <v>48</v>
      </c>
      <c r="G42" s="803"/>
      <c r="H42" s="695">
        <v>10.4</v>
      </c>
      <c r="I42" s="695">
        <v>9.1999999999999993</v>
      </c>
      <c r="J42" s="695">
        <v>13.6</v>
      </c>
      <c r="K42" s="695">
        <v>14.8</v>
      </c>
      <c r="L42" s="803"/>
      <c r="M42" s="695">
        <v>12.4</v>
      </c>
      <c r="N42" s="695">
        <v>2.4</v>
      </c>
      <c r="O42" s="804"/>
      <c r="P42" s="695">
        <v>2.7</v>
      </c>
      <c r="Q42" s="695">
        <v>2.8</v>
      </c>
      <c r="S42" s="829" t="s">
        <v>393</v>
      </c>
      <c r="T42" s="830">
        <v>313</v>
      </c>
      <c r="U42" s="835" t="s">
        <v>316</v>
      </c>
      <c r="V42" s="832">
        <v>958</v>
      </c>
      <c r="W42" s="832">
        <v>184</v>
      </c>
      <c r="X42" s="832">
        <v>746</v>
      </c>
      <c r="Y42" s="832">
        <v>353</v>
      </c>
      <c r="Z42" s="832">
        <v>7</v>
      </c>
      <c r="AA42" s="832">
        <v>2641</v>
      </c>
      <c r="AB42" s="833"/>
      <c r="AC42" s="832">
        <v>47.9</v>
      </c>
      <c r="AD42" s="834">
        <v>48.3</v>
      </c>
      <c r="AE42" s="834">
        <v>54.2</v>
      </c>
      <c r="AF42" s="834">
        <v>46.4</v>
      </c>
      <c r="AG42" s="834">
        <v>71.3</v>
      </c>
      <c r="AH42" s="834">
        <v>48</v>
      </c>
      <c r="AI42" s="829"/>
      <c r="AK42" s="832">
        <v>46.8</v>
      </c>
      <c r="AL42" s="834">
        <v>45.2</v>
      </c>
      <c r="AM42" s="834">
        <v>51.3</v>
      </c>
      <c r="AN42" s="834">
        <v>44</v>
      </c>
      <c r="AO42" s="834">
        <v>69.8</v>
      </c>
      <c r="AP42" s="834">
        <v>45.6</v>
      </c>
      <c r="AR42" s="832">
        <v>49</v>
      </c>
      <c r="AS42" s="834">
        <v>52</v>
      </c>
      <c r="AT42" s="834">
        <v>57.6</v>
      </c>
      <c r="AU42" s="834">
        <v>48.9</v>
      </c>
      <c r="AV42" s="834">
        <v>73.3</v>
      </c>
      <c r="AW42" s="834">
        <v>50.7</v>
      </c>
      <c r="AY42" s="843">
        <v>1204</v>
      </c>
      <c r="AZ42" s="843">
        <v>1324</v>
      </c>
      <c r="BA42" s="843">
        <v>2641</v>
      </c>
      <c r="BB42" s="860"/>
      <c r="BC42" s="844">
        <v>48.9</v>
      </c>
      <c r="BD42" s="843">
        <v>51.1</v>
      </c>
      <c r="BE42" s="844">
        <v>48</v>
      </c>
      <c r="BG42" s="843">
        <v>340</v>
      </c>
      <c r="BH42" s="843">
        <v>2301</v>
      </c>
      <c r="BI42" s="843">
        <v>2641</v>
      </c>
      <c r="BJ42" s="860"/>
      <c r="BK42" s="844">
        <v>42.6</v>
      </c>
      <c r="BL42" s="843">
        <v>48.8</v>
      </c>
      <c r="BM42" s="866">
        <v>48</v>
      </c>
      <c r="BO42" s="839" t="s">
        <v>393</v>
      </c>
      <c r="BP42" s="875">
        <v>313</v>
      </c>
      <c r="BQ42" s="880" t="s">
        <v>316</v>
      </c>
      <c r="BR42" s="843">
        <v>2102</v>
      </c>
      <c r="BS42" s="843">
        <v>348</v>
      </c>
      <c r="BT42" s="843">
        <v>78</v>
      </c>
      <c r="BU42" s="843">
        <v>2641</v>
      </c>
      <c r="BV42" s="860"/>
      <c r="BW42" s="843">
        <v>53.8</v>
      </c>
      <c r="BX42" s="844">
        <v>35.299999999999997</v>
      </c>
      <c r="BY42" s="843">
        <v>15.5</v>
      </c>
      <c r="BZ42" s="844">
        <v>48</v>
      </c>
    </row>
    <row r="43" spans="1:78">
      <c r="A43" s="241" t="s">
        <v>394</v>
      </c>
      <c r="B43" s="805">
        <v>314</v>
      </c>
      <c r="C43" s="236" t="s">
        <v>317</v>
      </c>
      <c r="D43" s="694">
        <v>1517</v>
      </c>
      <c r="E43" s="246"/>
      <c r="F43" s="695">
        <v>55.5</v>
      </c>
      <c r="G43" s="803"/>
      <c r="H43" s="695">
        <v>11.7</v>
      </c>
      <c r="I43" s="695">
        <v>11.1</v>
      </c>
      <c r="J43" s="695">
        <v>15.7</v>
      </c>
      <c r="K43" s="695">
        <v>16.899999999999999</v>
      </c>
      <c r="L43" s="803"/>
      <c r="M43" s="695">
        <v>15.6</v>
      </c>
      <c r="N43" s="695">
        <v>1.3</v>
      </c>
      <c r="O43" s="804"/>
      <c r="P43" s="695">
        <v>2.8</v>
      </c>
      <c r="Q43" s="695">
        <v>2.9</v>
      </c>
      <c r="S43" s="829" t="s">
        <v>394</v>
      </c>
      <c r="T43" s="830">
        <v>314</v>
      </c>
      <c r="U43" s="835" t="s">
        <v>317</v>
      </c>
      <c r="V43" s="832">
        <v>915</v>
      </c>
      <c r="W43" s="832">
        <v>128</v>
      </c>
      <c r="X43" s="832">
        <v>333</v>
      </c>
      <c r="Y43" s="832">
        <v>40</v>
      </c>
      <c r="Z43" s="832">
        <v>22</v>
      </c>
      <c r="AA43" s="832">
        <v>1517</v>
      </c>
      <c r="AB43" s="833"/>
      <c r="AC43" s="832">
        <v>53</v>
      </c>
      <c r="AD43" s="834">
        <v>54.9</v>
      </c>
      <c r="AE43" s="834">
        <v>62</v>
      </c>
      <c r="AF43" s="834">
        <v>45.5</v>
      </c>
      <c r="AG43" s="834">
        <v>79.599999999999994</v>
      </c>
      <c r="AH43" s="834">
        <v>55.5</v>
      </c>
      <c r="AI43" s="829"/>
      <c r="AK43" s="832">
        <v>50.9</v>
      </c>
      <c r="AL43" s="834">
        <v>56.6</v>
      </c>
      <c r="AM43" s="834">
        <v>59.2</v>
      </c>
      <c r="AN43" s="834">
        <v>44</v>
      </c>
      <c r="AO43" s="834">
        <v>78.8</v>
      </c>
      <c r="AP43" s="834">
        <v>53.3</v>
      </c>
      <c r="AR43" s="832">
        <v>54.9</v>
      </c>
      <c r="AS43" s="834">
        <v>53.7</v>
      </c>
      <c r="AT43" s="834">
        <v>64.400000000000006</v>
      </c>
      <c r="AU43" s="834">
        <v>47</v>
      </c>
      <c r="AV43" s="834">
        <v>80.400000000000006</v>
      </c>
      <c r="AW43" s="834">
        <v>57.6</v>
      </c>
      <c r="AY43" s="843">
        <v>1066</v>
      </c>
      <c r="AZ43" s="843">
        <v>451</v>
      </c>
      <c r="BA43" s="843">
        <v>1517</v>
      </c>
      <c r="BB43" s="860"/>
      <c r="BC43" s="844">
        <v>55.1</v>
      </c>
      <c r="BD43" s="843">
        <v>56.6</v>
      </c>
      <c r="BE43" s="844">
        <v>55.5</v>
      </c>
      <c r="BG43" s="843">
        <v>114</v>
      </c>
      <c r="BH43" s="843">
        <v>1403</v>
      </c>
      <c r="BI43" s="843">
        <v>1517</v>
      </c>
      <c r="BJ43" s="860"/>
      <c r="BK43" s="844">
        <v>38</v>
      </c>
      <c r="BL43" s="843">
        <v>57</v>
      </c>
      <c r="BM43" s="866">
        <v>55.5</v>
      </c>
      <c r="BO43" s="839" t="s">
        <v>394</v>
      </c>
      <c r="BP43" s="875">
        <v>314</v>
      </c>
      <c r="BQ43" s="880" t="s">
        <v>317</v>
      </c>
      <c r="BR43" s="843">
        <v>1371</v>
      </c>
      <c r="BS43" s="843">
        <v>92</v>
      </c>
      <c r="BT43" s="843">
        <v>54</v>
      </c>
      <c r="BU43" s="843">
        <v>1517</v>
      </c>
      <c r="BV43" s="860"/>
      <c r="BW43" s="843">
        <v>58.4</v>
      </c>
      <c r="BX43" s="844">
        <v>38.299999999999997</v>
      </c>
      <c r="BY43" s="843">
        <v>12.1</v>
      </c>
      <c r="BZ43" s="844">
        <v>55.5</v>
      </c>
    </row>
    <row r="44" spans="1:78">
      <c r="A44" s="241" t="s">
        <v>395</v>
      </c>
      <c r="B44" s="805">
        <v>315</v>
      </c>
      <c r="C44" s="236" t="s">
        <v>318</v>
      </c>
      <c r="D44" s="694">
        <v>1420</v>
      </c>
      <c r="E44" s="246"/>
      <c r="F44" s="695">
        <v>50.2</v>
      </c>
      <c r="G44" s="803"/>
      <c r="H44" s="695">
        <v>10.8</v>
      </c>
      <c r="I44" s="695">
        <v>9.6</v>
      </c>
      <c r="J44" s="695">
        <v>14.3</v>
      </c>
      <c r="K44" s="695">
        <v>15.5</v>
      </c>
      <c r="L44" s="803"/>
      <c r="M44" s="695">
        <v>13.4</v>
      </c>
      <c r="N44" s="695">
        <v>2.1</v>
      </c>
      <c r="O44" s="804"/>
      <c r="P44" s="695">
        <v>2.8</v>
      </c>
      <c r="Q44" s="695">
        <v>2.9</v>
      </c>
      <c r="S44" s="829" t="s">
        <v>395</v>
      </c>
      <c r="T44" s="830">
        <v>315</v>
      </c>
      <c r="U44" s="835" t="s">
        <v>318</v>
      </c>
      <c r="V44" s="832">
        <v>672</v>
      </c>
      <c r="W44" s="832">
        <v>177</v>
      </c>
      <c r="X44" s="832">
        <v>230</v>
      </c>
      <c r="Y44" s="832">
        <v>280</v>
      </c>
      <c r="Z44" s="832">
        <v>7</v>
      </c>
      <c r="AA44" s="832">
        <v>1420</v>
      </c>
      <c r="AB44" s="833"/>
      <c r="AC44" s="832">
        <v>50.5</v>
      </c>
      <c r="AD44" s="834">
        <v>51.7</v>
      </c>
      <c r="AE44" s="834">
        <v>52.7</v>
      </c>
      <c r="AF44" s="834">
        <v>46.8</v>
      </c>
      <c r="AG44" s="834">
        <v>56.6</v>
      </c>
      <c r="AH44" s="834">
        <v>50.2</v>
      </c>
      <c r="AI44" s="829"/>
      <c r="AK44" s="832">
        <v>47.7</v>
      </c>
      <c r="AL44" s="834">
        <v>47.1</v>
      </c>
      <c r="AM44" s="834">
        <v>53.4</v>
      </c>
      <c r="AN44" s="834">
        <v>42.5</v>
      </c>
      <c r="AO44" s="834">
        <v>54.4</v>
      </c>
      <c r="AP44" s="834">
        <v>47.5</v>
      </c>
      <c r="AR44" s="832">
        <v>53.4</v>
      </c>
      <c r="AS44" s="834">
        <v>56.2</v>
      </c>
      <c r="AT44" s="834">
        <v>51.8</v>
      </c>
      <c r="AU44" s="834">
        <v>50.7</v>
      </c>
      <c r="AV44" s="834">
        <v>59.5</v>
      </c>
      <c r="AW44" s="834">
        <v>53</v>
      </c>
      <c r="AY44" s="843">
        <v>904</v>
      </c>
      <c r="AZ44" s="843">
        <v>515</v>
      </c>
      <c r="BA44" s="843">
        <v>1420</v>
      </c>
      <c r="BB44" s="860"/>
      <c r="BC44" s="844">
        <v>49.6</v>
      </c>
      <c r="BD44" s="843">
        <v>51.3</v>
      </c>
      <c r="BE44" s="844">
        <v>50.2</v>
      </c>
      <c r="BG44" s="843">
        <v>228</v>
      </c>
      <c r="BH44" s="843">
        <v>1192</v>
      </c>
      <c r="BI44" s="843">
        <v>1420</v>
      </c>
      <c r="BJ44" s="860"/>
      <c r="BK44" s="844">
        <v>39.5</v>
      </c>
      <c r="BL44" s="843">
        <v>52.2</v>
      </c>
      <c r="BM44" s="866">
        <v>50.2</v>
      </c>
      <c r="BO44" s="839" t="s">
        <v>395</v>
      </c>
      <c r="BP44" s="875">
        <v>315</v>
      </c>
      <c r="BQ44" s="880" t="s">
        <v>318</v>
      </c>
      <c r="BR44" s="843">
        <v>1155</v>
      </c>
      <c r="BS44" s="843">
        <v>187</v>
      </c>
      <c r="BT44" s="843">
        <v>77</v>
      </c>
      <c r="BU44" s="843">
        <v>1420</v>
      </c>
      <c r="BV44" s="860"/>
      <c r="BW44" s="843">
        <v>54.1</v>
      </c>
      <c r="BX44" s="844">
        <v>41</v>
      </c>
      <c r="BY44" s="843">
        <v>15</v>
      </c>
      <c r="BZ44" s="844">
        <v>50.2</v>
      </c>
    </row>
    <row r="45" spans="1:78">
      <c r="A45" s="241" t="s">
        <v>396</v>
      </c>
      <c r="B45" s="805">
        <v>317</v>
      </c>
      <c r="C45" s="236" t="s">
        <v>319</v>
      </c>
      <c r="D45" s="694">
        <v>3458</v>
      </c>
      <c r="E45" s="246"/>
      <c r="F45" s="695">
        <v>51.2</v>
      </c>
      <c r="G45" s="803"/>
      <c r="H45" s="695">
        <v>11.1</v>
      </c>
      <c r="I45" s="695">
        <v>10.4</v>
      </c>
      <c r="J45" s="695">
        <v>14.3</v>
      </c>
      <c r="K45" s="695">
        <v>15.3</v>
      </c>
      <c r="L45" s="803"/>
      <c r="M45" s="695">
        <v>14.5</v>
      </c>
      <c r="N45" s="695">
        <v>0.8</v>
      </c>
      <c r="O45" s="804"/>
      <c r="P45" s="695">
        <v>2.8</v>
      </c>
      <c r="Q45" s="695">
        <v>2.9</v>
      </c>
      <c r="S45" s="829" t="s">
        <v>396</v>
      </c>
      <c r="T45" s="830">
        <v>317</v>
      </c>
      <c r="U45" s="835" t="s">
        <v>319</v>
      </c>
      <c r="V45" s="832">
        <v>856</v>
      </c>
      <c r="W45" s="832">
        <v>243</v>
      </c>
      <c r="X45" s="832">
        <v>1792</v>
      </c>
      <c r="Y45" s="832">
        <v>463</v>
      </c>
      <c r="Z45" s="832">
        <v>22</v>
      </c>
      <c r="AA45" s="832">
        <v>3458</v>
      </c>
      <c r="AB45" s="833"/>
      <c r="AC45" s="832">
        <v>46.9</v>
      </c>
      <c r="AD45" s="834">
        <v>48.8</v>
      </c>
      <c r="AE45" s="834">
        <v>55.3</v>
      </c>
      <c r="AF45" s="834">
        <v>44.8</v>
      </c>
      <c r="AG45" s="834">
        <v>59.7</v>
      </c>
      <c r="AH45" s="834">
        <v>51.2</v>
      </c>
      <c r="AI45" s="829"/>
      <c r="AK45" s="832">
        <v>44.1</v>
      </c>
      <c r="AL45" s="834">
        <v>46.3</v>
      </c>
      <c r="AM45" s="834">
        <v>52.6</v>
      </c>
      <c r="AN45" s="834">
        <v>40.4</v>
      </c>
      <c r="AO45" s="834">
        <v>58.6</v>
      </c>
      <c r="AP45" s="834">
        <v>48.2</v>
      </c>
      <c r="AR45" s="832">
        <v>50</v>
      </c>
      <c r="AS45" s="834">
        <v>51.9</v>
      </c>
      <c r="AT45" s="834">
        <v>58.2</v>
      </c>
      <c r="AU45" s="834">
        <v>49.1</v>
      </c>
      <c r="AV45" s="834">
        <v>62.2</v>
      </c>
      <c r="AW45" s="834">
        <v>54.4</v>
      </c>
      <c r="AY45" s="843">
        <v>1507</v>
      </c>
      <c r="AZ45" s="843">
        <v>1949</v>
      </c>
      <c r="BA45" s="843">
        <v>3458</v>
      </c>
      <c r="BB45" s="860"/>
      <c r="BC45" s="844">
        <v>50.1</v>
      </c>
      <c r="BD45" s="843">
        <v>52</v>
      </c>
      <c r="BE45" s="844">
        <v>51.2</v>
      </c>
      <c r="BG45" s="843">
        <v>639</v>
      </c>
      <c r="BH45" s="843">
        <v>2819</v>
      </c>
      <c r="BI45" s="843">
        <v>3458</v>
      </c>
      <c r="BJ45" s="860"/>
      <c r="BK45" s="844">
        <v>44.2</v>
      </c>
      <c r="BL45" s="843">
        <v>52.7</v>
      </c>
      <c r="BM45" s="866">
        <v>51.2</v>
      </c>
      <c r="BO45" s="839" t="s">
        <v>396</v>
      </c>
      <c r="BP45" s="875">
        <v>317</v>
      </c>
      <c r="BQ45" s="880" t="s">
        <v>319</v>
      </c>
      <c r="BR45" s="843">
        <v>2908</v>
      </c>
      <c r="BS45" s="843">
        <v>437</v>
      </c>
      <c r="BT45" s="843">
        <v>113</v>
      </c>
      <c r="BU45" s="843">
        <v>3458</v>
      </c>
      <c r="BV45" s="860"/>
      <c r="BW45" s="843">
        <v>54.8</v>
      </c>
      <c r="BX45" s="844">
        <v>35.6</v>
      </c>
      <c r="BY45" s="843">
        <v>17.600000000000001</v>
      </c>
      <c r="BZ45" s="844">
        <v>51.2</v>
      </c>
    </row>
    <row r="46" spans="1:78">
      <c r="A46" s="241" t="s">
        <v>397</v>
      </c>
      <c r="B46" s="805">
        <v>318</v>
      </c>
      <c r="C46" s="236" t="s">
        <v>320</v>
      </c>
      <c r="D46" s="694">
        <v>1374</v>
      </c>
      <c r="E46" s="246"/>
      <c r="F46" s="695">
        <v>52.7</v>
      </c>
      <c r="G46" s="803"/>
      <c r="H46" s="695">
        <v>11.3</v>
      </c>
      <c r="I46" s="695">
        <v>10.3</v>
      </c>
      <c r="J46" s="695">
        <v>15.1</v>
      </c>
      <c r="K46" s="695">
        <v>15.9</v>
      </c>
      <c r="L46" s="803"/>
      <c r="M46" s="695">
        <v>14.6</v>
      </c>
      <c r="N46" s="695">
        <v>1.4</v>
      </c>
      <c r="O46" s="804"/>
      <c r="P46" s="695">
        <v>2.8</v>
      </c>
      <c r="Q46" s="695">
        <v>2.9</v>
      </c>
      <c r="S46" s="829" t="s">
        <v>397</v>
      </c>
      <c r="T46" s="830">
        <v>318</v>
      </c>
      <c r="U46" s="835" t="s">
        <v>320</v>
      </c>
      <c r="V46" s="832">
        <v>1018</v>
      </c>
      <c r="W46" s="832">
        <v>147</v>
      </c>
      <c r="X46" s="832">
        <v>90</v>
      </c>
      <c r="Y46" s="832">
        <v>61</v>
      </c>
      <c r="Z46" s="832">
        <v>8</v>
      </c>
      <c r="AA46" s="832">
        <v>1374</v>
      </c>
      <c r="AB46" s="833"/>
      <c r="AC46" s="832">
        <v>53.4</v>
      </c>
      <c r="AD46" s="834">
        <v>54</v>
      </c>
      <c r="AE46" s="834">
        <v>51.8</v>
      </c>
      <c r="AF46" s="834">
        <v>39.200000000000003</v>
      </c>
      <c r="AG46" s="834">
        <v>62.3</v>
      </c>
      <c r="AH46" s="834">
        <v>52.7</v>
      </c>
      <c r="AI46" s="829"/>
      <c r="AK46" s="832">
        <v>50</v>
      </c>
      <c r="AL46" s="834">
        <v>50.5</v>
      </c>
      <c r="AM46" s="834">
        <v>48.8</v>
      </c>
      <c r="AN46" s="834">
        <v>36.700000000000003</v>
      </c>
      <c r="AO46" s="834">
        <v>53</v>
      </c>
      <c r="AP46" s="834">
        <v>49.3</v>
      </c>
      <c r="AR46" s="832">
        <v>56.6</v>
      </c>
      <c r="AS46" s="834">
        <v>57.9</v>
      </c>
      <c r="AT46" s="834">
        <v>55.1</v>
      </c>
      <c r="AU46" s="834">
        <v>42.2</v>
      </c>
      <c r="AV46" s="834">
        <v>67.900000000000006</v>
      </c>
      <c r="AW46" s="834">
        <v>56.2</v>
      </c>
      <c r="AY46" s="843">
        <v>1088</v>
      </c>
      <c r="AZ46" s="843">
        <v>284</v>
      </c>
      <c r="BA46" s="843">
        <v>1374</v>
      </c>
      <c r="BB46" s="860"/>
      <c r="BC46" s="844">
        <v>53.5</v>
      </c>
      <c r="BD46" s="843">
        <v>49.7</v>
      </c>
      <c r="BE46" s="844">
        <v>52.7</v>
      </c>
      <c r="BG46" s="843">
        <v>130</v>
      </c>
      <c r="BH46" s="843">
        <v>1244</v>
      </c>
      <c r="BI46" s="843">
        <v>1374</v>
      </c>
      <c r="BJ46" s="860"/>
      <c r="BK46" s="844">
        <v>38</v>
      </c>
      <c r="BL46" s="843">
        <v>54.2</v>
      </c>
      <c r="BM46" s="866">
        <v>52.7</v>
      </c>
      <c r="BO46" s="839" t="s">
        <v>397</v>
      </c>
      <c r="BP46" s="875">
        <v>318</v>
      </c>
      <c r="BQ46" s="880" t="s">
        <v>320</v>
      </c>
      <c r="BR46" s="843">
        <v>1120</v>
      </c>
      <c r="BS46" s="843">
        <v>168</v>
      </c>
      <c r="BT46" s="843">
        <v>85</v>
      </c>
      <c r="BU46" s="843">
        <v>1374</v>
      </c>
      <c r="BV46" s="860"/>
      <c r="BW46" s="843">
        <v>57.1</v>
      </c>
      <c r="BX46" s="844">
        <v>39</v>
      </c>
      <c r="BY46" s="843">
        <v>21.5</v>
      </c>
      <c r="BZ46" s="844">
        <v>52.7</v>
      </c>
    </row>
    <row r="47" spans="1:78">
      <c r="A47" s="241" t="s">
        <v>398</v>
      </c>
      <c r="B47" s="805">
        <v>319</v>
      </c>
      <c r="C47" s="236" t="s">
        <v>321</v>
      </c>
      <c r="D47" s="694">
        <v>2759</v>
      </c>
      <c r="E47" s="246"/>
      <c r="F47" s="695">
        <v>56.2</v>
      </c>
      <c r="G47" s="803"/>
      <c r="H47" s="695">
        <v>11.8</v>
      </c>
      <c r="I47" s="695">
        <v>11.3</v>
      </c>
      <c r="J47" s="695">
        <v>15.9</v>
      </c>
      <c r="K47" s="695">
        <v>17.100000000000001</v>
      </c>
      <c r="L47" s="803"/>
      <c r="M47" s="695">
        <v>15.7</v>
      </c>
      <c r="N47" s="695">
        <v>1.4</v>
      </c>
      <c r="O47" s="804"/>
      <c r="P47" s="695">
        <v>2.8</v>
      </c>
      <c r="Q47" s="695">
        <v>2.9</v>
      </c>
      <c r="R47" s="698"/>
      <c r="S47" s="829" t="s">
        <v>398</v>
      </c>
      <c r="T47" s="830">
        <v>319</v>
      </c>
      <c r="U47" s="835" t="s">
        <v>321</v>
      </c>
      <c r="V47" s="832">
        <v>1644</v>
      </c>
      <c r="W47" s="832">
        <v>228</v>
      </c>
      <c r="X47" s="832">
        <v>551</v>
      </c>
      <c r="Y47" s="832">
        <v>226</v>
      </c>
      <c r="Z47" s="832">
        <v>45</v>
      </c>
      <c r="AA47" s="832">
        <v>2759</v>
      </c>
      <c r="AB47" s="833"/>
      <c r="AC47" s="832">
        <v>51.4</v>
      </c>
      <c r="AD47" s="834">
        <v>58.7</v>
      </c>
      <c r="AE47" s="834">
        <v>68.7</v>
      </c>
      <c r="AF47" s="834">
        <v>53.5</v>
      </c>
      <c r="AG47" s="834">
        <v>76.400000000000006</v>
      </c>
      <c r="AH47" s="834">
        <v>56.2</v>
      </c>
      <c r="AI47" s="829"/>
      <c r="AK47" s="832">
        <v>49.9</v>
      </c>
      <c r="AL47" s="834">
        <v>57.5</v>
      </c>
      <c r="AM47" s="834">
        <v>68.5</v>
      </c>
      <c r="AN47" s="834">
        <v>47.6</v>
      </c>
      <c r="AO47" s="834">
        <v>75.2</v>
      </c>
      <c r="AP47" s="834">
        <v>54.6</v>
      </c>
      <c r="AR47" s="832">
        <v>53</v>
      </c>
      <c r="AS47" s="834">
        <v>59.8</v>
      </c>
      <c r="AT47" s="834">
        <v>68.900000000000006</v>
      </c>
      <c r="AU47" s="834">
        <v>59.9</v>
      </c>
      <c r="AV47" s="834">
        <v>77.7</v>
      </c>
      <c r="AW47" s="834">
        <v>57.8</v>
      </c>
      <c r="AY47" s="843">
        <v>2199</v>
      </c>
      <c r="AZ47" s="843">
        <v>558</v>
      </c>
      <c r="BA47" s="843">
        <v>2759</v>
      </c>
      <c r="BB47" s="860"/>
      <c r="BC47" s="844">
        <v>54.7</v>
      </c>
      <c r="BD47" s="843">
        <v>61.8</v>
      </c>
      <c r="BE47" s="844">
        <v>56.2</v>
      </c>
      <c r="BG47" s="843">
        <v>268</v>
      </c>
      <c r="BH47" s="843">
        <v>2491</v>
      </c>
      <c r="BI47" s="843">
        <v>2759</v>
      </c>
      <c r="BJ47" s="860"/>
      <c r="BK47" s="844">
        <v>39</v>
      </c>
      <c r="BL47" s="843">
        <v>58</v>
      </c>
      <c r="BM47" s="866">
        <v>56.2</v>
      </c>
      <c r="BO47" s="839" t="s">
        <v>398</v>
      </c>
      <c r="BP47" s="875">
        <v>319</v>
      </c>
      <c r="BQ47" s="880" t="s">
        <v>321</v>
      </c>
      <c r="BR47" s="843">
        <v>2482</v>
      </c>
      <c r="BS47" s="843">
        <v>184</v>
      </c>
      <c r="BT47" s="843">
        <v>91</v>
      </c>
      <c r="BU47" s="843">
        <v>2759</v>
      </c>
      <c r="BV47" s="860"/>
      <c r="BW47" s="843">
        <v>58.7</v>
      </c>
      <c r="BX47" s="844">
        <v>40</v>
      </c>
      <c r="BY47" s="843">
        <v>18.899999999999999</v>
      </c>
      <c r="BZ47" s="844">
        <v>56.2</v>
      </c>
    </row>
    <row r="48" spans="1:78">
      <c r="A48" s="241" t="s">
        <v>399</v>
      </c>
      <c r="B48" s="805">
        <v>320</v>
      </c>
      <c r="C48" s="236" t="s">
        <v>322</v>
      </c>
      <c r="D48" s="694">
        <v>2486</v>
      </c>
      <c r="E48" s="246"/>
      <c r="F48" s="695">
        <v>45.5</v>
      </c>
      <c r="G48" s="803"/>
      <c r="H48" s="695">
        <v>10.199999999999999</v>
      </c>
      <c r="I48" s="695">
        <v>8.8000000000000007</v>
      </c>
      <c r="J48" s="695">
        <v>12.8</v>
      </c>
      <c r="K48" s="695">
        <v>13.7</v>
      </c>
      <c r="L48" s="803"/>
      <c r="M48" s="695">
        <v>12.5</v>
      </c>
      <c r="N48" s="695">
        <v>1.2</v>
      </c>
      <c r="O48" s="804"/>
      <c r="P48" s="695">
        <v>2.8</v>
      </c>
      <c r="Q48" s="695">
        <v>2.9</v>
      </c>
      <c r="S48" s="829" t="s">
        <v>399</v>
      </c>
      <c r="T48" s="830">
        <v>320</v>
      </c>
      <c r="U48" s="835" t="s">
        <v>322</v>
      </c>
      <c r="V48" s="832">
        <v>883</v>
      </c>
      <c r="W48" s="832">
        <v>235</v>
      </c>
      <c r="X48" s="832">
        <v>681</v>
      </c>
      <c r="Y48" s="832">
        <v>567</v>
      </c>
      <c r="Z48" s="832">
        <v>19</v>
      </c>
      <c r="AA48" s="832">
        <v>2486</v>
      </c>
      <c r="AB48" s="833"/>
      <c r="AC48" s="832">
        <v>46</v>
      </c>
      <c r="AD48" s="834">
        <v>44.2</v>
      </c>
      <c r="AE48" s="834">
        <v>47.9</v>
      </c>
      <c r="AF48" s="834">
        <v>42</v>
      </c>
      <c r="AG48" s="834">
        <v>51.1</v>
      </c>
      <c r="AH48" s="834">
        <v>45.5</v>
      </c>
      <c r="AI48" s="829"/>
      <c r="AK48" s="832">
        <v>42.6</v>
      </c>
      <c r="AL48" s="834">
        <v>42.6</v>
      </c>
      <c r="AM48" s="834">
        <v>46.8</v>
      </c>
      <c r="AN48" s="834">
        <v>39.200000000000003</v>
      </c>
      <c r="AO48" s="834">
        <v>40.700000000000003</v>
      </c>
      <c r="AP48" s="834">
        <v>43</v>
      </c>
      <c r="AR48" s="832">
        <v>49.4</v>
      </c>
      <c r="AS48" s="834">
        <v>46.2</v>
      </c>
      <c r="AT48" s="834">
        <v>49</v>
      </c>
      <c r="AU48" s="834">
        <v>44.7</v>
      </c>
      <c r="AV48" s="834">
        <v>65.3</v>
      </c>
      <c r="AW48" s="834">
        <v>47.9</v>
      </c>
      <c r="AY48" s="843">
        <v>1297</v>
      </c>
      <c r="AZ48" s="843">
        <v>1187</v>
      </c>
      <c r="BA48" s="843">
        <v>2486</v>
      </c>
      <c r="BB48" s="860"/>
      <c r="BC48" s="844">
        <v>45.7</v>
      </c>
      <c r="BD48" s="843">
        <v>45.3</v>
      </c>
      <c r="BE48" s="844">
        <v>45.5</v>
      </c>
      <c r="BG48" s="843">
        <v>411</v>
      </c>
      <c r="BH48" s="843">
        <v>2075</v>
      </c>
      <c r="BI48" s="843">
        <v>2486</v>
      </c>
      <c r="BJ48" s="860"/>
      <c r="BK48" s="844">
        <v>38.6</v>
      </c>
      <c r="BL48" s="843">
        <v>46.8</v>
      </c>
      <c r="BM48" s="866">
        <v>45.5</v>
      </c>
      <c r="BO48" s="839" t="s">
        <v>399</v>
      </c>
      <c r="BP48" s="875">
        <v>320</v>
      </c>
      <c r="BQ48" s="880" t="s">
        <v>322</v>
      </c>
      <c r="BR48" s="843">
        <v>1907</v>
      </c>
      <c r="BS48" s="843">
        <v>468</v>
      </c>
      <c r="BT48" s="843">
        <v>111</v>
      </c>
      <c r="BU48" s="843">
        <v>2486</v>
      </c>
      <c r="BV48" s="860"/>
      <c r="BW48" s="843">
        <v>50.5</v>
      </c>
      <c r="BX48" s="844">
        <v>33.6</v>
      </c>
      <c r="BY48" s="843">
        <v>9.1999999999999993</v>
      </c>
      <c r="BZ48" s="844">
        <v>45.5</v>
      </c>
    </row>
    <row r="49" spans="1:78">
      <c r="A49" s="241"/>
      <c r="B49" s="248"/>
      <c r="C49" s="246"/>
      <c r="D49" s="693"/>
      <c r="E49" s="693"/>
      <c r="F49" s="693"/>
      <c r="G49" s="693"/>
      <c r="H49" s="693"/>
      <c r="I49" s="693"/>
      <c r="J49" s="693"/>
      <c r="K49" s="693"/>
      <c r="L49" s="693"/>
      <c r="M49" s="693"/>
      <c r="N49" s="693"/>
      <c r="P49" s="693"/>
      <c r="Q49" s="693"/>
      <c r="S49" s="829"/>
      <c r="T49" s="830"/>
      <c r="U49" s="835"/>
      <c r="V49" s="832"/>
      <c r="W49" s="832"/>
      <c r="X49" s="832"/>
      <c r="Y49" s="832"/>
      <c r="Z49" s="832"/>
      <c r="AA49" s="832"/>
      <c r="AB49" s="833"/>
      <c r="AC49" s="832"/>
      <c r="AD49" s="834"/>
      <c r="AE49" s="834"/>
      <c r="AF49" s="834"/>
      <c r="AG49" s="834"/>
      <c r="AH49" s="834"/>
      <c r="AI49" s="829"/>
      <c r="AK49" s="832"/>
      <c r="AL49" s="834"/>
      <c r="AM49" s="834"/>
      <c r="AN49" s="834"/>
      <c r="AO49" s="834"/>
      <c r="AP49" s="834"/>
      <c r="AR49" s="832"/>
      <c r="AS49" s="834"/>
      <c r="AT49" s="834"/>
      <c r="AU49" s="834"/>
      <c r="AV49" s="834"/>
      <c r="AW49" s="834"/>
      <c r="AY49" s="843"/>
      <c r="AZ49" s="843"/>
      <c r="BA49" s="843"/>
      <c r="BB49" s="860"/>
      <c r="BC49" s="844"/>
      <c r="BD49" s="843"/>
      <c r="BE49" s="844"/>
      <c r="BG49" s="843"/>
      <c r="BH49" s="843"/>
      <c r="BI49" s="843"/>
      <c r="BJ49" s="860"/>
      <c r="BK49" s="844"/>
      <c r="BL49" s="843"/>
      <c r="BM49" s="866"/>
      <c r="BO49" s="839"/>
      <c r="BP49" s="875"/>
      <c r="BQ49" s="880"/>
      <c r="BR49" s="843"/>
      <c r="BS49" s="843"/>
      <c r="BT49" s="843"/>
      <c r="BU49" s="843"/>
      <c r="BV49" s="860"/>
      <c r="BW49" s="843"/>
      <c r="BX49" s="844"/>
      <c r="BY49" s="843"/>
      <c r="BZ49" s="844"/>
    </row>
    <row r="50" spans="1:78">
      <c r="A50" s="235" t="s">
        <v>362</v>
      </c>
      <c r="B50" s="802" t="s">
        <v>363</v>
      </c>
      <c r="C50" s="234" t="s">
        <v>281</v>
      </c>
      <c r="D50" s="690">
        <v>25177</v>
      </c>
      <c r="E50" s="246"/>
      <c r="F50" s="691">
        <v>44.6</v>
      </c>
      <c r="G50" s="803"/>
      <c r="H50" s="691">
        <v>9.5</v>
      </c>
      <c r="I50" s="691">
        <v>8.5</v>
      </c>
      <c r="J50" s="691">
        <v>11.7</v>
      </c>
      <c r="K50" s="691">
        <v>15</v>
      </c>
      <c r="L50" s="803"/>
      <c r="M50" s="691">
        <v>10.3</v>
      </c>
      <c r="N50" s="691">
        <v>4.7</v>
      </c>
      <c r="O50" s="804"/>
      <c r="P50" s="691">
        <v>2.7</v>
      </c>
      <c r="Q50" s="691">
        <v>2.8</v>
      </c>
      <c r="S50" s="820" t="s">
        <v>362</v>
      </c>
      <c r="T50" s="821" t="s">
        <v>363</v>
      </c>
      <c r="U50" s="841" t="s">
        <v>281</v>
      </c>
      <c r="V50" s="823">
        <v>23236</v>
      </c>
      <c r="W50" s="823">
        <v>381</v>
      </c>
      <c r="X50" s="823">
        <v>902</v>
      </c>
      <c r="Y50" s="823">
        <v>162</v>
      </c>
      <c r="Z50" s="823">
        <v>79</v>
      </c>
      <c r="AA50" s="823">
        <v>25177</v>
      </c>
      <c r="AB50" s="824"/>
      <c r="AC50" s="823">
        <v>44.5</v>
      </c>
      <c r="AD50" s="825">
        <v>48.3</v>
      </c>
      <c r="AE50" s="825">
        <v>50.2</v>
      </c>
      <c r="AF50" s="825">
        <v>42.1</v>
      </c>
      <c r="AG50" s="825">
        <v>60.6</v>
      </c>
      <c r="AH50" s="825">
        <v>44.6</v>
      </c>
      <c r="AI50" s="829"/>
      <c r="AK50" s="823">
        <v>41.9</v>
      </c>
      <c r="AL50" s="825">
        <v>45.7</v>
      </c>
      <c r="AM50" s="825">
        <v>47.9</v>
      </c>
      <c r="AN50" s="825">
        <v>39.200000000000003</v>
      </c>
      <c r="AO50" s="825">
        <v>57.9</v>
      </c>
      <c r="AP50" s="825">
        <v>42.1</v>
      </c>
      <c r="AR50" s="823">
        <v>47.2</v>
      </c>
      <c r="AS50" s="825">
        <v>51.3</v>
      </c>
      <c r="AT50" s="825">
        <v>52.2</v>
      </c>
      <c r="AU50" s="825">
        <v>44.8</v>
      </c>
      <c r="AV50" s="825">
        <v>63.7</v>
      </c>
      <c r="AW50" s="825">
        <v>47.4</v>
      </c>
      <c r="AY50" s="857">
        <v>23763</v>
      </c>
      <c r="AZ50" s="857">
        <v>1300</v>
      </c>
      <c r="BA50" s="857">
        <v>25177</v>
      </c>
      <c r="BB50" s="860"/>
      <c r="BC50" s="817">
        <v>44.7</v>
      </c>
      <c r="BD50" s="857">
        <v>47.5</v>
      </c>
      <c r="BE50" s="817">
        <v>44.6</v>
      </c>
      <c r="BG50" s="857">
        <v>4325</v>
      </c>
      <c r="BH50" s="857">
        <v>20852</v>
      </c>
      <c r="BI50" s="857">
        <v>25177</v>
      </c>
      <c r="BJ50" s="865"/>
      <c r="BK50" s="817">
        <v>33.1</v>
      </c>
      <c r="BL50" s="857">
        <v>47</v>
      </c>
      <c r="BM50" s="818">
        <v>44.6</v>
      </c>
      <c r="BO50" s="871" t="s">
        <v>362</v>
      </c>
      <c r="BP50" s="873" t="s">
        <v>363</v>
      </c>
      <c r="BQ50" s="874" t="s">
        <v>281</v>
      </c>
      <c r="BR50" s="857">
        <v>21319</v>
      </c>
      <c r="BS50" s="857">
        <v>2592</v>
      </c>
      <c r="BT50" s="857">
        <v>1158</v>
      </c>
      <c r="BU50" s="857">
        <v>25177</v>
      </c>
      <c r="BV50" s="865"/>
      <c r="BW50" s="857">
        <v>48.3</v>
      </c>
      <c r="BX50" s="817">
        <v>31.2</v>
      </c>
      <c r="BY50" s="857">
        <v>11.6</v>
      </c>
      <c r="BZ50" s="817">
        <v>44.6</v>
      </c>
    </row>
    <row r="51" spans="1:78">
      <c r="A51" s="235" t="s">
        <v>364</v>
      </c>
      <c r="B51" s="802" t="s">
        <v>365</v>
      </c>
      <c r="C51" s="234" t="s">
        <v>283</v>
      </c>
      <c r="D51" s="690">
        <v>72289</v>
      </c>
      <c r="E51" s="246"/>
      <c r="F51" s="691">
        <v>45.6</v>
      </c>
      <c r="G51" s="803"/>
      <c r="H51" s="691">
        <v>9.8000000000000007</v>
      </c>
      <c r="I51" s="691">
        <v>8.6999999999999993</v>
      </c>
      <c r="J51" s="691">
        <v>12.3</v>
      </c>
      <c r="K51" s="691">
        <v>14.9</v>
      </c>
      <c r="L51" s="803"/>
      <c r="M51" s="691">
        <v>11.7</v>
      </c>
      <c r="N51" s="691">
        <v>3.2</v>
      </c>
      <c r="O51" s="804"/>
      <c r="P51" s="691">
        <v>2.7</v>
      </c>
      <c r="Q51" s="691">
        <v>2.9</v>
      </c>
      <c r="S51" s="820" t="s">
        <v>364</v>
      </c>
      <c r="T51" s="821" t="s">
        <v>365</v>
      </c>
      <c r="U51" s="841" t="s">
        <v>283</v>
      </c>
      <c r="V51" s="823">
        <v>60077</v>
      </c>
      <c r="W51" s="823">
        <v>2163</v>
      </c>
      <c r="X51" s="823">
        <v>6696</v>
      </c>
      <c r="Y51" s="823">
        <v>1610</v>
      </c>
      <c r="Z51" s="823">
        <v>315</v>
      </c>
      <c r="AA51" s="823">
        <v>72289</v>
      </c>
      <c r="AB51" s="824"/>
      <c r="AC51" s="823">
        <v>45.3</v>
      </c>
      <c r="AD51" s="825">
        <v>46.5</v>
      </c>
      <c r="AE51" s="825">
        <v>48.4</v>
      </c>
      <c r="AF51" s="825">
        <v>43.3</v>
      </c>
      <c r="AG51" s="825">
        <v>61.1</v>
      </c>
      <c r="AH51" s="825">
        <v>45.6</v>
      </c>
      <c r="AI51" s="829"/>
      <c r="AK51" s="823">
        <v>42.7</v>
      </c>
      <c r="AL51" s="825">
        <v>44</v>
      </c>
      <c r="AM51" s="825">
        <v>46</v>
      </c>
      <c r="AN51" s="825">
        <v>40.1</v>
      </c>
      <c r="AO51" s="825">
        <v>58.4</v>
      </c>
      <c r="AP51" s="825">
        <v>43</v>
      </c>
      <c r="AR51" s="823">
        <v>48.1</v>
      </c>
      <c r="AS51" s="825">
        <v>48.9</v>
      </c>
      <c r="AT51" s="825">
        <v>51</v>
      </c>
      <c r="AU51" s="825">
        <v>46.7</v>
      </c>
      <c r="AV51" s="825">
        <v>64.3</v>
      </c>
      <c r="AW51" s="825">
        <v>48.3</v>
      </c>
      <c r="AY51" s="857">
        <v>63982</v>
      </c>
      <c r="AZ51" s="857">
        <v>8136</v>
      </c>
      <c r="BA51" s="857">
        <v>72289</v>
      </c>
      <c r="BB51" s="860"/>
      <c r="BC51" s="817">
        <v>45.6</v>
      </c>
      <c r="BD51" s="857">
        <v>46.5</v>
      </c>
      <c r="BE51" s="817">
        <v>45.6</v>
      </c>
      <c r="BG51" s="857">
        <v>10941</v>
      </c>
      <c r="BH51" s="857">
        <v>61348</v>
      </c>
      <c r="BI51" s="857">
        <v>72289</v>
      </c>
      <c r="BJ51" s="865"/>
      <c r="BK51" s="817">
        <v>34.4</v>
      </c>
      <c r="BL51" s="857">
        <v>47.6</v>
      </c>
      <c r="BM51" s="818">
        <v>45.6</v>
      </c>
      <c r="BO51" s="871" t="s">
        <v>364</v>
      </c>
      <c r="BP51" s="873" t="s">
        <v>365</v>
      </c>
      <c r="BQ51" s="874" t="s">
        <v>283</v>
      </c>
      <c r="BR51" s="857">
        <v>62854</v>
      </c>
      <c r="BS51" s="857">
        <v>6537</v>
      </c>
      <c r="BT51" s="857">
        <v>2759</v>
      </c>
      <c r="BU51" s="857">
        <v>72289</v>
      </c>
      <c r="BV51" s="865"/>
      <c r="BW51" s="857">
        <v>48.6</v>
      </c>
      <c r="BX51" s="817">
        <v>31.4</v>
      </c>
      <c r="BY51" s="857">
        <v>13.8</v>
      </c>
      <c r="BZ51" s="817">
        <v>45.6</v>
      </c>
    </row>
    <row r="52" spans="1:78">
      <c r="A52" s="235" t="s">
        <v>366</v>
      </c>
      <c r="B52" s="805" t="s">
        <v>367</v>
      </c>
      <c r="C52" s="234" t="s">
        <v>368</v>
      </c>
      <c r="D52" s="690">
        <v>53173</v>
      </c>
      <c r="E52" s="246"/>
      <c r="F52" s="691">
        <v>45.4</v>
      </c>
      <c r="G52" s="803"/>
      <c r="H52" s="691">
        <v>9.6</v>
      </c>
      <c r="I52" s="691">
        <v>8.6999999999999993</v>
      </c>
      <c r="J52" s="691">
        <v>12.1</v>
      </c>
      <c r="K52" s="691">
        <v>15</v>
      </c>
      <c r="L52" s="803"/>
      <c r="M52" s="691">
        <v>10.3</v>
      </c>
      <c r="N52" s="691">
        <v>4.7</v>
      </c>
      <c r="O52" s="804"/>
      <c r="P52" s="691">
        <v>2.8</v>
      </c>
      <c r="Q52" s="691">
        <v>2.9</v>
      </c>
      <c r="S52" s="820" t="s">
        <v>366</v>
      </c>
      <c r="T52" s="821" t="s">
        <v>367</v>
      </c>
      <c r="U52" s="841" t="s">
        <v>286</v>
      </c>
      <c r="V52" s="823">
        <v>42933</v>
      </c>
      <c r="W52" s="823">
        <v>1655</v>
      </c>
      <c r="X52" s="823">
        <v>6264</v>
      </c>
      <c r="Y52" s="823">
        <v>1039</v>
      </c>
      <c r="Z52" s="823">
        <v>136</v>
      </c>
      <c r="AA52" s="823">
        <v>53173</v>
      </c>
      <c r="AB52" s="824"/>
      <c r="AC52" s="823">
        <v>45.7</v>
      </c>
      <c r="AD52" s="825">
        <v>43.8</v>
      </c>
      <c r="AE52" s="825">
        <v>45</v>
      </c>
      <c r="AF52" s="825">
        <v>44.6</v>
      </c>
      <c r="AG52" s="825">
        <v>60.8</v>
      </c>
      <c r="AH52" s="825">
        <v>45.4</v>
      </c>
      <c r="AI52" s="829"/>
      <c r="AK52" s="823">
        <v>43.4</v>
      </c>
      <c r="AL52" s="825">
        <v>40.9</v>
      </c>
      <c r="AM52" s="825">
        <v>42.4</v>
      </c>
      <c r="AN52" s="825">
        <v>42.2</v>
      </c>
      <c r="AO52" s="825">
        <v>58.4</v>
      </c>
      <c r="AP52" s="825">
        <v>43.1</v>
      </c>
      <c r="AR52" s="823">
        <v>48.1</v>
      </c>
      <c r="AS52" s="825">
        <v>46.6</v>
      </c>
      <c r="AT52" s="825">
        <v>47.6</v>
      </c>
      <c r="AU52" s="825">
        <v>46.8</v>
      </c>
      <c r="AV52" s="825">
        <v>63.2</v>
      </c>
      <c r="AW52" s="825">
        <v>47.8</v>
      </c>
      <c r="AY52" s="857">
        <v>45949</v>
      </c>
      <c r="AZ52" s="857">
        <v>6875</v>
      </c>
      <c r="BA52" s="857">
        <v>53173</v>
      </c>
      <c r="BB52" s="860"/>
      <c r="BC52" s="817">
        <v>45.9</v>
      </c>
      <c r="BD52" s="857">
        <v>42.9</v>
      </c>
      <c r="BE52" s="817">
        <v>45.4</v>
      </c>
      <c r="BG52" s="857">
        <v>7820</v>
      </c>
      <c r="BH52" s="857">
        <v>45353</v>
      </c>
      <c r="BI52" s="857">
        <v>53173</v>
      </c>
      <c r="BJ52" s="865"/>
      <c r="BK52" s="817">
        <v>33.700000000000003</v>
      </c>
      <c r="BL52" s="857">
        <v>47.4</v>
      </c>
      <c r="BM52" s="818">
        <v>45.4</v>
      </c>
      <c r="BO52" s="871" t="s">
        <v>366</v>
      </c>
      <c r="BP52" s="873" t="s">
        <v>367</v>
      </c>
      <c r="BQ52" s="874" t="s">
        <v>286</v>
      </c>
      <c r="BR52" s="857">
        <v>45840</v>
      </c>
      <c r="BS52" s="857">
        <v>5331</v>
      </c>
      <c r="BT52" s="857">
        <v>1682</v>
      </c>
      <c r="BU52" s="857">
        <v>53173</v>
      </c>
      <c r="BV52" s="865"/>
      <c r="BW52" s="857">
        <v>48.5</v>
      </c>
      <c r="BX52" s="817">
        <v>30.1</v>
      </c>
      <c r="BY52" s="857">
        <v>13.3</v>
      </c>
      <c r="BZ52" s="817">
        <v>45.4</v>
      </c>
    </row>
    <row r="53" spans="1:78">
      <c r="A53" s="235" t="s">
        <v>369</v>
      </c>
      <c r="B53" s="805" t="s">
        <v>370</v>
      </c>
      <c r="C53" s="234" t="s">
        <v>287</v>
      </c>
      <c r="D53" s="690">
        <v>45492</v>
      </c>
      <c r="E53" s="246"/>
      <c r="F53" s="691">
        <v>45.4</v>
      </c>
      <c r="G53" s="803"/>
      <c r="H53" s="691">
        <v>9.6999999999999993</v>
      </c>
      <c r="I53" s="691">
        <v>8.9</v>
      </c>
      <c r="J53" s="691">
        <v>12.3</v>
      </c>
      <c r="K53" s="691">
        <v>14.5</v>
      </c>
      <c r="L53" s="803"/>
      <c r="M53" s="691">
        <v>10.7</v>
      </c>
      <c r="N53" s="691">
        <v>3.8</v>
      </c>
      <c r="O53" s="804"/>
      <c r="P53" s="691">
        <v>2.8</v>
      </c>
      <c r="Q53" s="691">
        <v>2.9</v>
      </c>
      <c r="S53" s="820" t="s">
        <v>369</v>
      </c>
      <c r="T53" s="821" t="s">
        <v>370</v>
      </c>
      <c r="U53" s="841" t="s">
        <v>287</v>
      </c>
      <c r="V53" s="823">
        <v>38155</v>
      </c>
      <c r="W53" s="823">
        <v>1793</v>
      </c>
      <c r="X53" s="823">
        <v>3559</v>
      </c>
      <c r="Y53" s="823">
        <v>1249</v>
      </c>
      <c r="Z53" s="823">
        <v>129</v>
      </c>
      <c r="AA53" s="823">
        <v>45492</v>
      </c>
      <c r="AB53" s="824"/>
      <c r="AC53" s="823">
        <v>45.1</v>
      </c>
      <c r="AD53" s="825">
        <v>44.3</v>
      </c>
      <c r="AE53" s="825">
        <v>49.1</v>
      </c>
      <c r="AF53" s="825">
        <v>42.6</v>
      </c>
      <c r="AG53" s="825">
        <v>62.8</v>
      </c>
      <c r="AH53" s="825">
        <v>45.4</v>
      </c>
      <c r="AI53" s="829"/>
      <c r="AK53" s="823">
        <v>42.7</v>
      </c>
      <c r="AL53" s="825">
        <v>41</v>
      </c>
      <c r="AM53" s="825">
        <v>46.9</v>
      </c>
      <c r="AN53" s="825">
        <v>38.700000000000003</v>
      </c>
      <c r="AO53" s="825">
        <v>60.5</v>
      </c>
      <c r="AP53" s="825">
        <v>42.9</v>
      </c>
      <c r="AR53" s="823">
        <v>47.6</v>
      </c>
      <c r="AS53" s="825">
        <v>47.6</v>
      </c>
      <c r="AT53" s="825">
        <v>51.6</v>
      </c>
      <c r="AU53" s="825">
        <v>46.7</v>
      </c>
      <c r="AV53" s="825">
        <v>64.5</v>
      </c>
      <c r="AW53" s="825">
        <v>47.9</v>
      </c>
      <c r="AY53" s="857">
        <v>40289</v>
      </c>
      <c r="AZ53" s="857">
        <v>5156</v>
      </c>
      <c r="BA53" s="857">
        <v>45492</v>
      </c>
      <c r="BB53" s="860"/>
      <c r="BC53" s="817">
        <v>45.4</v>
      </c>
      <c r="BD53" s="857">
        <v>45.4</v>
      </c>
      <c r="BE53" s="817">
        <v>45.4</v>
      </c>
      <c r="BG53" s="857">
        <v>5149</v>
      </c>
      <c r="BH53" s="857">
        <v>40343</v>
      </c>
      <c r="BI53" s="857">
        <v>45492</v>
      </c>
      <c r="BJ53" s="865"/>
      <c r="BK53" s="817">
        <v>32.9</v>
      </c>
      <c r="BL53" s="857">
        <v>47</v>
      </c>
      <c r="BM53" s="818">
        <v>45.4</v>
      </c>
      <c r="BO53" s="871" t="s">
        <v>369</v>
      </c>
      <c r="BP53" s="873" t="s">
        <v>370</v>
      </c>
      <c r="BQ53" s="874" t="s">
        <v>287</v>
      </c>
      <c r="BR53" s="857">
        <v>39579</v>
      </c>
      <c r="BS53" s="857">
        <v>4359</v>
      </c>
      <c r="BT53" s="857">
        <v>1540</v>
      </c>
      <c r="BU53" s="857">
        <v>45492</v>
      </c>
      <c r="BV53" s="865"/>
      <c r="BW53" s="857">
        <v>48.3</v>
      </c>
      <c r="BX53" s="817">
        <v>30</v>
      </c>
      <c r="BY53" s="857">
        <v>13.2</v>
      </c>
      <c r="BZ53" s="817">
        <v>45.4</v>
      </c>
    </row>
    <row r="54" spans="1:78">
      <c r="A54" s="235" t="s">
        <v>371</v>
      </c>
      <c r="B54" s="805" t="s">
        <v>372</v>
      </c>
      <c r="C54" s="235" t="s">
        <v>288</v>
      </c>
      <c r="D54" s="690">
        <v>58919</v>
      </c>
      <c r="E54" s="246"/>
      <c r="F54" s="691">
        <v>45.4</v>
      </c>
      <c r="G54" s="803"/>
      <c r="H54" s="691">
        <v>9.6999999999999993</v>
      </c>
      <c r="I54" s="691">
        <v>8.6</v>
      </c>
      <c r="J54" s="691">
        <v>12.2</v>
      </c>
      <c r="K54" s="691">
        <v>14.8</v>
      </c>
      <c r="L54" s="803"/>
      <c r="M54" s="691">
        <v>11</v>
      </c>
      <c r="N54" s="691">
        <v>3.8</v>
      </c>
      <c r="O54" s="804"/>
      <c r="P54" s="691">
        <v>2.8</v>
      </c>
      <c r="Q54" s="691">
        <v>2.9</v>
      </c>
      <c r="S54" s="820" t="s">
        <v>371</v>
      </c>
      <c r="T54" s="821" t="s">
        <v>372</v>
      </c>
      <c r="U54" s="841" t="s">
        <v>288</v>
      </c>
      <c r="V54" s="823">
        <v>42292</v>
      </c>
      <c r="W54" s="823">
        <v>2860</v>
      </c>
      <c r="X54" s="823">
        <v>9419</v>
      </c>
      <c r="Y54" s="823">
        <v>2796</v>
      </c>
      <c r="Z54" s="823">
        <v>161</v>
      </c>
      <c r="AA54" s="823">
        <v>58919</v>
      </c>
      <c r="AB54" s="824"/>
      <c r="AC54" s="823">
        <v>45.1</v>
      </c>
      <c r="AD54" s="825">
        <v>44.4</v>
      </c>
      <c r="AE54" s="825">
        <v>47.7</v>
      </c>
      <c r="AF54" s="825">
        <v>43.4</v>
      </c>
      <c r="AG54" s="825">
        <v>62.4</v>
      </c>
      <c r="AH54" s="825">
        <v>45.4</v>
      </c>
      <c r="AI54" s="829"/>
      <c r="AK54" s="823">
        <v>42.4</v>
      </c>
      <c r="AL54" s="825">
        <v>41.5</v>
      </c>
      <c r="AM54" s="825">
        <v>45.2</v>
      </c>
      <c r="AN54" s="825">
        <v>40.6</v>
      </c>
      <c r="AO54" s="825">
        <v>60</v>
      </c>
      <c r="AP54" s="825">
        <v>42.7</v>
      </c>
      <c r="AR54" s="823">
        <v>47.8</v>
      </c>
      <c r="AS54" s="825">
        <v>47.3</v>
      </c>
      <c r="AT54" s="825">
        <v>50.2</v>
      </c>
      <c r="AU54" s="825">
        <v>46.2</v>
      </c>
      <c r="AV54" s="825">
        <v>64.599999999999994</v>
      </c>
      <c r="AW54" s="825">
        <v>48.1</v>
      </c>
      <c r="AY54" s="857">
        <v>48886</v>
      </c>
      <c r="AZ54" s="857">
        <v>9937</v>
      </c>
      <c r="BA54" s="857">
        <v>58919</v>
      </c>
      <c r="BB54" s="860"/>
      <c r="BC54" s="817">
        <v>45.4</v>
      </c>
      <c r="BD54" s="857">
        <v>45.6</v>
      </c>
      <c r="BE54" s="817">
        <v>45.4</v>
      </c>
      <c r="BG54" s="857">
        <v>9030</v>
      </c>
      <c r="BH54" s="857">
        <v>49889</v>
      </c>
      <c r="BI54" s="857">
        <v>58919</v>
      </c>
      <c r="BJ54" s="865"/>
      <c r="BK54" s="817">
        <v>35.200000000000003</v>
      </c>
      <c r="BL54" s="857">
        <v>47.3</v>
      </c>
      <c r="BM54" s="818">
        <v>45.4</v>
      </c>
      <c r="BO54" s="871" t="s">
        <v>371</v>
      </c>
      <c r="BP54" s="873" t="s">
        <v>372</v>
      </c>
      <c r="BQ54" s="874" t="s">
        <v>288</v>
      </c>
      <c r="BR54" s="857">
        <v>49965</v>
      </c>
      <c r="BS54" s="857">
        <v>6664</v>
      </c>
      <c r="BT54" s="857">
        <v>2275</v>
      </c>
      <c r="BU54" s="857">
        <v>58919</v>
      </c>
      <c r="BV54" s="865"/>
      <c r="BW54" s="857">
        <v>48.8</v>
      </c>
      <c r="BX54" s="817">
        <v>31.5</v>
      </c>
      <c r="BY54" s="857">
        <v>12.1</v>
      </c>
      <c r="BZ54" s="817">
        <v>45.4</v>
      </c>
    </row>
    <row r="55" spans="1:78">
      <c r="A55" s="235" t="s">
        <v>373</v>
      </c>
      <c r="B55" s="805" t="s">
        <v>374</v>
      </c>
      <c r="C55" s="235" t="s">
        <v>289</v>
      </c>
      <c r="D55" s="690">
        <v>60153</v>
      </c>
      <c r="E55" s="246"/>
      <c r="F55" s="691">
        <v>46.7</v>
      </c>
      <c r="G55" s="803"/>
      <c r="H55" s="691">
        <v>10</v>
      </c>
      <c r="I55" s="691">
        <v>9.1</v>
      </c>
      <c r="J55" s="691">
        <v>12.6</v>
      </c>
      <c r="K55" s="691">
        <v>14.9</v>
      </c>
      <c r="L55" s="803"/>
      <c r="M55" s="691">
        <v>11.6</v>
      </c>
      <c r="N55" s="691">
        <v>3.3</v>
      </c>
      <c r="O55" s="804"/>
      <c r="P55" s="691">
        <v>2.8</v>
      </c>
      <c r="Q55" s="691">
        <v>2.9</v>
      </c>
      <c r="S55" s="820" t="s">
        <v>373</v>
      </c>
      <c r="T55" s="821" t="s">
        <v>374</v>
      </c>
      <c r="U55" s="841" t="s">
        <v>777</v>
      </c>
      <c r="V55" s="823">
        <v>50840</v>
      </c>
      <c r="W55" s="823">
        <v>2601</v>
      </c>
      <c r="X55" s="823">
        <v>3457</v>
      </c>
      <c r="Y55" s="823">
        <v>1831</v>
      </c>
      <c r="Z55" s="823">
        <v>252</v>
      </c>
      <c r="AA55" s="823">
        <v>60153</v>
      </c>
      <c r="AB55" s="824"/>
      <c r="AC55" s="823">
        <v>46.3</v>
      </c>
      <c r="AD55" s="825">
        <v>47.3</v>
      </c>
      <c r="AE55" s="825">
        <v>51.1</v>
      </c>
      <c r="AF55" s="825">
        <v>46.9</v>
      </c>
      <c r="AG55" s="825">
        <v>65.099999999999994</v>
      </c>
      <c r="AH55" s="825">
        <v>46.7</v>
      </c>
      <c r="AI55" s="829"/>
      <c r="AK55" s="823">
        <v>43.6</v>
      </c>
      <c r="AL55" s="825">
        <v>44.5</v>
      </c>
      <c r="AM55" s="825">
        <v>48.6</v>
      </c>
      <c r="AN55" s="825">
        <v>43.1</v>
      </c>
      <c r="AO55" s="825">
        <v>63.1</v>
      </c>
      <c r="AP55" s="825">
        <v>44</v>
      </c>
      <c r="AR55" s="823">
        <v>49</v>
      </c>
      <c r="AS55" s="825">
        <v>50.2</v>
      </c>
      <c r="AT55" s="825">
        <v>53.8</v>
      </c>
      <c r="AU55" s="825">
        <v>50.7</v>
      </c>
      <c r="AV55" s="825">
        <v>67.599999999999994</v>
      </c>
      <c r="AW55" s="825">
        <v>49.4</v>
      </c>
      <c r="AY55" s="857">
        <v>53678</v>
      </c>
      <c r="AZ55" s="857">
        <v>6380</v>
      </c>
      <c r="BA55" s="857">
        <v>60153</v>
      </c>
      <c r="BB55" s="860"/>
      <c r="BC55" s="817">
        <v>46.6</v>
      </c>
      <c r="BD55" s="857">
        <v>47.3</v>
      </c>
      <c r="BE55" s="817">
        <v>46.7</v>
      </c>
      <c r="BG55" s="857">
        <v>5645</v>
      </c>
      <c r="BH55" s="857">
        <v>54508</v>
      </c>
      <c r="BI55" s="857">
        <v>60153</v>
      </c>
      <c r="BJ55" s="865"/>
      <c r="BK55" s="817">
        <v>33.200000000000003</v>
      </c>
      <c r="BL55" s="857">
        <v>48.1</v>
      </c>
      <c r="BM55" s="818">
        <v>46.7</v>
      </c>
      <c r="BO55" s="871" t="s">
        <v>373</v>
      </c>
      <c r="BP55" s="873" t="s">
        <v>374</v>
      </c>
      <c r="BQ55" s="874" t="s">
        <v>289</v>
      </c>
      <c r="BR55" s="857">
        <v>51697</v>
      </c>
      <c r="BS55" s="857">
        <v>6053</v>
      </c>
      <c r="BT55" s="857">
        <v>2364</v>
      </c>
      <c r="BU55" s="857">
        <v>60153</v>
      </c>
      <c r="BV55" s="865"/>
      <c r="BW55" s="857">
        <v>49.9</v>
      </c>
      <c r="BX55" s="817">
        <v>31.8</v>
      </c>
      <c r="BY55" s="857">
        <v>15.2</v>
      </c>
      <c r="BZ55" s="817">
        <v>46.7</v>
      </c>
    </row>
    <row r="56" spans="1:78">
      <c r="A56" s="235" t="s">
        <v>400</v>
      </c>
      <c r="B56" s="805" t="s">
        <v>401</v>
      </c>
      <c r="C56" s="234" t="s">
        <v>323</v>
      </c>
      <c r="D56" s="690">
        <v>83903</v>
      </c>
      <c r="E56" s="246"/>
      <c r="F56" s="691">
        <v>47.4</v>
      </c>
      <c r="G56" s="803"/>
      <c r="H56" s="691">
        <v>10.1</v>
      </c>
      <c r="I56" s="691">
        <v>9.3000000000000007</v>
      </c>
      <c r="J56" s="691">
        <v>13</v>
      </c>
      <c r="K56" s="691">
        <v>15</v>
      </c>
      <c r="L56" s="803"/>
      <c r="M56" s="691">
        <v>12</v>
      </c>
      <c r="N56" s="691">
        <v>3</v>
      </c>
      <c r="O56" s="804"/>
      <c r="P56" s="691">
        <v>2.8</v>
      </c>
      <c r="Q56" s="691">
        <v>2.9</v>
      </c>
      <c r="R56" s="808"/>
      <c r="S56" s="820" t="s">
        <v>400</v>
      </c>
      <c r="T56" s="821" t="s">
        <v>401</v>
      </c>
      <c r="U56" s="841" t="s">
        <v>323</v>
      </c>
      <c r="V56" s="823">
        <v>70850</v>
      </c>
      <c r="W56" s="823">
        <v>3683</v>
      </c>
      <c r="X56" s="823">
        <v>5463</v>
      </c>
      <c r="Y56" s="823">
        <v>2087</v>
      </c>
      <c r="Z56" s="823">
        <v>319</v>
      </c>
      <c r="AA56" s="823">
        <v>83903</v>
      </c>
      <c r="AB56" s="824"/>
      <c r="AC56" s="823">
        <v>46.9</v>
      </c>
      <c r="AD56" s="825">
        <v>48.9</v>
      </c>
      <c r="AE56" s="825">
        <v>53.3</v>
      </c>
      <c r="AF56" s="825">
        <v>46.9</v>
      </c>
      <c r="AG56" s="825">
        <v>64.3</v>
      </c>
      <c r="AH56" s="825">
        <v>47.4</v>
      </c>
      <c r="AI56" s="829"/>
      <c r="AK56" s="823">
        <v>44.2</v>
      </c>
      <c r="AL56" s="825">
        <v>45.8</v>
      </c>
      <c r="AM56" s="825">
        <v>50.5</v>
      </c>
      <c r="AN56" s="825">
        <v>43.5</v>
      </c>
      <c r="AO56" s="825">
        <v>62.7</v>
      </c>
      <c r="AP56" s="825">
        <v>44.8</v>
      </c>
      <c r="AR56" s="823">
        <v>49.6</v>
      </c>
      <c r="AS56" s="825">
        <v>52.1</v>
      </c>
      <c r="AT56" s="825">
        <v>56.3</v>
      </c>
      <c r="AU56" s="825">
        <v>50.5</v>
      </c>
      <c r="AV56" s="825">
        <v>65.900000000000006</v>
      </c>
      <c r="AW56" s="825">
        <v>50.3</v>
      </c>
      <c r="AY56" s="857">
        <v>74970</v>
      </c>
      <c r="AZ56" s="857">
        <v>8772</v>
      </c>
      <c r="BA56" s="857">
        <v>83903</v>
      </c>
      <c r="BB56" s="860"/>
      <c r="BC56" s="817">
        <v>47.2</v>
      </c>
      <c r="BD56" s="857">
        <v>49.9</v>
      </c>
      <c r="BE56" s="817">
        <v>47.4</v>
      </c>
      <c r="BG56" s="857">
        <v>7304</v>
      </c>
      <c r="BH56" s="857">
        <v>76599</v>
      </c>
      <c r="BI56" s="857">
        <v>83903</v>
      </c>
      <c r="BJ56" s="865"/>
      <c r="BK56" s="817">
        <v>32</v>
      </c>
      <c r="BL56" s="857">
        <v>48.9</v>
      </c>
      <c r="BM56" s="818">
        <v>47.4</v>
      </c>
      <c r="BO56" s="871" t="s">
        <v>400</v>
      </c>
      <c r="BP56" s="873" t="s">
        <v>401</v>
      </c>
      <c r="BQ56" s="874" t="s">
        <v>323</v>
      </c>
      <c r="BR56" s="857">
        <v>71901</v>
      </c>
      <c r="BS56" s="857">
        <v>8706</v>
      </c>
      <c r="BT56" s="857">
        <v>3189</v>
      </c>
      <c r="BU56" s="857">
        <v>83903</v>
      </c>
      <c r="BV56" s="865"/>
      <c r="BW56" s="857">
        <v>50.8</v>
      </c>
      <c r="BX56" s="817">
        <v>32.1</v>
      </c>
      <c r="BY56" s="857">
        <v>14.2</v>
      </c>
      <c r="BZ56" s="817">
        <v>47.4</v>
      </c>
    </row>
    <row r="57" spans="1:78">
      <c r="A57" s="235" t="s">
        <v>402</v>
      </c>
      <c r="B57" s="805" t="s">
        <v>403</v>
      </c>
      <c r="C57" s="234" t="s">
        <v>324</v>
      </c>
      <c r="D57" s="690">
        <v>50308</v>
      </c>
      <c r="E57" s="246"/>
      <c r="F57" s="691">
        <v>46.2</v>
      </c>
      <c r="G57" s="803"/>
      <c r="H57" s="691">
        <v>9.8000000000000007</v>
      </c>
      <c r="I57" s="691">
        <v>9</v>
      </c>
      <c r="J57" s="691">
        <v>12.7</v>
      </c>
      <c r="K57" s="691">
        <v>14.7</v>
      </c>
      <c r="L57" s="803"/>
      <c r="M57" s="691">
        <v>11.7</v>
      </c>
      <c r="N57" s="691">
        <v>3</v>
      </c>
      <c r="O57" s="804"/>
      <c r="P57" s="691">
        <v>2.8</v>
      </c>
      <c r="Q57" s="691">
        <v>2.9</v>
      </c>
      <c r="S57" s="820" t="s">
        <v>402</v>
      </c>
      <c r="T57" s="821" t="s">
        <v>403</v>
      </c>
      <c r="U57" s="841" t="s">
        <v>324</v>
      </c>
      <c r="V57" s="823">
        <v>45930</v>
      </c>
      <c r="W57" s="823">
        <v>1436</v>
      </c>
      <c r="X57" s="823">
        <v>1015</v>
      </c>
      <c r="Y57" s="823">
        <v>622</v>
      </c>
      <c r="Z57" s="823">
        <v>139</v>
      </c>
      <c r="AA57" s="823">
        <v>50308</v>
      </c>
      <c r="AB57" s="824"/>
      <c r="AC57" s="823">
        <v>46.2</v>
      </c>
      <c r="AD57" s="825">
        <v>47.7</v>
      </c>
      <c r="AE57" s="825">
        <v>51</v>
      </c>
      <c r="AF57" s="825">
        <v>41.1</v>
      </c>
      <c r="AG57" s="825">
        <v>58.5</v>
      </c>
      <c r="AH57" s="825">
        <v>46.2</v>
      </c>
      <c r="AI57" s="829"/>
      <c r="AK57" s="823">
        <v>43.4</v>
      </c>
      <c r="AL57" s="825">
        <v>44.8</v>
      </c>
      <c r="AM57" s="825">
        <v>48.6</v>
      </c>
      <c r="AN57" s="825">
        <v>39.4</v>
      </c>
      <c r="AO57" s="825">
        <v>57.7</v>
      </c>
      <c r="AP57" s="825">
        <v>43.5</v>
      </c>
      <c r="AR57" s="823">
        <v>49.1</v>
      </c>
      <c r="AS57" s="825">
        <v>50.5</v>
      </c>
      <c r="AT57" s="825">
        <v>53.5</v>
      </c>
      <c r="AU57" s="825">
        <v>42.8</v>
      </c>
      <c r="AV57" s="825">
        <v>59.4</v>
      </c>
      <c r="AW57" s="825">
        <v>49.1</v>
      </c>
      <c r="AY57" s="857">
        <v>47445</v>
      </c>
      <c r="AZ57" s="857">
        <v>2759</v>
      </c>
      <c r="BA57" s="857">
        <v>50308</v>
      </c>
      <c r="BB57" s="860"/>
      <c r="BC57" s="817">
        <v>46.1</v>
      </c>
      <c r="BD57" s="857">
        <v>47.6</v>
      </c>
      <c r="BE57" s="817">
        <v>46.2</v>
      </c>
      <c r="BG57" s="857">
        <v>5185</v>
      </c>
      <c r="BH57" s="857">
        <v>45123</v>
      </c>
      <c r="BI57" s="857">
        <v>50308</v>
      </c>
      <c r="BJ57" s="865"/>
      <c r="BK57" s="817">
        <v>32.6</v>
      </c>
      <c r="BL57" s="857">
        <v>47.8</v>
      </c>
      <c r="BM57" s="818">
        <v>46.2</v>
      </c>
      <c r="BO57" s="882" t="s">
        <v>402</v>
      </c>
      <c r="BP57" s="883" t="s">
        <v>403</v>
      </c>
      <c r="BQ57" s="874" t="s">
        <v>324</v>
      </c>
      <c r="BR57" s="857">
        <v>43017</v>
      </c>
      <c r="BS57" s="857">
        <v>5375</v>
      </c>
      <c r="BT57" s="857">
        <v>1851</v>
      </c>
      <c r="BU57" s="857">
        <v>50308</v>
      </c>
      <c r="BV57" s="865"/>
      <c r="BW57" s="857">
        <v>49.5</v>
      </c>
      <c r="BX57" s="817">
        <v>31.6</v>
      </c>
      <c r="BY57" s="857">
        <v>14</v>
      </c>
      <c r="BZ57" s="817">
        <v>46.2</v>
      </c>
    </row>
    <row r="58" spans="1:78">
      <c r="A58" s="673"/>
      <c r="B58" s="673"/>
      <c r="C58" s="673"/>
      <c r="D58" s="673"/>
      <c r="E58" s="673"/>
      <c r="F58" s="673"/>
      <c r="G58" s="673"/>
      <c r="H58" s="673"/>
      <c r="I58" s="673"/>
      <c r="J58" s="673"/>
      <c r="K58" s="673"/>
      <c r="L58" s="673"/>
      <c r="M58" s="673"/>
      <c r="N58" s="243"/>
      <c r="Q58" s="243" t="s">
        <v>766</v>
      </c>
      <c r="S58" s="839"/>
      <c r="T58" s="839"/>
      <c r="U58" s="845"/>
      <c r="V58" s="846"/>
      <c r="W58" s="846"/>
      <c r="X58" s="846"/>
      <c r="Y58" s="847"/>
      <c r="Z58" s="847"/>
      <c r="AA58" s="839"/>
      <c r="AB58" s="839"/>
      <c r="AC58" s="839"/>
      <c r="AD58" s="839"/>
      <c r="AE58" s="839"/>
      <c r="AF58" s="839"/>
      <c r="AG58" s="839"/>
      <c r="AH58" s="848" t="s">
        <v>774</v>
      </c>
      <c r="AI58" s="839"/>
      <c r="AY58" s="1730" t="s">
        <v>778</v>
      </c>
      <c r="AZ58" s="1730"/>
      <c r="BA58" s="1730"/>
      <c r="BB58" s="1730"/>
      <c r="BC58" s="1730"/>
      <c r="BD58" s="1730"/>
      <c r="BE58" s="1730"/>
      <c r="BF58" s="1730"/>
      <c r="BG58" s="1730"/>
      <c r="BH58" s="1730"/>
      <c r="BO58" s="842"/>
      <c r="BP58" s="842"/>
      <c r="BQ58" s="845"/>
      <c r="BR58" s="884"/>
      <c r="BS58" s="884"/>
      <c r="BT58" s="884"/>
      <c r="BU58" s="884"/>
      <c r="BV58" s="884"/>
      <c r="BW58" s="885"/>
      <c r="BX58" s="885"/>
      <c r="BY58" s="885"/>
      <c r="BZ58" s="848" t="s">
        <v>774</v>
      </c>
    </row>
    <row r="59" spans="1:78" ht="25.5" customHeight="1">
      <c r="A59" s="1715" t="s">
        <v>768</v>
      </c>
      <c r="B59" s="1715"/>
      <c r="C59" s="1715"/>
      <c r="D59" s="1715"/>
      <c r="E59" s="1715"/>
      <c r="F59" s="1715"/>
      <c r="G59" s="1715"/>
      <c r="H59" s="1715"/>
      <c r="I59" s="1715"/>
      <c r="J59" s="1715"/>
      <c r="K59" s="1715"/>
      <c r="L59" s="1715"/>
      <c r="M59" s="1715"/>
      <c r="N59" s="1715"/>
      <c r="O59" s="1715"/>
      <c r="P59" s="1715"/>
      <c r="Q59" s="1715"/>
      <c r="R59" s="807"/>
      <c r="S59" s="1721" t="s">
        <v>778</v>
      </c>
      <c r="T59" s="1721"/>
      <c r="U59" s="1721"/>
      <c r="V59" s="1721"/>
      <c r="W59" s="1721"/>
      <c r="X59" s="1721"/>
      <c r="Y59" s="1721"/>
      <c r="Z59" s="1721"/>
      <c r="AA59" s="1721"/>
      <c r="AB59" s="1721"/>
      <c r="AC59" s="1721"/>
      <c r="AD59" s="1721"/>
      <c r="AE59" s="1721"/>
      <c r="AF59" s="1721"/>
      <c r="AG59" s="1721"/>
      <c r="AH59" s="1721"/>
      <c r="AI59" s="849"/>
      <c r="AY59" s="1734" t="s">
        <v>784</v>
      </c>
      <c r="AZ59" s="1734"/>
      <c r="BA59" s="1734"/>
      <c r="BB59" s="1734"/>
      <c r="BC59" s="1734"/>
      <c r="BD59" s="1734"/>
      <c r="BE59" s="1734"/>
      <c r="BF59" s="1734"/>
      <c r="BG59" s="1734"/>
      <c r="BH59" s="1734"/>
      <c r="BO59" s="1745" t="s">
        <v>803</v>
      </c>
      <c r="BP59" s="1745"/>
      <c r="BQ59" s="1745"/>
      <c r="BR59" s="1745"/>
      <c r="BS59" s="1745"/>
      <c r="BT59" s="1745"/>
      <c r="BU59" s="1745"/>
      <c r="BV59" s="1745"/>
      <c r="BW59" s="1745"/>
      <c r="BX59" s="1745"/>
      <c r="BY59" s="1745"/>
      <c r="BZ59" s="1745"/>
    </row>
    <row r="60" spans="1:78" ht="14.25" customHeight="1">
      <c r="A60" s="809" t="s">
        <v>404</v>
      </c>
      <c r="B60" s="697"/>
      <c r="C60" s="697"/>
      <c r="D60" s="697"/>
      <c r="E60" s="673"/>
      <c r="F60" s="673"/>
      <c r="G60" s="673"/>
      <c r="H60" s="673"/>
      <c r="I60" s="673"/>
      <c r="J60" s="673"/>
      <c r="K60" s="673"/>
      <c r="L60" s="673"/>
      <c r="M60" s="673"/>
      <c r="N60" s="243"/>
      <c r="O60" s="232"/>
      <c r="P60" s="232"/>
      <c r="Q60" s="232"/>
      <c r="R60" s="807"/>
      <c r="S60" s="1722" t="s">
        <v>784</v>
      </c>
      <c r="T60" s="1722"/>
      <c r="U60" s="1722"/>
      <c r="V60" s="1722"/>
      <c r="W60" s="1722"/>
      <c r="X60" s="1722"/>
      <c r="Y60" s="1722"/>
      <c r="Z60" s="1722"/>
      <c r="AA60" s="1722"/>
      <c r="AB60" s="1722"/>
      <c r="AC60" s="1722"/>
      <c r="AD60" s="1722"/>
      <c r="AE60" s="1722"/>
      <c r="AF60" s="1722"/>
      <c r="AG60" s="1722"/>
      <c r="AH60" s="1722"/>
      <c r="AI60" s="850"/>
      <c r="AY60" s="1733" t="s">
        <v>779</v>
      </c>
      <c r="AZ60" s="1733"/>
      <c r="BA60" s="1733"/>
      <c r="BB60" s="1733"/>
      <c r="BC60" s="1733"/>
      <c r="BD60" s="1733"/>
      <c r="BE60" s="1733"/>
      <c r="BF60" s="1733"/>
      <c r="BG60" s="1733"/>
      <c r="BH60" s="1733"/>
      <c r="BO60" s="886" t="s">
        <v>798</v>
      </c>
      <c r="BP60" s="887"/>
      <c r="BQ60" s="887"/>
      <c r="BR60" s="887"/>
      <c r="BS60" s="887"/>
      <c r="BT60" s="887"/>
      <c r="BU60" s="887"/>
      <c r="BV60" s="887"/>
      <c r="BW60" s="887"/>
      <c r="BX60" s="887"/>
      <c r="BY60" s="887"/>
      <c r="BZ60" s="887"/>
    </row>
    <row r="61" spans="1:78" ht="33.75" customHeight="1">
      <c r="A61" s="1714" t="s">
        <v>769</v>
      </c>
      <c r="B61" s="1714"/>
      <c r="C61" s="1714"/>
      <c r="D61" s="1714"/>
      <c r="E61" s="1714"/>
      <c r="F61" s="1714"/>
      <c r="G61" s="1714"/>
      <c r="H61" s="1714"/>
      <c r="I61" s="1714"/>
      <c r="J61" s="1714"/>
      <c r="K61" s="1714"/>
      <c r="L61" s="1714"/>
      <c r="M61" s="1714"/>
      <c r="N61" s="1714"/>
      <c r="O61" s="1714"/>
      <c r="P61" s="1714"/>
      <c r="Q61" s="1714"/>
      <c r="R61" s="807"/>
      <c r="S61" s="1723" t="s">
        <v>779</v>
      </c>
      <c r="T61" s="1723"/>
      <c r="U61" s="1723"/>
      <c r="V61" s="1723"/>
      <c r="W61" s="1723"/>
      <c r="X61" s="1723"/>
      <c r="Y61" s="1723"/>
      <c r="Z61" s="1723"/>
      <c r="AA61" s="1723"/>
      <c r="AB61" s="1723"/>
      <c r="AC61" s="1723"/>
      <c r="AD61" s="1723"/>
      <c r="AE61" s="1723"/>
      <c r="AF61" s="1723"/>
      <c r="AG61" s="1723"/>
      <c r="AH61" s="1723"/>
      <c r="AI61" s="839"/>
      <c r="AY61" s="1732" t="s">
        <v>785</v>
      </c>
      <c r="AZ61" s="1732"/>
      <c r="BA61" s="1732"/>
      <c r="BB61" s="1732"/>
      <c r="BC61" s="1732"/>
      <c r="BD61" s="1732"/>
      <c r="BE61" s="1732"/>
      <c r="BF61" s="1732"/>
      <c r="BG61" s="1732"/>
      <c r="BH61" s="1732"/>
      <c r="BO61" s="1741" t="s">
        <v>800</v>
      </c>
      <c r="BP61" s="1741"/>
      <c r="BQ61" s="1741"/>
      <c r="BR61" s="1741"/>
      <c r="BS61" s="1741"/>
      <c r="BT61" s="1741"/>
      <c r="BU61" s="1741"/>
      <c r="BV61" s="1741"/>
      <c r="BW61" s="1741"/>
      <c r="BX61" s="1741"/>
      <c r="BY61" s="1741"/>
      <c r="BZ61" s="1741"/>
    </row>
    <row r="62" spans="1:78" ht="12" customHeight="1">
      <c r="A62" s="1713" t="s">
        <v>613</v>
      </c>
      <c r="B62" s="1713"/>
      <c r="C62" s="1713"/>
      <c r="D62" s="1713"/>
      <c r="E62" s="1713"/>
      <c r="F62" s="1713"/>
      <c r="G62" s="1713"/>
      <c r="H62" s="1713"/>
      <c r="I62" s="1713"/>
      <c r="J62" s="1713"/>
      <c r="K62" s="1713"/>
      <c r="L62" s="1713"/>
      <c r="M62" s="1713"/>
      <c r="N62" s="1713"/>
      <c r="O62" s="1713"/>
      <c r="P62" s="1713"/>
      <c r="Q62" s="1713"/>
      <c r="R62" s="698"/>
      <c r="S62" s="1724" t="s">
        <v>785</v>
      </c>
      <c r="T62" s="1724"/>
      <c r="U62" s="1724"/>
      <c r="V62" s="1724"/>
      <c r="W62" s="1724"/>
      <c r="X62" s="1724"/>
      <c r="Y62" s="1724"/>
      <c r="Z62" s="1724"/>
      <c r="AA62" s="1724"/>
      <c r="AB62" s="1724"/>
      <c r="AC62" s="1724"/>
      <c r="AD62" s="1724"/>
      <c r="AE62" s="1724"/>
      <c r="AF62" s="1724"/>
      <c r="AG62" s="1724"/>
      <c r="AH62" s="1724"/>
      <c r="AI62" s="1724"/>
      <c r="AY62" s="895" t="s">
        <v>404</v>
      </c>
      <c r="AZ62" s="896"/>
      <c r="BA62" s="896"/>
      <c r="BB62" s="896"/>
      <c r="BC62" s="896"/>
      <c r="BD62" s="896"/>
      <c r="BE62" s="896"/>
      <c r="BF62" s="896"/>
      <c r="BG62" s="896"/>
      <c r="BH62" s="896"/>
      <c r="BO62" s="1742" t="s">
        <v>804</v>
      </c>
      <c r="BP62" s="1742"/>
      <c r="BQ62" s="1742"/>
      <c r="BR62" s="1742"/>
      <c r="BS62" s="1742"/>
      <c r="BT62" s="1742"/>
      <c r="BU62" s="1742"/>
      <c r="BV62" s="1742"/>
      <c r="BW62" s="1742"/>
      <c r="BX62" s="1742"/>
      <c r="BY62" s="1742"/>
      <c r="BZ62" s="1742"/>
    </row>
    <row r="63" spans="1:78" ht="15" customHeight="1">
      <c r="A63" s="1712" t="s">
        <v>770</v>
      </c>
      <c r="B63" s="1712"/>
      <c r="C63" s="1712"/>
      <c r="D63" s="1712"/>
      <c r="E63" s="1712"/>
      <c r="F63" s="1712"/>
      <c r="G63" s="1712"/>
      <c r="H63" s="1712"/>
      <c r="I63" s="1712"/>
      <c r="J63" s="1712"/>
      <c r="K63" s="1712"/>
      <c r="L63" s="1712"/>
      <c r="M63" s="1712"/>
      <c r="N63" s="1712"/>
      <c r="O63" s="1712"/>
      <c r="P63" s="1712"/>
      <c r="Q63" s="1712"/>
      <c r="R63" s="807"/>
      <c r="S63" s="851" t="s">
        <v>404</v>
      </c>
      <c r="T63" s="852"/>
      <c r="U63" s="852"/>
      <c r="V63" s="852"/>
      <c r="W63" s="852"/>
      <c r="X63" s="852"/>
      <c r="Y63" s="852"/>
      <c r="Z63" s="852"/>
      <c r="AA63" s="853"/>
      <c r="AB63" s="853"/>
      <c r="AC63" s="853"/>
      <c r="AD63" s="829"/>
      <c r="AE63" s="829"/>
      <c r="AF63" s="829"/>
      <c r="AG63" s="829"/>
      <c r="AH63" s="829"/>
      <c r="AI63" s="829"/>
      <c r="AY63" s="1731" t="s">
        <v>786</v>
      </c>
      <c r="AZ63" s="1731"/>
      <c r="BA63" s="1731"/>
      <c r="BB63" s="1731"/>
      <c r="BC63" s="1731"/>
      <c r="BD63" s="1731"/>
      <c r="BE63" s="1731"/>
      <c r="BF63" s="1731"/>
      <c r="BG63" s="1731"/>
      <c r="BH63" s="1731"/>
      <c r="BO63" s="1743" t="s">
        <v>801</v>
      </c>
      <c r="BP63" s="1743"/>
      <c r="BQ63" s="1743"/>
      <c r="BR63" s="1743"/>
      <c r="BS63" s="1743"/>
      <c r="BT63" s="1743"/>
      <c r="BU63" s="1743"/>
      <c r="BV63" s="1743"/>
      <c r="BW63" s="1743"/>
      <c r="BX63" s="1743"/>
      <c r="BY63" s="1743"/>
      <c r="BZ63" s="1743"/>
    </row>
    <row r="64" spans="1:78" ht="21.75" customHeight="1">
      <c r="A64" s="1713" t="s">
        <v>761</v>
      </c>
      <c r="B64" s="1713"/>
      <c r="C64" s="1713"/>
      <c r="D64" s="1713"/>
      <c r="E64" s="1713"/>
      <c r="F64" s="1713"/>
      <c r="G64" s="1713"/>
      <c r="H64" s="1713"/>
      <c r="I64" s="1713"/>
      <c r="J64" s="1713"/>
      <c r="K64" s="1713"/>
      <c r="L64" s="1713"/>
      <c r="M64" s="1713"/>
      <c r="N64" s="1713"/>
      <c r="O64" s="1713"/>
      <c r="P64" s="1713"/>
      <c r="Q64" s="1713"/>
      <c r="R64" s="807"/>
      <c r="S64" s="1725" t="s">
        <v>786</v>
      </c>
      <c r="T64" s="1725"/>
      <c r="U64" s="1725"/>
      <c r="V64" s="1725"/>
      <c r="W64" s="1725"/>
      <c r="X64" s="1725"/>
      <c r="Y64" s="1725"/>
      <c r="Z64" s="1725"/>
      <c r="AA64" s="1725"/>
      <c r="AB64" s="1725"/>
      <c r="AC64" s="1725"/>
      <c r="AD64" s="1725"/>
      <c r="AE64" s="1725"/>
      <c r="AF64" s="1725"/>
      <c r="AG64" s="1725"/>
      <c r="AH64" s="1725"/>
      <c r="AI64" s="829"/>
      <c r="AY64" s="1732" t="s">
        <v>787</v>
      </c>
      <c r="AZ64" s="1732"/>
      <c r="BA64" s="1732"/>
      <c r="BB64" s="1732"/>
      <c r="BC64" s="1732"/>
      <c r="BD64" s="1732"/>
      <c r="BE64" s="1732"/>
      <c r="BF64" s="1732"/>
      <c r="BG64" s="1732"/>
      <c r="BH64" s="1732"/>
      <c r="BO64" s="1742" t="s">
        <v>805</v>
      </c>
      <c r="BP64" s="1742"/>
      <c r="BQ64" s="1742"/>
      <c r="BR64" s="1742"/>
      <c r="BS64" s="1742"/>
      <c r="BT64" s="1742"/>
      <c r="BU64" s="1742"/>
      <c r="BV64" s="1742"/>
      <c r="BW64" s="1742"/>
      <c r="BX64" s="1742"/>
      <c r="BY64" s="1742"/>
      <c r="BZ64" s="1742"/>
    </row>
    <row r="65" spans="1:78" ht="12" customHeight="1">
      <c r="A65" s="1713" t="s">
        <v>771</v>
      </c>
      <c r="B65" s="1713"/>
      <c r="C65" s="1713"/>
      <c r="D65" s="1713"/>
      <c r="E65" s="1713"/>
      <c r="F65" s="1713"/>
      <c r="G65" s="1713"/>
      <c r="H65" s="1713"/>
      <c r="I65" s="1713"/>
      <c r="J65" s="1713"/>
      <c r="K65" s="1713"/>
      <c r="L65" s="1713"/>
      <c r="M65" s="1713"/>
      <c r="N65" s="1713"/>
      <c r="O65" s="1713"/>
      <c r="P65" s="1713"/>
      <c r="Q65" s="1713"/>
      <c r="R65" s="807"/>
      <c r="S65" s="1718" t="s">
        <v>787</v>
      </c>
      <c r="T65" s="1718"/>
      <c r="U65" s="1718"/>
      <c r="V65" s="1718"/>
      <c r="W65" s="1718"/>
      <c r="X65" s="1718"/>
      <c r="Y65" s="1718"/>
      <c r="Z65" s="1718"/>
      <c r="AA65" s="1718"/>
      <c r="AB65" s="1718"/>
      <c r="AC65" s="1718"/>
      <c r="AD65" s="1718"/>
      <c r="AE65" s="1718"/>
      <c r="AF65" s="1718"/>
      <c r="AG65" s="1718"/>
      <c r="AH65" s="1718"/>
      <c r="AI65" s="1718"/>
      <c r="AY65" s="1732" t="s">
        <v>788</v>
      </c>
      <c r="AZ65" s="1732"/>
      <c r="BA65" s="1732"/>
      <c r="BB65" s="1732"/>
      <c r="BC65" s="1732"/>
      <c r="BD65" s="1732"/>
      <c r="BE65" s="1732"/>
      <c r="BF65" s="1732"/>
      <c r="BG65" s="1732"/>
      <c r="BH65" s="1732"/>
      <c r="BO65" s="888" t="s">
        <v>404</v>
      </c>
      <c r="BP65" s="889"/>
      <c r="BQ65" s="889"/>
      <c r="BR65" s="889"/>
      <c r="BS65" s="889"/>
      <c r="BT65" s="889"/>
      <c r="BU65" s="889"/>
      <c r="BV65" s="889"/>
      <c r="BW65" s="890"/>
      <c r="BX65" s="890"/>
      <c r="BY65" s="891"/>
      <c r="BZ65" s="891"/>
    </row>
    <row r="66" spans="1:78" ht="12" customHeight="1">
      <c r="A66" s="1713" t="s">
        <v>762</v>
      </c>
      <c r="B66" s="1713"/>
      <c r="C66" s="1713"/>
      <c r="D66" s="1713"/>
      <c r="E66" s="1713"/>
      <c r="F66" s="1713"/>
      <c r="G66" s="1713"/>
      <c r="H66" s="1713"/>
      <c r="I66" s="1713"/>
      <c r="J66" s="1713"/>
      <c r="K66" s="1713"/>
      <c r="L66" s="1713"/>
      <c r="M66" s="1713"/>
      <c r="N66" s="1713"/>
      <c r="O66" s="1713"/>
      <c r="P66" s="1713"/>
      <c r="Q66" s="1713"/>
      <c r="R66" s="807"/>
      <c r="S66" s="1718" t="s">
        <v>788</v>
      </c>
      <c r="T66" s="1718"/>
      <c r="U66" s="1718"/>
      <c r="V66" s="1718"/>
      <c r="W66" s="1718"/>
      <c r="X66" s="1718"/>
      <c r="Y66" s="1718"/>
      <c r="Z66" s="1718"/>
      <c r="AA66" s="1718"/>
      <c r="AB66" s="1718"/>
      <c r="AC66" s="1718"/>
      <c r="AD66" s="1718"/>
      <c r="AE66" s="1718"/>
      <c r="AF66" s="1718"/>
      <c r="AG66" s="1718"/>
      <c r="AH66" s="1718"/>
      <c r="AI66" s="1718"/>
      <c r="AY66" s="1749" t="s">
        <v>791</v>
      </c>
      <c r="AZ66" s="1749"/>
      <c r="BA66" s="1749"/>
      <c r="BB66" s="1749"/>
      <c r="BC66" s="1749"/>
      <c r="BD66" s="1749"/>
      <c r="BE66" s="1749"/>
      <c r="BF66" s="1749"/>
      <c r="BG66" s="1749"/>
      <c r="BH66" s="1749"/>
      <c r="BO66" s="1738" t="s">
        <v>806</v>
      </c>
      <c r="BP66" s="1738"/>
      <c r="BQ66" s="1738"/>
      <c r="BR66" s="1738"/>
      <c r="BS66" s="1738"/>
      <c r="BT66" s="1738"/>
      <c r="BU66" s="1738"/>
      <c r="BV66" s="1738"/>
      <c r="BW66" s="1738"/>
      <c r="BX66" s="1738"/>
      <c r="BY66" s="1738"/>
      <c r="BZ66" s="1738"/>
    </row>
    <row r="67" spans="1:78" ht="12" customHeight="1">
      <c r="A67" s="1716" t="s">
        <v>763</v>
      </c>
      <c r="B67" s="1716"/>
      <c r="C67" s="1716"/>
      <c r="D67" s="1716"/>
      <c r="E67" s="1716"/>
      <c r="F67" s="1716"/>
      <c r="G67" s="1716"/>
      <c r="H67" s="1716"/>
      <c r="I67" s="1716"/>
      <c r="J67" s="1716"/>
      <c r="K67" s="1716"/>
      <c r="L67" s="1716"/>
      <c r="M67" s="1716"/>
      <c r="N67" s="1716"/>
      <c r="O67" s="1716"/>
      <c r="P67" s="1716"/>
      <c r="Q67" s="1716"/>
      <c r="R67" s="807"/>
      <c r="S67" s="1719" t="s">
        <v>789</v>
      </c>
      <c r="T67" s="1719"/>
      <c r="U67" s="1719"/>
      <c r="V67" s="1719"/>
      <c r="W67" s="1719"/>
      <c r="X67" s="1719"/>
      <c r="Y67" s="1719"/>
      <c r="Z67" s="1719"/>
      <c r="AA67" s="1719"/>
      <c r="AB67" s="1719"/>
      <c r="AC67" s="1719"/>
      <c r="AD67" s="1719"/>
      <c r="AE67" s="1719"/>
      <c r="AF67" s="1719"/>
      <c r="AG67" s="1719"/>
      <c r="AH67" s="1719"/>
      <c r="AI67" s="829"/>
      <c r="AY67" s="1749" t="s">
        <v>792</v>
      </c>
      <c r="AZ67" s="1749"/>
      <c r="BA67" s="1749"/>
      <c r="BB67" s="1749"/>
      <c r="BC67" s="1749"/>
      <c r="BD67" s="1749"/>
      <c r="BE67" s="1749"/>
      <c r="BF67" s="1749"/>
      <c r="BG67" s="1749"/>
      <c r="BH67" s="1749"/>
      <c r="BO67" s="1724" t="s">
        <v>807</v>
      </c>
      <c r="BP67" s="1724"/>
      <c r="BQ67" s="1724"/>
      <c r="BR67" s="1724"/>
      <c r="BS67" s="1724"/>
      <c r="BT67" s="1724"/>
      <c r="BU67" s="1724"/>
      <c r="BV67" s="1724"/>
      <c r="BW67" s="1724"/>
      <c r="BX67" s="1724"/>
      <c r="BY67" s="1724"/>
      <c r="BZ67" s="1724"/>
    </row>
    <row r="68" spans="1:78" ht="12" customHeight="1">
      <c r="A68" s="699" t="s">
        <v>764</v>
      </c>
      <c r="B68" s="237"/>
      <c r="C68" s="237"/>
      <c r="D68" s="237"/>
      <c r="E68" s="242"/>
      <c r="F68" s="242"/>
      <c r="G68" s="700"/>
      <c r="H68" s="700"/>
      <c r="I68" s="700"/>
      <c r="J68" s="700"/>
      <c r="K68" s="700"/>
      <c r="L68" s="700"/>
      <c r="M68" s="700"/>
      <c r="N68" s="700"/>
      <c r="O68" s="232"/>
      <c r="P68" s="232"/>
      <c r="Q68" s="232"/>
      <c r="R68" s="807"/>
      <c r="S68" s="1720" t="s">
        <v>790</v>
      </c>
      <c r="T68" s="1720"/>
      <c r="U68" s="1720"/>
      <c r="V68" s="1720"/>
      <c r="W68" s="1720"/>
      <c r="X68" s="1720"/>
      <c r="Y68" s="1720"/>
      <c r="Z68" s="1720"/>
      <c r="AA68" s="1720"/>
      <c r="AB68" s="1720"/>
      <c r="AC68" s="1720"/>
      <c r="AD68" s="1720"/>
      <c r="AE68" s="1720"/>
      <c r="AF68" s="1720"/>
      <c r="AG68" s="1720"/>
      <c r="AH68" s="1720"/>
      <c r="AI68" s="829"/>
      <c r="AY68" s="1748" t="s">
        <v>814</v>
      </c>
      <c r="AZ68" s="1748"/>
      <c r="BA68" s="1748"/>
      <c r="BB68" s="1748"/>
      <c r="BC68" s="1748"/>
      <c r="BD68" s="1748"/>
      <c r="BE68" s="1748"/>
      <c r="BF68" s="1748"/>
      <c r="BG68" s="1748"/>
      <c r="BH68" s="1748"/>
      <c r="BO68" s="1724" t="s">
        <v>808</v>
      </c>
      <c r="BP68" s="1724"/>
      <c r="BQ68" s="1724"/>
      <c r="BR68" s="1724"/>
      <c r="BS68" s="1724"/>
      <c r="BT68" s="1724"/>
      <c r="BU68" s="1724"/>
      <c r="BV68" s="1724"/>
      <c r="BW68" s="1724"/>
      <c r="BX68" s="1724"/>
      <c r="BY68" s="1724"/>
      <c r="BZ68" s="1724"/>
    </row>
    <row r="69" spans="1:78" ht="12" customHeight="1">
      <c r="A69" s="766" t="s">
        <v>765</v>
      </c>
      <c r="B69" s="237"/>
      <c r="C69" s="237"/>
      <c r="D69" s="237"/>
      <c r="E69" s="242"/>
      <c r="F69" s="242"/>
      <c r="G69" s="700"/>
      <c r="H69" s="700"/>
      <c r="I69" s="700"/>
      <c r="J69" s="700"/>
      <c r="K69" s="700"/>
      <c r="L69" s="700"/>
      <c r="M69" s="700"/>
      <c r="N69" s="700"/>
      <c r="O69" s="232"/>
      <c r="P69" s="232"/>
      <c r="Q69" s="232"/>
      <c r="R69" s="807"/>
      <c r="S69" s="808"/>
      <c r="T69" s="808"/>
      <c r="U69" s="808"/>
      <c r="V69" s="808"/>
      <c r="W69" s="808"/>
      <c r="X69" s="808"/>
      <c r="Y69" s="808"/>
      <c r="Z69" s="808"/>
      <c r="AA69" s="808"/>
      <c r="AB69" s="808"/>
      <c r="AC69" s="808"/>
      <c r="AD69" s="808"/>
      <c r="AE69" s="808"/>
      <c r="AF69" s="808"/>
      <c r="AG69" s="808"/>
      <c r="AH69" s="808"/>
      <c r="AI69" s="808"/>
      <c r="AY69" s="1748" t="s">
        <v>815</v>
      </c>
      <c r="AZ69" s="1748"/>
      <c r="BA69" s="1748"/>
      <c r="BB69" s="1748"/>
      <c r="BC69" s="1748"/>
      <c r="BD69" s="1748"/>
      <c r="BE69" s="1748"/>
      <c r="BF69" s="1748"/>
      <c r="BG69" s="1748"/>
      <c r="BH69" s="1748"/>
      <c r="BO69" s="1746" t="s">
        <v>809</v>
      </c>
      <c r="BP69" s="1746"/>
      <c r="BQ69" s="1746"/>
      <c r="BR69" s="1746"/>
      <c r="BS69" s="1746"/>
      <c r="BT69" s="1746"/>
      <c r="BU69" s="1746"/>
      <c r="BV69" s="1746"/>
      <c r="BW69" s="1746"/>
      <c r="BX69" s="1746"/>
      <c r="BY69" s="1746"/>
      <c r="BZ69" s="1746"/>
    </row>
    <row r="70" spans="1:78" ht="12" customHeight="1">
      <c r="A70" s="699"/>
      <c r="B70" s="237"/>
      <c r="C70" s="237"/>
      <c r="D70" s="237"/>
      <c r="E70" s="242"/>
      <c r="F70" s="242"/>
      <c r="G70" s="700"/>
      <c r="H70" s="700"/>
      <c r="I70" s="700"/>
      <c r="J70" s="700"/>
      <c r="K70" s="700"/>
      <c r="L70" s="700"/>
      <c r="M70" s="700"/>
      <c r="N70" s="700"/>
      <c r="O70" s="232"/>
      <c r="P70" s="232"/>
      <c r="Q70" s="232"/>
      <c r="R70" s="807"/>
      <c r="S70" s="854" t="s">
        <v>776</v>
      </c>
      <c r="T70" s="808"/>
      <c r="U70" s="808"/>
      <c r="V70" s="808"/>
      <c r="W70" s="808"/>
      <c r="X70" s="808"/>
      <c r="Y70" s="808"/>
      <c r="Z70" s="808"/>
      <c r="AA70" s="808"/>
      <c r="AB70" s="808"/>
      <c r="AC70" s="808"/>
      <c r="AD70" s="808"/>
      <c r="AE70" s="808"/>
      <c r="AF70" s="808"/>
      <c r="AG70" s="808"/>
      <c r="AH70" s="808"/>
      <c r="AI70" s="808"/>
      <c r="AY70" s="897"/>
      <c r="AZ70" s="897"/>
      <c r="BA70" s="897"/>
      <c r="BB70" s="897"/>
      <c r="BC70" s="897"/>
      <c r="BD70" s="897"/>
      <c r="BE70" s="897"/>
      <c r="BF70" s="897"/>
      <c r="BG70" s="897"/>
      <c r="BH70" s="897"/>
      <c r="BO70" s="1747" t="s">
        <v>810</v>
      </c>
      <c r="BP70" s="1747"/>
      <c r="BQ70" s="1747"/>
      <c r="BR70" s="1747"/>
      <c r="BS70" s="1747"/>
      <c r="BT70" s="1747"/>
      <c r="BU70" s="1747"/>
      <c r="BV70" s="1747"/>
      <c r="BW70" s="1747"/>
      <c r="BX70" s="1747"/>
      <c r="BY70" s="1747"/>
      <c r="BZ70" s="1747"/>
    </row>
    <row r="71" spans="1:78" ht="12" customHeight="1">
      <c r="A71" s="1717" t="s">
        <v>405</v>
      </c>
      <c r="B71" s="1717"/>
      <c r="C71" s="1717"/>
      <c r="D71" s="1717"/>
      <c r="E71" s="1717"/>
      <c r="F71" s="1717"/>
      <c r="G71" s="1717"/>
      <c r="H71" s="1717"/>
      <c r="I71" s="1717"/>
      <c r="J71" s="1717"/>
      <c r="K71" s="1717"/>
      <c r="L71" s="232"/>
      <c r="M71" s="232"/>
      <c r="N71" s="232"/>
      <c r="O71" s="232"/>
      <c r="P71" s="232"/>
      <c r="Q71" s="232"/>
      <c r="R71" s="807"/>
      <c r="S71" s="855" t="s">
        <v>775</v>
      </c>
      <c r="T71" s="808"/>
      <c r="U71" s="808"/>
      <c r="V71" s="808"/>
      <c r="W71" s="808"/>
      <c r="X71" s="808"/>
      <c r="Y71" s="808"/>
      <c r="Z71" s="808"/>
      <c r="AA71" s="808"/>
      <c r="AB71" s="808"/>
      <c r="AC71" s="808"/>
      <c r="AD71" s="808"/>
      <c r="AE71" s="808"/>
      <c r="AF71" s="808"/>
      <c r="AG71" s="808"/>
      <c r="AH71" s="808"/>
      <c r="AI71" s="808"/>
      <c r="AY71" s="898" t="s">
        <v>776</v>
      </c>
      <c r="AZ71" s="899"/>
      <c r="BA71" s="899"/>
      <c r="BB71" s="899"/>
      <c r="BC71" s="899"/>
      <c r="BD71" s="899"/>
      <c r="BE71" s="899"/>
      <c r="BF71" s="899"/>
      <c r="BG71" s="899"/>
      <c r="BH71" s="899"/>
      <c r="BO71" s="839"/>
      <c r="BP71" s="842"/>
      <c r="BQ71" s="842"/>
      <c r="BR71" s="842"/>
      <c r="BS71" s="842"/>
      <c r="BT71" s="842"/>
      <c r="BU71" s="842"/>
      <c r="BV71" s="842"/>
      <c r="BW71" s="842"/>
      <c r="BX71" s="842"/>
      <c r="BY71" s="842"/>
      <c r="BZ71" s="842"/>
    </row>
    <row r="72" spans="1:78" ht="12" customHeight="1">
      <c r="A72" s="246" t="s">
        <v>406</v>
      </c>
      <c r="B72" s="232"/>
      <c r="C72" s="242"/>
      <c r="D72" s="240"/>
      <c r="E72" s="242"/>
      <c r="F72" s="250"/>
      <c r="G72" s="232"/>
      <c r="H72" s="232"/>
      <c r="I72" s="232"/>
      <c r="J72" s="232"/>
      <c r="K72" s="232"/>
      <c r="L72" s="232"/>
      <c r="M72" s="232"/>
      <c r="N72" s="232"/>
      <c r="O72" s="232"/>
      <c r="P72" s="232"/>
      <c r="Q72" s="232"/>
      <c r="R72" s="807"/>
      <c r="AY72" s="900" t="s">
        <v>775</v>
      </c>
      <c r="AZ72" s="901"/>
      <c r="BA72" s="901"/>
      <c r="BB72" s="901"/>
      <c r="BC72" s="901"/>
      <c r="BD72" s="901"/>
      <c r="BE72" s="901"/>
      <c r="BF72" s="901"/>
      <c r="BG72" s="901"/>
      <c r="BH72" s="901"/>
      <c r="BO72" s="854" t="s">
        <v>776</v>
      </c>
      <c r="BP72" s="842"/>
      <c r="BQ72" s="842"/>
      <c r="BR72" s="842"/>
      <c r="BS72" s="842"/>
      <c r="BT72" s="842"/>
      <c r="BU72" s="842"/>
      <c r="BV72" s="842"/>
      <c r="BW72" s="842"/>
      <c r="BX72" s="842"/>
      <c r="BY72" s="842"/>
      <c r="BZ72" s="842"/>
    </row>
    <row r="73" spans="1:78" ht="12" customHeight="1">
      <c r="A73" s="246"/>
      <c r="B73" s="232"/>
      <c r="C73" s="242"/>
      <c r="D73" s="240"/>
      <c r="E73" s="242"/>
      <c r="F73" s="250"/>
      <c r="G73" s="232"/>
      <c r="H73" s="232"/>
      <c r="I73" s="232"/>
      <c r="J73" s="232"/>
      <c r="K73" s="232"/>
      <c r="L73" s="232"/>
      <c r="M73" s="232"/>
      <c r="N73" s="232"/>
      <c r="O73" s="232"/>
      <c r="P73" s="232"/>
      <c r="Q73" s="232"/>
      <c r="R73" s="807"/>
      <c r="BO73" s="855" t="s">
        <v>775</v>
      </c>
      <c r="BP73" s="842"/>
      <c r="BQ73" s="842"/>
      <c r="BR73" s="842"/>
      <c r="BS73" s="842"/>
      <c r="BT73" s="842"/>
      <c r="BU73" s="842"/>
      <c r="BV73" s="842"/>
      <c r="BW73" s="842"/>
      <c r="BX73" s="842"/>
      <c r="BY73" s="842"/>
      <c r="BZ73" s="842"/>
    </row>
    <row r="74" spans="1:78" ht="12" customHeight="1">
      <c r="A74" s="246"/>
      <c r="B74" s="232"/>
      <c r="C74" s="242"/>
      <c r="D74" s="240"/>
      <c r="E74" s="242"/>
      <c r="F74" s="250"/>
      <c r="G74" s="232"/>
      <c r="H74" s="232"/>
      <c r="I74" s="232"/>
      <c r="J74" s="232"/>
      <c r="K74" s="232"/>
      <c r="L74" s="232"/>
      <c r="M74" s="232"/>
      <c r="N74" s="232"/>
      <c r="O74" s="232"/>
      <c r="P74" s="232"/>
      <c r="Q74" s="232"/>
      <c r="R74" s="807"/>
      <c r="BG74" s="1741" t="s">
        <v>778</v>
      </c>
      <c r="BH74" s="1741"/>
      <c r="BI74" s="1741"/>
      <c r="BJ74" s="1741"/>
      <c r="BK74" s="1741"/>
      <c r="BL74" s="1741"/>
      <c r="BM74" s="1741"/>
      <c r="BN74" s="1741"/>
      <c r="BO74" s="1741"/>
      <c r="BP74" s="1741"/>
    </row>
    <row r="75" spans="1:78" ht="12" customHeight="1">
      <c r="A75" s="648" t="s">
        <v>595</v>
      </c>
      <c r="B75" s="673"/>
      <c r="C75" s="673"/>
      <c r="D75" s="674"/>
      <c r="E75" s="648"/>
      <c r="F75" s="673"/>
      <c r="G75" s="673"/>
      <c r="H75" s="673"/>
      <c r="I75" s="673"/>
      <c r="J75" s="673"/>
      <c r="K75" s="673"/>
      <c r="L75" s="673"/>
      <c r="M75" s="673"/>
      <c r="N75" s="673"/>
      <c r="BG75" s="1742" t="s">
        <v>784</v>
      </c>
      <c r="BH75" s="1742"/>
      <c r="BI75" s="1742"/>
      <c r="BJ75" s="1742"/>
      <c r="BK75" s="1742"/>
      <c r="BL75" s="1742"/>
      <c r="BM75" s="1742"/>
      <c r="BN75" s="1742"/>
      <c r="BO75" s="1742"/>
      <c r="BP75" s="1742"/>
    </row>
    <row r="76" spans="1:78" ht="12" customHeight="1">
      <c r="A76" s="675" t="s">
        <v>360</v>
      </c>
      <c r="B76" s="673"/>
      <c r="C76" s="673"/>
      <c r="D76" s="673"/>
      <c r="E76" s="673"/>
      <c r="F76" s="673"/>
      <c r="G76" s="673"/>
      <c r="H76" s="673"/>
      <c r="I76" s="245"/>
      <c r="J76" s="673"/>
      <c r="K76" s="673"/>
      <c r="L76" s="673"/>
      <c r="M76" s="673"/>
      <c r="N76" s="673"/>
      <c r="BG76" s="1743" t="s">
        <v>779</v>
      </c>
      <c r="BH76" s="1743"/>
      <c r="BI76" s="1743"/>
      <c r="BJ76" s="1743"/>
      <c r="BK76" s="1743"/>
      <c r="BL76" s="1743"/>
      <c r="BM76" s="1743"/>
      <c r="BN76" s="1743"/>
      <c r="BO76" s="1743"/>
      <c r="BP76" s="1743"/>
    </row>
    <row r="77" spans="1:78" ht="12" customHeight="1">
      <c r="A77" s="252"/>
      <c r="B77" s="673"/>
      <c r="C77" s="675"/>
      <c r="D77" s="673"/>
      <c r="E77" s="673"/>
      <c r="F77" s="673"/>
      <c r="G77" s="673"/>
      <c r="H77" s="673"/>
      <c r="I77" s="245"/>
      <c r="J77" s="673"/>
      <c r="K77" s="673"/>
      <c r="L77" s="673"/>
      <c r="M77" s="673"/>
      <c r="N77" s="673"/>
      <c r="BG77" s="1738" t="s">
        <v>785</v>
      </c>
      <c r="BH77" s="1738"/>
      <c r="BI77" s="1738"/>
      <c r="BJ77" s="1738"/>
      <c r="BK77" s="1738"/>
      <c r="BL77" s="1738"/>
      <c r="BM77" s="1738"/>
      <c r="BN77" s="1738"/>
      <c r="BO77" s="1738"/>
      <c r="BP77" s="1738"/>
    </row>
    <row r="78" spans="1:78" ht="12" customHeight="1">
      <c r="A78" s="676"/>
      <c r="B78" s="676"/>
      <c r="C78" s="1708" t="s">
        <v>596</v>
      </c>
      <c r="D78" s="1710" t="s">
        <v>597</v>
      </c>
      <c r="E78" s="764"/>
      <c r="F78" s="1710" t="s">
        <v>598</v>
      </c>
      <c r="G78" s="764"/>
      <c r="H78" s="1707" t="s">
        <v>599</v>
      </c>
      <c r="I78" s="1707"/>
      <c r="J78" s="1707"/>
      <c r="K78" s="1707"/>
      <c r="L78" s="764"/>
      <c r="M78" s="1707" t="s">
        <v>600</v>
      </c>
      <c r="N78" s="1707"/>
      <c r="O78" s="251"/>
      <c r="P78" s="1707" t="s">
        <v>601</v>
      </c>
      <c r="Q78" s="1707"/>
      <c r="BG78" s="1739" t="s">
        <v>404</v>
      </c>
      <c r="BH78" s="1739"/>
      <c r="BI78" s="1739"/>
      <c r="BJ78" s="1739"/>
      <c r="BK78" s="1739"/>
      <c r="BL78" s="1739"/>
      <c r="BM78" s="1739"/>
      <c r="BN78" s="1739"/>
      <c r="BO78" s="1739"/>
      <c r="BP78" s="1739"/>
    </row>
    <row r="79" spans="1:78" ht="12" customHeight="1">
      <c r="A79" s="678"/>
      <c r="B79" s="678"/>
      <c r="C79" s="1709"/>
      <c r="D79" s="1711"/>
      <c r="E79" s="765"/>
      <c r="F79" s="1711"/>
      <c r="G79" s="765"/>
      <c r="H79" s="765" t="s">
        <v>602</v>
      </c>
      <c r="I79" s="765" t="s">
        <v>603</v>
      </c>
      <c r="J79" s="765" t="s">
        <v>604</v>
      </c>
      <c r="K79" s="680" t="s">
        <v>605</v>
      </c>
      <c r="L79" s="765"/>
      <c r="M79" s="765" t="s">
        <v>606</v>
      </c>
      <c r="N79" s="765" t="s">
        <v>607</v>
      </c>
      <c r="P79" s="765" t="s">
        <v>604</v>
      </c>
      <c r="Q79" s="680" t="s">
        <v>605</v>
      </c>
      <c r="BG79" s="1739" t="s">
        <v>786</v>
      </c>
      <c r="BH79" s="1739"/>
      <c r="BI79" s="1739"/>
      <c r="BJ79" s="1739"/>
      <c r="BK79" s="1739"/>
      <c r="BL79" s="1739"/>
      <c r="BM79" s="1739"/>
      <c r="BN79" s="1739"/>
      <c r="BO79" s="1739"/>
      <c r="BP79" s="1739"/>
    </row>
    <row r="80" spans="1:78" ht="12" customHeight="1">
      <c r="A80" s="681"/>
      <c r="B80" s="681"/>
      <c r="C80" s="682"/>
      <c r="D80" s="683"/>
      <c r="E80" s="684"/>
      <c r="F80" s="683"/>
      <c r="G80" s="685"/>
      <c r="H80" s="683"/>
      <c r="I80" s="686"/>
      <c r="J80" s="686"/>
      <c r="K80" s="686"/>
      <c r="L80" s="681"/>
      <c r="M80" s="687"/>
      <c r="N80" s="687"/>
      <c r="Q80" s="688"/>
      <c r="BG80" s="1740" t="s">
        <v>787</v>
      </c>
      <c r="BH80" s="1740"/>
      <c r="BI80" s="1740"/>
      <c r="BJ80" s="1740"/>
      <c r="BK80" s="1740"/>
      <c r="BL80" s="1740"/>
      <c r="BM80" s="1740"/>
      <c r="BN80" s="1740"/>
      <c r="BO80" s="1740"/>
      <c r="BP80" s="1740"/>
    </row>
    <row r="81" spans="1:68" ht="12" customHeight="1">
      <c r="A81" s="681"/>
      <c r="B81" s="681"/>
      <c r="C81" s="689" t="s">
        <v>608</v>
      </c>
      <c r="D81" s="690">
        <v>537808</v>
      </c>
      <c r="E81" s="681"/>
      <c r="F81" s="691">
        <v>50.1</v>
      </c>
      <c r="G81" s="687"/>
      <c r="H81" s="691">
        <v>10.6</v>
      </c>
      <c r="I81" s="691">
        <v>9.8000000000000007</v>
      </c>
      <c r="J81" s="691">
        <v>13.8</v>
      </c>
      <c r="K81" s="691">
        <v>15.9</v>
      </c>
      <c r="L81" s="687"/>
      <c r="M81" s="691">
        <v>12.9</v>
      </c>
      <c r="N81" s="691">
        <v>2.9</v>
      </c>
      <c r="O81" s="692"/>
      <c r="P81" s="691">
        <v>2.7</v>
      </c>
      <c r="Q81" s="691">
        <v>2.9</v>
      </c>
      <c r="BG81" s="1718" t="s">
        <v>788</v>
      </c>
      <c r="BH81" s="1718"/>
      <c r="BI81" s="1718"/>
      <c r="BJ81" s="1718"/>
      <c r="BK81" s="1718"/>
      <c r="BL81" s="1718"/>
      <c r="BM81" s="1718"/>
      <c r="BN81" s="1718"/>
      <c r="BO81" s="1718"/>
      <c r="BP81" s="1718"/>
    </row>
    <row r="82" spans="1:68" ht="12" customHeight="1">
      <c r="A82" s="681"/>
      <c r="B82" s="681"/>
      <c r="C82" s="689"/>
      <c r="D82" s="693"/>
      <c r="E82" s="693"/>
      <c r="F82" s="693"/>
      <c r="G82" s="693"/>
      <c r="H82" s="693"/>
      <c r="I82" s="693"/>
      <c r="J82" s="693"/>
      <c r="K82" s="693"/>
      <c r="L82" s="693"/>
      <c r="M82" s="693"/>
      <c r="N82" s="693"/>
      <c r="P82" s="693"/>
      <c r="Q82" s="693"/>
      <c r="BG82" s="1744" t="s">
        <v>796</v>
      </c>
      <c r="BH82" s="1744"/>
      <c r="BI82" s="1744"/>
      <c r="BJ82" s="1744"/>
      <c r="BK82" s="1744"/>
      <c r="BL82" s="1744"/>
      <c r="BM82" s="1744"/>
      <c r="BN82" s="1744"/>
      <c r="BO82" s="1744"/>
      <c r="BP82" s="1744"/>
    </row>
    <row r="83" spans="1:68" ht="12" customHeight="1">
      <c r="A83" s="239" t="s">
        <v>361</v>
      </c>
      <c r="B83" s="248"/>
      <c r="C83" s="235" t="s">
        <v>609</v>
      </c>
      <c r="D83" s="690">
        <v>600425</v>
      </c>
      <c r="E83" s="681"/>
      <c r="F83" s="691">
        <v>48.5</v>
      </c>
      <c r="G83" s="687"/>
      <c r="H83" s="691">
        <v>10.1</v>
      </c>
      <c r="I83" s="691">
        <v>9.3000000000000007</v>
      </c>
      <c r="J83" s="691">
        <v>13.6</v>
      </c>
      <c r="K83" s="691">
        <v>15.4</v>
      </c>
      <c r="L83" s="687"/>
      <c r="M83" s="691">
        <v>12.7</v>
      </c>
      <c r="N83" s="691">
        <v>2.8</v>
      </c>
      <c r="O83" s="692"/>
      <c r="P83" s="691">
        <v>2.6</v>
      </c>
      <c r="Q83" s="691">
        <v>2.8</v>
      </c>
      <c r="BG83" s="1737" t="s">
        <v>790</v>
      </c>
      <c r="BH83" s="1737"/>
      <c r="BI83" s="1737"/>
      <c r="BJ83" s="1737"/>
      <c r="BK83" s="1737"/>
      <c r="BL83" s="1737"/>
      <c r="BM83" s="1737"/>
      <c r="BN83" s="1737"/>
      <c r="BO83" s="1737"/>
      <c r="BP83" s="1737"/>
    </row>
    <row r="84" spans="1:68" ht="12" customHeight="1">
      <c r="A84" s="682"/>
      <c r="B84" s="249"/>
      <c r="C84" s="682"/>
      <c r="D84" s="683"/>
      <c r="E84" s="684"/>
      <c r="F84" s="683"/>
      <c r="G84" s="685"/>
      <c r="H84" s="683"/>
      <c r="I84" s="686"/>
      <c r="J84" s="686"/>
      <c r="K84" s="686"/>
      <c r="L84" s="681"/>
      <c r="M84" s="687"/>
      <c r="N84" s="687"/>
      <c r="P84" s="687"/>
      <c r="Q84" s="687"/>
      <c r="BG84" s="892"/>
      <c r="BH84" s="892"/>
      <c r="BI84" s="892"/>
      <c r="BJ84" s="892"/>
      <c r="BK84" s="892"/>
      <c r="BL84" s="892"/>
      <c r="BM84" s="892"/>
      <c r="BN84" s="892"/>
      <c r="BO84" s="892"/>
      <c r="BP84" s="892"/>
    </row>
    <row r="85" spans="1:68" ht="12" customHeight="1">
      <c r="A85" s="235" t="s">
        <v>375</v>
      </c>
      <c r="B85" s="248" t="s">
        <v>376</v>
      </c>
      <c r="C85" s="235" t="s">
        <v>2</v>
      </c>
      <c r="D85" s="690">
        <v>76596</v>
      </c>
      <c r="E85" s="681"/>
      <c r="F85" s="691">
        <v>51.9</v>
      </c>
      <c r="G85" s="687"/>
      <c r="H85" s="691">
        <v>10.9</v>
      </c>
      <c r="I85" s="691">
        <v>10.3</v>
      </c>
      <c r="J85" s="691">
        <v>14.5</v>
      </c>
      <c r="K85" s="691">
        <v>16.2</v>
      </c>
      <c r="L85" s="687"/>
      <c r="M85" s="691">
        <v>14.2</v>
      </c>
      <c r="N85" s="691">
        <v>2.1</v>
      </c>
      <c r="O85" s="692"/>
      <c r="P85" s="691">
        <v>2.7</v>
      </c>
      <c r="Q85" s="691">
        <v>2.9</v>
      </c>
      <c r="BG85" s="854" t="s">
        <v>776</v>
      </c>
      <c r="BH85" s="893"/>
      <c r="BI85" s="893"/>
      <c r="BJ85" s="893"/>
      <c r="BK85" s="893"/>
      <c r="BL85" s="893"/>
      <c r="BM85" s="893"/>
      <c r="BN85" s="893"/>
      <c r="BO85" s="893"/>
      <c r="BP85" s="893"/>
    </row>
    <row r="86" spans="1:68" ht="12" customHeight="1">
      <c r="A86" s="235" t="s">
        <v>377</v>
      </c>
      <c r="B86" s="248" t="s">
        <v>378</v>
      </c>
      <c r="C86" s="234" t="s">
        <v>179</v>
      </c>
      <c r="D86" s="690">
        <v>25070</v>
      </c>
      <c r="E86" s="681"/>
      <c r="F86" s="691">
        <v>51.3</v>
      </c>
      <c r="G86" s="687"/>
      <c r="H86" s="691">
        <v>10.8</v>
      </c>
      <c r="I86" s="691">
        <v>10.1</v>
      </c>
      <c r="J86" s="691">
        <v>14.3</v>
      </c>
      <c r="K86" s="691">
        <v>16.100000000000001</v>
      </c>
      <c r="L86" s="687"/>
      <c r="M86" s="691">
        <v>13.7</v>
      </c>
      <c r="N86" s="691">
        <v>2.4</v>
      </c>
      <c r="O86" s="692"/>
      <c r="P86" s="691">
        <v>2.6</v>
      </c>
      <c r="Q86" s="691">
        <v>2.9</v>
      </c>
      <c r="BG86" s="894" t="s">
        <v>775</v>
      </c>
      <c r="BH86" s="893"/>
      <c r="BI86" s="893"/>
      <c r="BJ86" s="893"/>
      <c r="BK86" s="893"/>
      <c r="BL86" s="893"/>
      <c r="BM86" s="893"/>
      <c r="BN86" s="893"/>
      <c r="BO86" s="893"/>
      <c r="BP86" s="893"/>
    </row>
    <row r="87" spans="1:68" ht="12" customHeight="1">
      <c r="A87" s="235" t="s">
        <v>379</v>
      </c>
      <c r="B87" s="248" t="s">
        <v>380</v>
      </c>
      <c r="C87" s="235" t="s">
        <v>180</v>
      </c>
      <c r="D87" s="690">
        <v>51526</v>
      </c>
      <c r="E87" s="681"/>
      <c r="F87" s="691">
        <v>52.3</v>
      </c>
      <c r="G87" s="687"/>
      <c r="H87" s="691">
        <v>10.9</v>
      </c>
      <c r="I87" s="691">
        <v>10.3</v>
      </c>
      <c r="J87" s="691">
        <v>14.7</v>
      </c>
      <c r="K87" s="691">
        <v>16.3</v>
      </c>
      <c r="L87" s="687"/>
      <c r="M87" s="691">
        <v>14.4</v>
      </c>
      <c r="N87" s="691">
        <v>1.9</v>
      </c>
      <c r="O87" s="692"/>
      <c r="P87" s="691">
        <v>2.7</v>
      </c>
      <c r="Q87" s="691">
        <v>2.9</v>
      </c>
    </row>
    <row r="88" spans="1:68" ht="12" customHeight="1">
      <c r="A88" s="241" t="s">
        <v>381</v>
      </c>
      <c r="B88" s="249">
        <v>301</v>
      </c>
      <c r="C88" s="236" t="s">
        <v>304</v>
      </c>
      <c r="D88" s="694">
        <v>2201</v>
      </c>
      <c r="E88" s="681"/>
      <c r="F88" s="695">
        <v>49.7</v>
      </c>
      <c r="G88" s="687"/>
      <c r="H88" s="695">
        <v>10.7</v>
      </c>
      <c r="I88" s="695">
        <v>9.6</v>
      </c>
      <c r="J88" s="695">
        <v>13.5</v>
      </c>
      <c r="K88" s="695">
        <v>15.8</v>
      </c>
      <c r="L88" s="687"/>
      <c r="M88" s="695">
        <v>13.3</v>
      </c>
      <c r="N88" s="695">
        <v>2.5</v>
      </c>
      <c r="O88" s="696"/>
      <c r="P88" s="695">
        <v>2.6</v>
      </c>
      <c r="Q88" s="695">
        <v>2.9</v>
      </c>
    </row>
    <row r="89" spans="1:68" ht="12" customHeight="1">
      <c r="A89" s="241" t="s">
        <v>382</v>
      </c>
      <c r="B89" s="249">
        <v>302</v>
      </c>
      <c r="C89" s="236" t="s">
        <v>305</v>
      </c>
      <c r="D89" s="694">
        <v>3647</v>
      </c>
      <c r="E89" s="681"/>
      <c r="F89" s="695">
        <v>56.1</v>
      </c>
      <c r="G89" s="687"/>
      <c r="H89" s="695">
        <v>11.7</v>
      </c>
      <c r="I89" s="695">
        <v>11.1</v>
      </c>
      <c r="J89" s="695">
        <v>16.100000000000001</v>
      </c>
      <c r="K89" s="695">
        <v>17.2</v>
      </c>
      <c r="L89" s="687"/>
      <c r="M89" s="695">
        <v>16</v>
      </c>
      <c r="N89" s="695">
        <v>1.1000000000000001</v>
      </c>
      <c r="O89" s="696"/>
      <c r="P89" s="695">
        <v>2.7</v>
      </c>
      <c r="Q89" s="695">
        <v>2.9</v>
      </c>
    </row>
    <row r="90" spans="1:68" ht="12" customHeight="1">
      <c r="A90" s="241" t="s">
        <v>383</v>
      </c>
      <c r="B90" s="249">
        <v>303</v>
      </c>
      <c r="C90" s="236" t="s">
        <v>306</v>
      </c>
      <c r="D90" s="694">
        <v>3192</v>
      </c>
      <c r="E90" s="681"/>
      <c r="F90" s="695">
        <v>52.2</v>
      </c>
      <c r="G90" s="687"/>
      <c r="H90" s="695">
        <v>11</v>
      </c>
      <c r="I90" s="695">
        <v>10.3</v>
      </c>
      <c r="J90" s="695">
        <v>14.4</v>
      </c>
      <c r="K90" s="695">
        <v>16.600000000000001</v>
      </c>
      <c r="L90" s="687"/>
      <c r="M90" s="695">
        <v>13.5</v>
      </c>
      <c r="N90" s="695">
        <v>3</v>
      </c>
      <c r="O90" s="696"/>
      <c r="P90" s="695">
        <v>2.7</v>
      </c>
      <c r="Q90" s="695">
        <v>2.9</v>
      </c>
    </row>
    <row r="91" spans="1:68" ht="12" customHeight="1">
      <c r="A91" s="241" t="s">
        <v>384</v>
      </c>
      <c r="B91" s="249">
        <v>304</v>
      </c>
      <c r="C91" s="236" t="s">
        <v>307</v>
      </c>
      <c r="D91" s="694">
        <v>3035</v>
      </c>
      <c r="E91" s="681"/>
      <c r="F91" s="695">
        <v>51.5</v>
      </c>
      <c r="G91" s="687"/>
      <c r="H91" s="695">
        <v>10.5</v>
      </c>
      <c r="I91" s="695">
        <v>10.4</v>
      </c>
      <c r="J91" s="695">
        <v>14.6</v>
      </c>
      <c r="K91" s="695">
        <v>15.9</v>
      </c>
      <c r="L91" s="687"/>
      <c r="M91" s="695">
        <v>14.2</v>
      </c>
      <c r="N91" s="695">
        <v>1.7</v>
      </c>
      <c r="O91" s="696"/>
      <c r="P91" s="695">
        <v>2.7</v>
      </c>
      <c r="Q91" s="695">
        <v>2.9</v>
      </c>
    </row>
    <row r="92" spans="1:68" ht="12" customHeight="1">
      <c r="A92" s="241" t="s">
        <v>385</v>
      </c>
      <c r="B92" s="249">
        <v>305</v>
      </c>
      <c r="C92" s="236" t="s">
        <v>308</v>
      </c>
      <c r="D92" s="694">
        <v>3305</v>
      </c>
      <c r="E92" s="681"/>
      <c r="F92" s="695">
        <v>53.7</v>
      </c>
      <c r="G92" s="687"/>
      <c r="H92" s="695">
        <v>11.2</v>
      </c>
      <c r="I92" s="695">
        <v>10.7</v>
      </c>
      <c r="J92" s="695">
        <v>14.9</v>
      </c>
      <c r="K92" s="695">
        <v>17</v>
      </c>
      <c r="L92" s="687"/>
      <c r="M92" s="695">
        <v>14.1</v>
      </c>
      <c r="N92" s="695">
        <v>2.9</v>
      </c>
      <c r="O92" s="696"/>
      <c r="P92" s="695">
        <v>2.7</v>
      </c>
      <c r="Q92" s="695">
        <v>2.9</v>
      </c>
    </row>
    <row r="93" spans="1:68" ht="12" customHeight="1">
      <c r="A93" s="241" t="s">
        <v>386</v>
      </c>
      <c r="B93" s="249">
        <v>306</v>
      </c>
      <c r="C93" s="236" t="s">
        <v>309</v>
      </c>
      <c r="D93" s="694">
        <v>3844</v>
      </c>
      <c r="E93" s="681"/>
      <c r="F93" s="695">
        <v>48.5</v>
      </c>
      <c r="G93" s="687"/>
      <c r="H93" s="695">
        <v>10.4</v>
      </c>
      <c r="I93" s="695">
        <v>9.5</v>
      </c>
      <c r="J93" s="695">
        <v>13.2</v>
      </c>
      <c r="K93" s="695">
        <v>15.5</v>
      </c>
      <c r="L93" s="687"/>
      <c r="M93" s="695">
        <v>12.7</v>
      </c>
      <c r="N93" s="695">
        <v>2.8</v>
      </c>
      <c r="O93" s="696"/>
      <c r="P93" s="695">
        <v>2.6</v>
      </c>
      <c r="Q93" s="695">
        <v>2.8</v>
      </c>
    </row>
    <row r="94" spans="1:68" ht="12" customHeight="1">
      <c r="A94" s="241" t="s">
        <v>387</v>
      </c>
      <c r="B94" s="249">
        <v>307</v>
      </c>
      <c r="C94" s="236" t="s">
        <v>310</v>
      </c>
      <c r="D94" s="694">
        <v>2781</v>
      </c>
      <c r="E94" s="681"/>
      <c r="F94" s="695">
        <v>50.9</v>
      </c>
      <c r="G94" s="687"/>
      <c r="H94" s="695">
        <v>10.5</v>
      </c>
      <c r="I94" s="695">
        <v>10.1</v>
      </c>
      <c r="J94" s="695">
        <v>14.9</v>
      </c>
      <c r="K94" s="695">
        <v>15.4</v>
      </c>
      <c r="L94" s="687"/>
      <c r="M94" s="695">
        <v>14.4</v>
      </c>
      <c r="N94" s="695">
        <v>0.9</v>
      </c>
      <c r="O94" s="696"/>
      <c r="P94" s="695">
        <v>2.7</v>
      </c>
      <c r="Q94" s="695">
        <v>2.8</v>
      </c>
    </row>
    <row r="95" spans="1:68" ht="12" customHeight="1">
      <c r="A95" s="241" t="s">
        <v>388</v>
      </c>
      <c r="B95" s="249">
        <v>308</v>
      </c>
      <c r="C95" s="236" t="s">
        <v>311</v>
      </c>
      <c r="D95" s="694">
        <v>3579</v>
      </c>
      <c r="E95" s="681"/>
      <c r="F95" s="695">
        <v>50.4</v>
      </c>
      <c r="G95" s="687"/>
      <c r="H95" s="695">
        <v>10.6</v>
      </c>
      <c r="I95" s="695">
        <v>9.9</v>
      </c>
      <c r="J95" s="695">
        <v>14.4</v>
      </c>
      <c r="K95" s="695">
        <v>15.5</v>
      </c>
      <c r="L95" s="687"/>
      <c r="M95" s="695">
        <v>14.2</v>
      </c>
      <c r="N95" s="695">
        <v>1.3</v>
      </c>
      <c r="O95" s="696"/>
      <c r="P95" s="695">
        <v>2.7</v>
      </c>
      <c r="Q95" s="695">
        <v>2.9</v>
      </c>
    </row>
    <row r="96" spans="1:68" ht="12" customHeight="1">
      <c r="A96" s="241" t="s">
        <v>389</v>
      </c>
      <c r="B96" s="249">
        <v>203</v>
      </c>
      <c r="C96" s="236" t="s">
        <v>312</v>
      </c>
      <c r="D96" s="694">
        <v>2204</v>
      </c>
      <c r="E96" s="681"/>
      <c r="F96" s="695">
        <v>49.6</v>
      </c>
      <c r="G96" s="687"/>
      <c r="H96" s="695">
        <v>10.6</v>
      </c>
      <c r="I96" s="695">
        <v>9.6</v>
      </c>
      <c r="J96" s="695">
        <v>13.6</v>
      </c>
      <c r="K96" s="695">
        <v>15.8</v>
      </c>
      <c r="L96" s="687"/>
      <c r="M96" s="695">
        <v>12.8</v>
      </c>
      <c r="N96" s="695">
        <v>3</v>
      </c>
      <c r="O96" s="696"/>
      <c r="P96" s="695">
        <v>2.6</v>
      </c>
      <c r="Q96" s="695">
        <v>2.8</v>
      </c>
    </row>
    <row r="97" spans="1:18" ht="12" customHeight="1">
      <c r="A97" s="241" t="s">
        <v>390</v>
      </c>
      <c r="B97" s="249">
        <v>310</v>
      </c>
      <c r="C97" s="237" t="s">
        <v>313</v>
      </c>
      <c r="D97" s="694">
        <v>2127</v>
      </c>
      <c r="E97" s="681"/>
      <c r="F97" s="695">
        <v>53.1</v>
      </c>
      <c r="G97" s="687"/>
      <c r="H97" s="695">
        <v>11.1</v>
      </c>
      <c r="I97" s="695">
        <v>10.4</v>
      </c>
      <c r="J97" s="695">
        <v>15.1</v>
      </c>
      <c r="K97" s="695">
        <v>16.5</v>
      </c>
      <c r="L97" s="687"/>
      <c r="M97" s="695">
        <v>15.5</v>
      </c>
      <c r="N97" s="695">
        <v>0.9</v>
      </c>
      <c r="O97" s="696"/>
      <c r="P97" s="695">
        <v>2.8</v>
      </c>
      <c r="Q97" s="695">
        <v>2.9</v>
      </c>
    </row>
    <row r="98" spans="1:18" ht="12" customHeight="1">
      <c r="A98" s="241" t="s">
        <v>391</v>
      </c>
      <c r="B98" s="249">
        <v>311</v>
      </c>
      <c r="C98" s="236" t="s">
        <v>314</v>
      </c>
      <c r="D98" s="694">
        <v>2917</v>
      </c>
      <c r="E98" s="681"/>
      <c r="F98" s="695">
        <v>50</v>
      </c>
      <c r="G98" s="687"/>
      <c r="H98" s="695">
        <v>10.6</v>
      </c>
      <c r="I98" s="695">
        <v>10</v>
      </c>
      <c r="J98" s="695">
        <v>13.6</v>
      </c>
      <c r="K98" s="695">
        <v>15.9</v>
      </c>
      <c r="L98" s="687"/>
      <c r="M98" s="695">
        <v>14.3</v>
      </c>
      <c r="N98" s="695">
        <v>1.5</v>
      </c>
      <c r="O98" s="696"/>
      <c r="P98" s="695">
        <v>2.6</v>
      </c>
      <c r="Q98" s="695">
        <v>2.9</v>
      </c>
    </row>
    <row r="99" spans="1:18" ht="12" customHeight="1">
      <c r="A99" s="241" t="s">
        <v>392</v>
      </c>
      <c r="B99" s="249">
        <v>312</v>
      </c>
      <c r="C99" s="238" t="s">
        <v>315</v>
      </c>
      <c r="D99" s="694">
        <v>3136</v>
      </c>
      <c r="E99" s="681"/>
      <c r="F99" s="695">
        <v>51.2</v>
      </c>
      <c r="G99" s="687"/>
      <c r="H99" s="695">
        <v>10.6</v>
      </c>
      <c r="I99" s="695">
        <v>10.199999999999999</v>
      </c>
      <c r="J99" s="695">
        <v>14.1</v>
      </c>
      <c r="K99" s="695">
        <v>16.3</v>
      </c>
      <c r="L99" s="687"/>
      <c r="M99" s="695">
        <v>13.5</v>
      </c>
      <c r="N99" s="695">
        <v>2.8</v>
      </c>
      <c r="O99" s="696"/>
      <c r="P99" s="695">
        <v>2.6</v>
      </c>
      <c r="Q99" s="695">
        <v>2.9</v>
      </c>
    </row>
    <row r="100" spans="1:18">
      <c r="A100" s="241" t="s">
        <v>393</v>
      </c>
      <c r="B100" s="249">
        <v>313</v>
      </c>
      <c r="C100" s="236" t="s">
        <v>316</v>
      </c>
      <c r="D100" s="694">
        <v>2667</v>
      </c>
      <c r="E100" s="681"/>
      <c r="F100" s="695">
        <v>51.1</v>
      </c>
      <c r="G100" s="687"/>
      <c r="H100" s="695">
        <v>10.6</v>
      </c>
      <c r="I100" s="695">
        <v>10.1</v>
      </c>
      <c r="J100" s="695">
        <v>14.6</v>
      </c>
      <c r="K100" s="695">
        <v>15.8</v>
      </c>
      <c r="L100" s="687"/>
      <c r="M100" s="695">
        <v>13.9</v>
      </c>
      <c r="N100" s="695">
        <v>1.9</v>
      </c>
      <c r="O100" s="696"/>
      <c r="P100" s="695">
        <v>2.7</v>
      </c>
      <c r="Q100" s="695">
        <v>2.8</v>
      </c>
    </row>
    <row r="101" spans="1:18" ht="26.25" customHeight="1">
      <c r="A101" s="241" t="s">
        <v>394</v>
      </c>
      <c r="B101" s="249">
        <v>314</v>
      </c>
      <c r="C101" s="236" t="s">
        <v>317</v>
      </c>
      <c r="D101" s="694">
        <v>1515</v>
      </c>
      <c r="E101" s="681"/>
      <c r="F101" s="695">
        <v>58.2</v>
      </c>
      <c r="G101" s="687"/>
      <c r="H101" s="695">
        <v>12</v>
      </c>
      <c r="I101" s="695">
        <v>11.7</v>
      </c>
      <c r="J101" s="695">
        <v>16.7</v>
      </c>
      <c r="K101" s="695">
        <v>17.899999999999999</v>
      </c>
      <c r="L101" s="687"/>
      <c r="M101" s="695">
        <v>16.399999999999999</v>
      </c>
      <c r="N101" s="695">
        <v>1.5</v>
      </c>
      <c r="O101" s="696"/>
      <c r="P101" s="695">
        <v>2.8</v>
      </c>
      <c r="Q101" s="695">
        <v>2.9</v>
      </c>
    </row>
    <row r="102" spans="1:18">
      <c r="A102" s="241" t="s">
        <v>395</v>
      </c>
      <c r="B102" s="249">
        <v>315</v>
      </c>
      <c r="C102" s="236" t="s">
        <v>318</v>
      </c>
      <c r="D102" s="694">
        <v>1440</v>
      </c>
      <c r="E102" s="681"/>
      <c r="F102" s="695">
        <v>52.4</v>
      </c>
      <c r="G102" s="687"/>
      <c r="H102" s="695">
        <v>10.8</v>
      </c>
      <c r="I102" s="695">
        <v>10.3</v>
      </c>
      <c r="J102" s="695">
        <v>15</v>
      </c>
      <c r="K102" s="695">
        <v>16.3</v>
      </c>
      <c r="L102" s="687"/>
      <c r="M102" s="695">
        <v>14.2</v>
      </c>
      <c r="N102" s="695">
        <v>2.1</v>
      </c>
      <c r="O102" s="696"/>
      <c r="P102" s="695">
        <v>2.7</v>
      </c>
      <c r="Q102" s="695">
        <v>2.9</v>
      </c>
    </row>
    <row r="103" spans="1:18" ht="33" customHeight="1">
      <c r="A103" s="241" t="s">
        <v>396</v>
      </c>
      <c r="B103" s="249">
        <v>317</v>
      </c>
      <c r="C103" s="236" t="s">
        <v>319</v>
      </c>
      <c r="D103" s="694">
        <v>3363</v>
      </c>
      <c r="E103" s="681"/>
      <c r="F103" s="695">
        <v>53.9</v>
      </c>
      <c r="G103" s="687"/>
      <c r="H103" s="695">
        <v>11.2</v>
      </c>
      <c r="I103" s="695">
        <v>10.9</v>
      </c>
      <c r="J103" s="695">
        <v>15.1</v>
      </c>
      <c r="K103" s="695">
        <v>16.8</v>
      </c>
      <c r="L103" s="687"/>
      <c r="M103" s="695">
        <v>15.4</v>
      </c>
      <c r="N103" s="695">
        <v>1.3</v>
      </c>
      <c r="O103" s="696"/>
      <c r="P103" s="695">
        <v>2.6</v>
      </c>
      <c r="Q103" s="695">
        <v>2.9</v>
      </c>
    </row>
    <row r="104" spans="1:18" ht="12.75" customHeight="1">
      <c r="A104" s="241" t="s">
        <v>397</v>
      </c>
      <c r="B104" s="249">
        <v>318</v>
      </c>
      <c r="C104" s="236" t="s">
        <v>320</v>
      </c>
      <c r="D104" s="694">
        <v>1367</v>
      </c>
      <c r="E104" s="681"/>
      <c r="F104" s="695">
        <v>54.6</v>
      </c>
      <c r="G104" s="687"/>
      <c r="H104" s="695">
        <v>11.4</v>
      </c>
      <c r="I104" s="695">
        <v>10.7</v>
      </c>
      <c r="J104" s="695">
        <v>15.8</v>
      </c>
      <c r="K104" s="695">
        <v>16.8</v>
      </c>
      <c r="L104" s="687"/>
      <c r="M104" s="695">
        <v>15.9</v>
      </c>
      <c r="N104" s="695">
        <v>0.9</v>
      </c>
      <c r="O104" s="696"/>
      <c r="P104" s="695">
        <v>2.8</v>
      </c>
      <c r="Q104" s="695">
        <v>2.9</v>
      </c>
      <c r="R104" s="698"/>
    </row>
    <row r="105" spans="1:18">
      <c r="A105" s="241" t="s">
        <v>398</v>
      </c>
      <c r="B105" s="249">
        <v>319</v>
      </c>
      <c r="C105" s="236" t="s">
        <v>321</v>
      </c>
      <c r="D105" s="694">
        <v>2667</v>
      </c>
      <c r="E105" s="681"/>
      <c r="F105" s="695">
        <v>58.7</v>
      </c>
      <c r="G105" s="687"/>
      <c r="H105" s="695">
        <v>12</v>
      </c>
      <c r="I105" s="695">
        <v>11.7</v>
      </c>
      <c r="J105" s="695">
        <v>17</v>
      </c>
      <c r="K105" s="695">
        <v>18</v>
      </c>
      <c r="L105" s="687"/>
      <c r="M105" s="695">
        <v>16.5</v>
      </c>
      <c r="N105" s="695">
        <v>1.5</v>
      </c>
      <c r="O105" s="696"/>
      <c r="P105" s="695">
        <v>2.8</v>
      </c>
      <c r="Q105" s="695">
        <v>2.9</v>
      </c>
    </row>
    <row r="106" spans="1:18" ht="24" customHeight="1">
      <c r="A106" s="241" t="s">
        <v>399</v>
      </c>
      <c r="B106" s="249">
        <v>320</v>
      </c>
      <c r="C106" s="236" t="s">
        <v>322</v>
      </c>
      <c r="D106" s="694">
        <v>2539</v>
      </c>
      <c r="E106" s="681"/>
      <c r="F106" s="695">
        <v>50.4</v>
      </c>
      <c r="G106" s="687"/>
      <c r="H106" s="695">
        <v>10.8</v>
      </c>
      <c r="I106" s="695">
        <v>9.9</v>
      </c>
      <c r="J106" s="695">
        <v>14</v>
      </c>
      <c r="K106" s="695">
        <v>15.7</v>
      </c>
      <c r="L106" s="687"/>
      <c r="M106" s="695">
        <v>14.2</v>
      </c>
      <c r="N106" s="695">
        <v>1.6</v>
      </c>
      <c r="O106" s="696"/>
      <c r="P106" s="695">
        <v>2.7</v>
      </c>
      <c r="Q106" s="695">
        <v>2.9</v>
      </c>
    </row>
    <row r="107" spans="1:18">
      <c r="A107" s="241"/>
      <c r="B107" s="248"/>
      <c r="C107" s="246"/>
      <c r="D107" s="693"/>
      <c r="E107" s="693"/>
      <c r="F107" s="693"/>
      <c r="G107" s="693"/>
      <c r="H107" s="693"/>
      <c r="I107" s="693"/>
      <c r="J107" s="693"/>
      <c r="K107" s="693"/>
      <c r="L107" s="693"/>
      <c r="M107" s="693"/>
      <c r="N107" s="693"/>
      <c r="P107" s="693"/>
      <c r="Q107" s="693"/>
    </row>
    <row r="108" spans="1:18">
      <c r="A108" s="235" t="s">
        <v>362</v>
      </c>
      <c r="B108" s="248" t="s">
        <v>363</v>
      </c>
      <c r="C108" s="234" t="s">
        <v>281</v>
      </c>
      <c r="D108" s="690">
        <v>26076</v>
      </c>
      <c r="E108" s="681"/>
      <c r="F108" s="691">
        <v>48.7</v>
      </c>
      <c r="G108" s="687"/>
      <c r="H108" s="691">
        <v>10.3</v>
      </c>
      <c r="I108" s="691">
        <v>9.5</v>
      </c>
      <c r="J108" s="691">
        <v>13.1</v>
      </c>
      <c r="K108" s="691">
        <v>15.9</v>
      </c>
      <c r="L108" s="687"/>
      <c r="M108" s="691">
        <v>11.8</v>
      </c>
      <c r="N108" s="691">
        <v>4.0999999999999996</v>
      </c>
      <c r="O108" s="692"/>
      <c r="P108" s="691">
        <v>2.6</v>
      </c>
      <c r="Q108" s="691">
        <v>2.8</v>
      </c>
    </row>
    <row r="109" spans="1:18">
      <c r="A109" s="235" t="s">
        <v>364</v>
      </c>
      <c r="B109" s="248" t="s">
        <v>365</v>
      </c>
      <c r="C109" s="234" t="s">
        <v>283</v>
      </c>
      <c r="D109" s="690">
        <v>74057</v>
      </c>
      <c r="E109" s="681"/>
      <c r="F109" s="691">
        <v>49.4</v>
      </c>
      <c r="G109" s="687"/>
      <c r="H109" s="691">
        <v>10.4</v>
      </c>
      <c r="I109" s="691">
        <v>9.6999999999999993</v>
      </c>
      <c r="J109" s="691">
        <v>13.5</v>
      </c>
      <c r="K109" s="691">
        <v>15.8</v>
      </c>
      <c r="L109" s="687"/>
      <c r="M109" s="691">
        <v>13.1</v>
      </c>
      <c r="N109" s="691">
        <v>2.7</v>
      </c>
      <c r="O109" s="692"/>
      <c r="P109" s="691">
        <v>2.6</v>
      </c>
      <c r="Q109" s="691">
        <v>2.8</v>
      </c>
    </row>
    <row r="110" spans="1:18">
      <c r="A110" s="235" t="s">
        <v>366</v>
      </c>
      <c r="B110" s="248" t="s">
        <v>367</v>
      </c>
      <c r="C110" s="234" t="s">
        <v>368</v>
      </c>
      <c r="D110" s="690">
        <v>54562</v>
      </c>
      <c r="E110" s="681"/>
      <c r="F110" s="691">
        <v>48.9</v>
      </c>
      <c r="G110" s="687"/>
      <c r="H110" s="691">
        <v>10.3</v>
      </c>
      <c r="I110" s="691">
        <v>9.6</v>
      </c>
      <c r="J110" s="691">
        <v>13.3</v>
      </c>
      <c r="K110" s="691">
        <v>15.8</v>
      </c>
      <c r="L110" s="687"/>
      <c r="M110" s="691">
        <v>11.8</v>
      </c>
      <c r="N110" s="691">
        <v>4</v>
      </c>
      <c r="O110" s="692"/>
      <c r="P110" s="691">
        <v>2.7</v>
      </c>
      <c r="Q110" s="691">
        <v>2.9</v>
      </c>
    </row>
    <row r="111" spans="1:18">
      <c r="A111" s="235" t="s">
        <v>369</v>
      </c>
      <c r="B111" s="248" t="s">
        <v>370</v>
      </c>
      <c r="C111" s="234" t="s">
        <v>287</v>
      </c>
      <c r="D111" s="690">
        <v>47204</v>
      </c>
      <c r="E111" s="681"/>
      <c r="F111" s="691">
        <v>48.9</v>
      </c>
      <c r="G111" s="687"/>
      <c r="H111" s="691">
        <v>10.3</v>
      </c>
      <c r="I111" s="691">
        <v>9.6</v>
      </c>
      <c r="J111" s="691">
        <v>13.5</v>
      </c>
      <c r="K111" s="691">
        <v>15.4</v>
      </c>
      <c r="L111" s="687"/>
      <c r="M111" s="691">
        <v>12.2</v>
      </c>
      <c r="N111" s="691">
        <v>3.1</v>
      </c>
      <c r="O111" s="692"/>
      <c r="P111" s="691">
        <v>2.7</v>
      </c>
      <c r="Q111" s="691">
        <v>2.8</v>
      </c>
    </row>
    <row r="112" spans="1:18">
      <c r="A112" s="235" t="s">
        <v>371</v>
      </c>
      <c r="B112" s="248" t="s">
        <v>372</v>
      </c>
      <c r="C112" s="235" t="s">
        <v>288</v>
      </c>
      <c r="D112" s="690">
        <v>60215</v>
      </c>
      <c r="E112" s="681"/>
      <c r="F112" s="691">
        <v>49.2</v>
      </c>
      <c r="G112" s="687"/>
      <c r="H112" s="691">
        <v>10.4</v>
      </c>
      <c r="I112" s="691">
        <v>9.6</v>
      </c>
      <c r="J112" s="691">
        <v>13.5</v>
      </c>
      <c r="K112" s="691">
        <v>15.7</v>
      </c>
      <c r="L112" s="687"/>
      <c r="M112" s="691">
        <v>12.4</v>
      </c>
      <c r="N112" s="691">
        <v>3.3</v>
      </c>
      <c r="O112" s="692"/>
      <c r="P112" s="691">
        <v>2.7</v>
      </c>
      <c r="Q112" s="691">
        <v>2.9</v>
      </c>
    </row>
    <row r="113" spans="1:17">
      <c r="A113" s="235" t="s">
        <v>373</v>
      </c>
      <c r="B113" s="248" t="s">
        <v>374</v>
      </c>
      <c r="C113" s="235" t="s">
        <v>289</v>
      </c>
      <c r="D113" s="690">
        <v>61059</v>
      </c>
      <c r="E113" s="681"/>
      <c r="F113" s="691">
        <v>50.4</v>
      </c>
      <c r="G113" s="687"/>
      <c r="H113" s="691">
        <v>10.7</v>
      </c>
      <c r="I113" s="691">
        <v>9.9</v>
      </c>
      <c r="J113" s="691">
        <v>13.8</v>
      </c>
      <c r="K113" s="691">
        <v>15.9</v>
      </c>
      <c r="L113" s="687"/>
      <c r="M113" s="691">
        <v>13</v>
      </c>
      <c r="N113" s="691">
        <v>2.9</v>
      </c>
      <c r="O113" s="692"/>
      <c r="P113" s="691">
        <v>2.7</v>
      </c>
      <c r="Q113" s="691">
        <v>2.9</v>
      </c>
    </row>
    <row r="114" spans="1:17">
      <c r="A114" s="235" t="s">
        <v>400</v>
      </c>
      <c r="B114" s="248" t="s">
        <v>401</v>
      </c>
      <c r="C114" s="234" t="s">
        <v>323</v>
      </c>
      <c r="D114" s="690">
        <v>85618</v>
      </c>
      <c r="E114" s="681"/>
      <c r="F114" s="691">
        <v>51</v>
      </c>
      <c r="G114" s="687"/>
      <c r="H114" s="691">
        <v>10.8</v>
      </c>
      <c r="I114" s="691">
        <v>10.1</v>
      </c>
      <c r="J114" s="691">
        <v>14.1</v>
      </c>
      <c r="K114" s="691">
        <v>16</v>
      </c>
      <c r="L114" s="687"/>
      <c r="M114" s="691">
        <v>13.4</v>
      </c>
      <c r="N114" s="691">
        <v>2.6</v>
      </c>
      <c r="O114" s="692"/>
      <c r="P114" s="691">
        <v>2.7</v>
      </c>
      <c r="Q114" s="691">
        <v>2.9</v>
      </c>
    </row>
    <row r="115" spans="1:17">
      <c r="A115" s="235" t="s">
        <v>402</v>
      </c>
      <c r="B115" s="248" t="s">
        <v>403</v>
      </c>
      <c r="C115" s="234" t="s">
        <v>324</v>
      </c>
      <c r="D115" s="690">
        <v>52421</v>
      </c>
      <c r="E115" s="681"/>
      <c r="F115" s="691">
        <v>50.3</v>
      </c>
      <c r="G115" s="687"/>
      <c r="H115" s="691">
        <v>10.7</v>
      </c>
      <c r="I115" s="691">
        <v>9.9</v>
      </c>
      <c r="J115" s="691">
        <v>13.9</v>
      </c>
      <c r="K115" s="691">
        <v>15.8</v>
      </c>
      <c r="L115" s="687"/>
      <c r="M115" s="691">
        <v>13.1</v>
      </c>
      <c r="N115" s="691">
        <v>2.7</v>
      </c>
      <c r="O115" s="692"/>
      <c r="P115" s="691">
        <v>2.7</v>
      </c>
      <c r="Q115" s="691">
        <v>2.9</v>
      </c>
    </row>
    <row r="116" spans="1:17">
      <c r="A116" s="673"/>
      <c r="B116" s="673"/>
      <c r="C116" s="673"/>
      <c r="D116" s="673"/>
      <c r="E116" s="673"/>
      <c r="F116" s="673"/>
      <c r="G116" s="673"/>
      <c r="H116" s="673"/>
      <c r="I116" s="673"/>
      <c r="J116" s="673"/>
      <c r="K116" s="673"/>
      <c r="L116" s="673"/>
      <c r="M116" s="673"/>
      <c r="N116" s="243"/>
      <c r="Q116" s="243" t="s">
        <v>610</v>
      </c>
    </row>
    <row r="117" spans="1:17">
      <c r="A117" s="1715" t="s">
        <v>611</v>
      </c>
      <c r="B117" s="1715"/>
      <c r="C117" s="1715"/>
      <c r="D117" s="1715"/>
      <c r="E117" s="1715"/>
      <c r="F117" s="1715"/>
      <c r="G117" s="1715"/>
      <c r="H117" s="1715"/>
      <c r="I117" s="1715"/>
      <c r="J117" s="1715"/>
      <c r="K117" s="1715"/>
      <c r="L117" s="1715"/>
      <c r="M117" s="1715"/>
      <c r="N117" s="1715"/>
      <c r="O117" s="1715"/>
      <c r="P117" s="1715"/>
      <c r="Q117" s="1715"/>
    </row>
    <row r="118" spans="1:17">
      <c r="A118" s="247" t="s">
        <v>404</v>
      </c>
      <c r="B118" s="697"/>
      <c r="C118" s="697"/>
      <c r="D118" s="697"/>
      <c r="E118" s="673"/>
      <c r="F118" s="673"/>
      <c r="G118" s="673"/>
      <c r="H118" s="673"/>
      <c r="I118" s="673"/>
      <c r="J118" s="673"/>
      <c r="K118" s="673"/>
      <c r="L118" s="673"/>
      <c r="M118" s="673"/>
      <c r="N118" s="243"/>
    </row>
    <row r="119" spans="1:17">
      <c r="A119" s="1714" t="s">
        <v>612</v>
      </c>
      <c r="B119" s="1714"/>
      <c r="C119" s="1714"/>
      <c r="D119" s="1714"/>
      <c r="E119" s="1714"/>
      <c r="F119" s="1714"/>
      <c r="G119" s="1714"/>
      <c r="H119" s="1714"/>
      <c r="I119" s="1714"/>
      <c r="J119" s="1714"/>
      <c r="K119" s="1714"/>
      <c r="L119" s="1714"/>
      <c r="M119" s="1714"/>
      <c r="N119" s="1714"/>
      <c r="O119" s="1714"/>
      <c r="P119" s="1714"/>
      <c r="Q119" s="1714"/>
    </row>
    <row r="120" spans="1:17">
      <c r="A120" s="1713" t="s">
        <v>613</v>
      </c>
      <c r="B120" s="1713"/>
      <c r="C120" s="1713"/>
      <c r="D120" s="1713"/>
      <c r="E120" s="1713"/>
      <c r="F120" s="1713"/>
      <c r="G120" s="1713"/>
      <c r="H120" s="1713"/>
      <c r="I120" s="1713"/>
      <c r="J120" s="1713"/>
      <c r="K120" s="1713"/>
      <c r="L120" s="1713"/>
      <c r="M120" s="1713"/>
      <c r="N120" s="1713"/>
      <c r="O120" s="1713"/>
      <c r="P120" s="1713"/>
      <c r="Q120" s="1713"/>
    </row>
    <row r="121" spans="1:17">
      <c r="A121" s="1713" t="s">
        <v>614</v>
      </c>
      <c r="B121" s="1713"/>
      <c r="C121" s="1713"/>
      <c r="D121" s="1713"/>
      <c r="E121" s="1713"/>
      <c r="F121" s="1713"/>
      <c r="G121" s="1713"/>
      <c r="H121" s="1713"/>
      <c r="I121" s="1713"/>
      <c r="J121" s="1713"/>
      <c r="K121" s="1713"/>
      <c r="L121" s="1713"/>
      <c r="M121" s="1713"/>
      <c r="N121" s="1713"/>
      <c r="O121" s="1713"/>
      <c r="P121" s="1713"/>
      <c r="Q121" s="1713"/>
    </row>
    <row r="122" spans="1:17">
      <c r="A122" s="1713" t="s">
        <v>615</v>
      </c>
      <c r="B122" s="1713"/>
      <c r="C122" s="1713"/>
      <c r="D122" s="1713"/>
      <c r="E122" s="1713"/>
      <c r="F122" s="1713"/>
      <c r="G122" s="1713"/>
      <c r="H122" s="1713"/>
      <c r="I122" s="1713"/>
      <c r="J122" s="1713"/>
      <c r="K122" s="1713"/>
      <c r="L122" s="1713"/>
      <c r="M122" s="1713"/>
      <c r="N122" s="1713"/>
      <c r="O122" s="1713"/>
      <c r="P122" s="1713"/>
      <c r="Q122" s="1713"/>
    </row>
    <row r="123" spans="1:17">
      <c r="A123" s="1713" t="s">
        <v>616</v>
      </c>
      <c r="B123" s="1713"/>
      <c r="C123" s="1713"/>
      <c r="D123" s="1713"/>
      <c r="E123" s="1713"/>
      <c r="F123" s="1713"/>
      <c r="G123" s="1713"/>
      <c r="H123" s="1713"/>
      <c r="I123" s="1713"/>
      <c r="J123" s="1713"/>
      <c r="K123" s="1713"/>
      <c r="L123" s="1713"/>
      <c r="M123" s="1713"/>
      <c r="N123" s="1713"/>
      <c r="O123" s="1713"/>
      <c r="P123" s="1713"/>
      <c r="Q123" s="1713"/>
    </row>
    <row r="124" spans="1:17">
      <c r="A124" s="1716" t="s">
        <v>617</v>
      </c>
      <c r="B124" s="1716"/>
      <c r="C124" s="1716"/>
      <c r="D124" s="1716"/>
      <c r="E124" s="1716"/>
      <c r="F124" s="1716"/>
      <c r="G124" s="1716"/>
      <c r="H124" s="1716"/>
      <c r="I124" s="1716"/>
      <c r="J124" s="1716"/>
      <c r="K124" s="1716"/>
      <c r="L124" s="1716"/>
      <c r="M124" s="1716"/>
      <c r="N124" s="1716"/>
      <c r="O124" s="1716"/>
      <c r="P124" s="1716"/>
      <c r="Q124" s="1716"/>
    </row>
    <row r="125" spans="1:17">
      <c r="A125" s="699" t="s">
        <v>407</v>
      </c>
      <c r="B125" s="237"/>
      <c r="C125" s="237"/>
      <c r="D125" s="237"/>
      <c r="E125" s="242"/>
      <c r="F125" s="242"/>
      <c r="G125" s="700"/>
      <c r="H125" s="700"/>
      <c r="I125" s="700"/>
      <c r="J125" s="700"/>
      <c r="K125" s="700"/>
      <c r="L125" s="700"/>
      <c r="M125" s="700"/>
      <c r="N125" s="700"/>
    </row>
    <row r="126" spans="1:17">
      <c r="A126" s="1717" t="s">
        <v>405</v>
      </c>
      <c r="B126" s="1717"/>
      <c r="C126" s="1717"/>
      <c r="D126" s="1717"/>
      <c r="E126" s="1717"/>
      <c r="F126" s="1717"/>
      <c r="G126" s="1717"/>
      <c r="H126" s="1717"/>
      <c r="I126" s="1717"/>
      <c r="J126" s="1717"/>
      <c r="K126" s="1717"/>
    </row>
    <row r="127" spans="1:17" ht="13.5">
      <c r="A127" s="246" t="s">
        <v>406</v>
      </c>
      <c r="C127" s="242"/>
      <c r="D127" s="240"/>
      <c r="E127" s="242"/>
      <c r="F127" s="250"/>
      <c r="I127" s="232"/>
      <c r="J127" s="232"/>
      <c r="K127" s="232"/>
    </row>
    <row r="182" ht="12.75" customHeight="1"/>
    <row r="184" ht="12.75" customHeight="1"/>
    <row r="186" ht="12.75" customHeight="1"/>
    <row r="187" ht="12.75" customHeight="1"/>
    <row r="188" ht="12.75" customHeight="1"/>
    <row r="191" ht="12.75" customHeight="1"/>
    <row r="192" ht="12.75" customHeight="1"/>
  </sheetData>
  <protectedRanges>
    <protectedRange sqref="K6 K76" name="Range1_1"/>
  </protectedRanges>
  <mergeCells count="81">
    <mergeCell ref="AY69:BH69"/>
    <mergeCell ref="AY68:BH68"/>
    <mergeCell ref="AY67:BH67"/>
    <mergeCell ref="AY66:BH66"/>
    <mergeCell ref="AY65:BH65"/>
    <mergeCell ref="BO62:BZ62"/>
    <mergeCell ref="BO69:BZ69"/>
    <mergeCell ref="BO70:BZ70"/>
    <mergeCell ref="BO63:BZ63"/>
    <mergeCell ref="BO64:BZ64"/>
    <mergeCell ref="BO66:BZ66"/>
    <mergeCell ref="BO67:BZ67"/>
    <mergeCell ref="BO68:BZ68"/>
    <mergeCell ref="BK8:BM8"/>
    <mergeCell ref="BO8:BQ9"/>
    <mergeCell ref="BR8:BU8"/>
    <mergeCell ref="BW8:BZ8"/>
    <mergeCell ref="BG83:BP83"/>
    <mergeCell ref="BG77:BP77"/>
    <mergeCell ref="BG78:BP78"/>
    <mergeCell ref="BG79:BP79"/>
    <mergeCell ref="BG80:BP80"/>
    <mergeCell ref="BG81:BP81"/>
    <mergeCell ref="BG74:BP74"/>
    <mergeCell ref="BG75:BP75"/>
    <mergeCell ref="BG76:BP76"/>
    <mergeCell ref="BG82:BP82"/>
    <mergeCell ref="BO59:BZ59"/>
    <mergeCell ref="BO61:BZ61"/>
    <mergeCell ref="AK8:AP8"/>
    <mergeCell ref="AR8:AW8"/>
    <mergeCell ref="AY8:BA8"/>
    <mergeCell ref="BC8:BE8"/>
    <mergeCell ref="S65:AI65"/>
    <mergeCell ref="S8:U9"/>
    <mergeCell ref="V8:AA8"/>
    <mergeCell ref="AC8:AH8"/>
    <mergeCell ref="AY58:BH58"/>
    <mergeCell ref="AY63:BH63"/>
    <mergeCell ref="AY61:BH61"/>
    <mergeCell ref="AY60:BH60"/>
    <mergeCell ref="BG8:BI8"/>
    <mergeCell ref="AY59:BH59"/>
    <mergeCell ref="AY64:BH64"/>
    <mergeCell ref="S66:AI66"/>
    <mergeCell ref="S67:AH67"/>
    <mergeCell ref="S68:AH68"/>
    <mergeCell ref="S59:AH59"/>
    <mergeCell ref="S60:AH60"/>
    <mergeCell ref="S61:AH61"/>
    <mergeCell ref="S62:AI62"/>
    <mergeCell ref="S64:AH64"/>
    <mergeCell ref="A124:Q124"/>
    <mergeCell ref="A126:K126"/>
    <mergeCell ref="A66:Q66"/>
    <mergeCell ref="A67:Q67"/>
    <mergeCell ref="A71:K71"/>
    <mergeCell ref="A121:Q121"/>
    <mergeCell ref="A122:Q122"/>
    <mergeCell ref="A123:Q123"/>
    <mergeCell ref="P78:Q78"/>
    <mergeCell ref="A117:Q117"/>
    <mergeCell ref="A119:Q119"/>
    <mergeCell ref="A120:Q120"/>
    <mergeCell ref="C78:C79"/>
    <mergeCell ref="D78:D79"/>
    <mergeCell ref="F78:F79"/>
    <mergeCell ref="H78:K78"/>
    <mergeCell ref="M78:N78"/>
    <mergeCell ref="M8:N8"/>
    <mergeCell ref="P8:Q8"/>
    <mergeCell ref="C8:C9"/>
    <mergeCell ref="D8:D9"/>
    <mergeCell ref="F8:F9"/>
    <mergeCell ref="H8:K8"/>
    <mergeCell ref="A63:Q63"/>
    <mergeCell ref="A62:Q62"/>
    <mergeCell ref="A61:Q61"/>
    <mergeCell ref="A59:Q59"/>
    <mergeCell ref="A65:Q65"/>
    <mergeCell ref="A64:Q64"/>
  </mergeCells>
  <dataValidations disablePrompts="1" count="1">
    <dataValidation type="list" allowBlank="1" showInputMessage="1" showErrorMessage="1" sqref="K6 K76" xr:uid="{00000000-0002-0000-1300-000000000000}">
      <formula1>#REF!</formula1>
    </dataValidation>
  </dataValidations>
  <hyperlinks>
    <hyperlink ref="A118" r:id="rId1" xr:uid="{00000000-0004-0000-1300-000000000000}"/>
    <hyperlink ref="A98" r:id="rId2" display="https://www.gov.uk/government/publications/progress-8-school-performance-measure" xr:uid="{00000000-0004-0000-1300-000001000000}"/>
    <hyperlink ref="A78" r:id="rId3" display="https://www.gov.uk/government/publications/progress-8-school-performance-measure" xr:uid="{00000000-0004-0000-1300-000002000000}"/>
    <hyperlink ref="A148" r:id="rId4" display="https://www.gov.uk/government/publications/progress-8-school-performance-measure" xr:uid="{00000000-0004-0000-1300-000003000000}"/>
    <hyperlink ref="A163" r:id="rId5" display="https://www.gov.uk/government/publications/progress-8-school-performance-measure" xr:uid="{00000000-0004-0000-1300-000004000000}"/>
    <hyperlink ref="A173" r:id="rId6" display="https://www.gov.uk/government/publications/progress-8-school-performance-measure" xr:uid="{00000000-0004-0000-1300-000005000000}"/>
    <hyperlink ref="A189" r:id="rId7" display="https://www.gov.uk/government/publications/progress-8-school-performance-measure" xr:uid="{00000000-0004-0000-1300-000006000000}"/>
    <hyperlink ref="A213" r:id="rId8" display="https://www.gov.uk/government/publications/progress-8-school-performance-measure" xr:uid="{00000000-0004-0000-1300-000007000000}"/>
    <hyperlink ref="A226" r:id="rId9" display="https://www.gov.uk/government/publications/progress-8-school-performance-measure" xr:uid="{00000000-0004-0000-1300-000008000000}"/>
    <hyperlink ref="A188" r:id="rId10" display="https://www.gov.uk/government/publications/progress-8-school-performance-measure" xr:uid="{00000000-0004-0000-1300-000009000000}"/>
    <hyperlink ref="A60" r:id="rId11" xr:uid="{00000000-0004-0000-1300-00000A000000}"/>
    <hyperlink ref="S63" r:id="rId12" xr:uid="{00000000-0004-0000-1300-00000B000000}"/>
    <hyperlink ref="AA63" r:id="rId13" display="https://www.gov.uk/government/publications/progress-8-school-performance-measure" xr:uid="{00000000-0004-0000-1300-00000C000000}"/>
    <hyperlink ref="AH63" r:id="rId14" display="https://www.gov.uk/government/publications/progress-8-school-performance-measure" xr:uid="{00000000-0004-0000-1300-00000D000000}"/>
    <hyperlink ref="AR62" r:id="rId15" display="https://www.gov.uk/government/publications/progress-8-school-performance-measure" xr:uid="{00000000-0004-0000-1300-00000E000000}"/>
    <hyperlink ref="AV63" r:id="rId16" display="https://www.gov.uk/government/publications/progress-8-school-performance-measure" xr:uid="{00000000-0004-0000-1300-00000F000000}"/>
    <hyperlink ref="BO65" r:id="rId17" xr:uid="{00000000-0004-0000-1300-000010000000}"/>
    <hyperlink ref="BO60" r:id="rId18" xr:uid="{00000000-0004-0000-1300-000011000000}"/>
    <hyperlink ref="BG78" r:id="rId19" xr:uid="{00000000-0004-0000-1300-000012000000}"/>
    <hyperlink ref="AY62" r:id="rId20" xr:uid="{00000000-0004-0000-1300-000013000000}"/>
  </hyperlinks>
  <pageMargins left="0.7" right="0.7" top="0.75" bottom="0.75" header="0.3" footer="0.3"/>
  <pageSetup paperSize="9" orientation="portrait" r:id="rId2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3"/>
  <sheetViews>
    <sheetView workbookViewId="0">
      <selection activeCell="A15" sqref="A15"/>
    </sheetView>
  </sheetViews>
  <sheetFormatPr defaultRowHeight="15"/>
  <cols>
    <col min="2" max="2" width="26.85546875" bestFit="1" customWidth="1"/>
  </cols>
  <sheetData>
    <row r="1" spans="1:12" ht="18.75">
      <c r="A1" s="640" t="s">
        <v>11</v>
      </c>
      <c r="B1" s="637"/>
      <c r="C1" s="637"/>
      <c r="D1" s="637"/>
      <c r="E1" s="637"/>
      <c r="F1" s="637"/>
      <c r="G1" s="637"/>
      <c r="H1" s="637"/>
      <c r="I1" s="637"/>
      <c r="J1" s="637"/>
      <c r="K1" s="637"/>
      <c r="L1" s="637"/>
    </row>
    <row r="2" spans="1:12">
      <c r="A2" s="637" t="s">
        <v>574</v>
      </c>
      <c r="B2" s="637"/>
      <c r="C2" s="637"/>
      <c r="D2" s="637"/>
      <c r="E2" s="637"/>
      <c r="F2" s="637"/>
      <c r="G2" s="637"/>
      <c r="H2" s="637"/>
      <c r="I2" s="637"/>
      <c r="J2" s="637"/>
      <c r="K2" s="637"/>
      <c r="L2" s="637"/>
    </row>
    <row r="3" spans="1:12">
      <c r="A3" s="637" t="s">
        <v>575</v>
      </c>
      <c r="B3" s="637"/>
      <c r="C3" s="637"/>
      <c r="D3" s="637"/>
      <c r="E3" s="637"/>
      <c r="F3" s="637"/>
      <c r="G3" s="637"/>
      <c r="H3" s="637"/>
      <c r="I3" s="637"/>
      <c r="J3" s="637"/>
      <c r="K3" s="637"/>
      <c r="L3" s="637"/>
    </row>
    <row r="5" spans="1:12">
      <c r="A5" s="1683" t="s">
        <v>44</v>
      </c>
      <c r="B5" s="1590" t="s">
        <v>2</v>
      </c>
      <c r="C5" s="1590"/>
      <c r="D5" s="1590"/>
      <c r="E5" s="1590"/>
      <c r="F5" s="1590" t="s">
        <v>176</v>
      </c>
      <c r="G5" s="1590"/>
      <c r="H5" s="1590"/>
      <c r="I5" s="1590"/>
    </row>
    <row r="6" spans="1:12">
      <c r="A6" s="1683"/>
      <c r="B6" s="1683" t="s">
        <v>1201</v>
      </c>
      <c r="C6" s="1683"/>
      <c r="D6" s="1683" t="s">
        <v>1202</v>
      </c>
      <c r="E6" s="1683"/>
      <c r="F6" s="1683" t="s">
        <v>1201</v>
      </c>
      <c r="G6" s="1683"/>
      <c r="H6" s="1683" t="s">
        <v>1202</v>
      </c>
      <c r="I6" s="1683"/>
    </row>
    <row r="7" spans="1:12">
      <c r="A7" s="1683"/>
      <c r="B7" s="1392" t="s">
        <v>576</v>
      </c>
      <c r="C7" s="1392" t="s">
        <v>577</v>
      </c>
      <c r="D7" s="1392" t="s">
        <v>213</v>
      </c>
      <c r="E7" s="1392" t="s">
        <v>577</v>
      </c>
      <c r="F7" s="1392" t="s">
        <v>576</v>
      </c>
      <c r="G7" s="1392" t="s">
        <v>577</v>
      </c>
      <c r="H7" s="1392" t="s">
        <v>213</v>
      </c>
      <c r="I7" s="1392" t="s">
        <v>577</v>
      </c>
    </row>
    <row r="8" spans="1:12">
      <c r="A8" s="1393">
        <v>2004</v>
      </c>
      <c r="B8" s="638">
        <v>1152300</v>
      </c>
      <c r="C8" s="638">
        <v>33700</v>
      </c>
      <c r="D8" s="639">
        <v>24.3</v>
      </c>
      <c r="E8" s="639">
        <v>1.3</v>
      </c>
      <c r="F8" s="638">
        <v>7998500</v>
      </c>
      <c r="G8" s="638">
        <v>61800</v>
      </c>
      <c r="H8" s="639">
        <v>28.9</v>
      </c>
      <c r="I8" s="639">
        <v>0.4</v>
      </c>
    </row>
    <row r="9" spans="1:12">
      <c r="A9" s="1393">
        <v>2009</v>
      </c>
      <c r="B9" s="638">
        <v>1072200</v>
      </c>
      <c r="C9" s="638">
        <v>35000</v>
      </c>
      <c r="D9" s="639">
        <v>20.399999999999999</v>
      </c>
      <c r="E9" s="639">
        <v>1.3</v>
      </c>
      <c r="F9" s="638">
        <v>9713600</v>
      </c>
      <c r="G9" s="638">
        <v>83800</v>
      </c>
      <c r="H9" s="639">
        <v>25.2</v>
      </c>
      <c r="I9" s="639">
        <v>0.4</v>
      </c>
    </row>
    <row r="10" spans="1:12">
      <c r="A10" s="1393">
        <v>2014</v>
      </c>
      <c r="B10" s="638">
        <v>817800</v>
      </c>
      <c r="C10" s="638">
        <v>31200</v>
      </c>
      <c r="D10" s="639">
        <v>14.7</v>
      </c>
      <c r="E10" s="639">
        <v>1.3</v>
      </c>
      <c r="F10" s="638">
        <v>7784000</v>
      </c>
      <c r="G10" s="638">
        <v>78200</v>
      </c>
      <c r="H10" s="639">
        <v>19.899999999999999</v>
      </c>
      <c r="I10" s="639">
        <v>0.4</v>
      </c>
    </row>
    <row r="11" spans="1:12">
      <c r="A11" s="1393">
        <v>2015</v>
      </c>
      <c r="B11" s="638">
        <v>806600</v>
      </c>
      <c r="C11" s="638">
        <v>31400</v>
      </c>
      <c r="D11" s="639">
        <v>14.5</v>
      </c>
      <c r="E11" s="639">
        <v>1.4</v>
      </c>
      <c r="F11" s="638">
        <v>7582200</v>
      </c>
      <c r="G11" s="638">
        <v>78400</v>
      </c>
      <c r="H11" s="639">
        <v>19.399999999999999</v>
      </c>
      <c r="I11" s="639">
        <v>0.4</v>
      </c>
    </row>
    <row r="12" spans="1:12">
      <c r="A12" s="1393">
        <v>2016</v>
      </c>
      <c r="B12" s="638">
        <v>764300</v>
      </c>
      <c r="C12" s="638">
        <v>32200</v>
      </c>
      <c r="D12" s="639">
        <v>13.3</v>
      </c>
      <c r="E12" s="639">
        <v>1.4</v>
      </c>
      <c r="F12" s="638">
        <v>7290200</v>
      </c>
      <c r="G12" s="638">
        <v>79900</v>
      </c>
      <c r="H12" s="639">
        <v>18.5</v>
      </c>
      <c r="I12" s="639">
        <v>0.4</v>
      </c>
    </row>
    <row r="13" spans="1:12">
      <c r="A13" s="1393">
        <v>2017</v>
      </c>
      <c r="B13" s="638">
        <v>740900</v>
      </c>
      <c r="C13" s="638">
        <v>32300</v>
      </c>
      <c r="D13" s="639">
        <v>12.6</v>
      </c>
      <c r="E13" s="639">
        <v>1.4</v>
      </c>
      <c r="F13" s="638">
        <v>7078300</v>
      </c>
      <c r="G13" s="638">
        <v>78800</v>
      </c>
      <c r="H13" s="639">
        <v>17.899999999999999</v>
      </c>
      <c r="I13" s="639">
        <v>0.4</v>
      </c>
    </row>
  </sheetData>
  <mergeCells count="7">
    <mergeCell ref="A5:A7"/>
    <mergeCell ref="B5:E5"/>
    <mergeCell ref="F5:I5"/>
    <mergeCell ref="B6:C6"/>
    <mergeCell ref="D6:E6"/>
    <mergeCell ref="F6:G6"/>
    <mergeCell ref="H6:I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89"/>
  <sheetViews>
    <sheetView workbookViewId="0">
      <selection activeCell="B3" sqref="B3"/>
    </sheetView>
  </sheetViews>
  <sheetFormatPr defaultRowHeight="15"/>
  <cols>
    <col min="3" max="3" width="9.5703125" bestFit="1" customWidth="1"/>
    <col min="7" max="9" width="10.28515625" customWidth="1"/>
    <col min="14" max="23" width="12.7109375" customWidth="1"/>
  </cols>
  <sheetData>
    <row r="1" spans="1:23" s="1546" customFormat="1" ht="18.75">
      <c r="A1" s="640" t="s">
        <v>1282</v>
      </c>
    </row>
    <row r="2" spans="1:23" s="1546" customFormat="1"/>
    <row r="3" spans="1:23" s="1546" customFormat="1"/>
    <row r="4" spans="1:23" s="641" customFormat="1" ht="15.75">
      <c r="A4" s="601" t="s">
        <v>558</v>
      </c>
      <c r="B4" s="601"/>
      <c r="C4" s="602"/>
      <c r="D4" s="602"/>
      <c r="E4" s="602"/>
      <c r="F4" s="602"/>
      <c r="G4" s="602"/>
      <c r="H4" s="602"/>
      <c r="I4" s="602"/>
      <c r="J4" s="602"/>
      <c r="K4" s="602"/>
      <c r="L4" s="602"/>
      <c r="M4" s="602"/>
      <c r="N4" s="602"/>
      <c r="O4" s="602"/>
      <c r="P4" s="602"/>
      <c r="Q4" s="602"/>
      <c r="R4" s="602"/>
      <c r="S4" s="602"/>
      <c r="T4" s="602"/>
      <c r="U4" s="602"/>
      <c r="V4" s="602"/>
      <c r="W4" s="602"/>
    </row>
    <row r="5" spans="1:23" s="641" customFormat="1" ht="16.5" thickBot="1">
      <c r="A5" s="599"/>
      <c r="B5" s="599"/>
      <c r="C5" s="600"/>
      <c r="D5" s="600"/>
      <c r="E5" s="600"/>
      <c r="F5" s="600"/>
      <c r="G5" s="600"/>
      <c r="H5" s="600"/>
      <c r="I5" s="600"/>
      <c r="J5" s="600"/>
      <c r="K5" s="600"/>
      <c r="L5" s="600"/>
      <c r="M5" s="600"/>
      <c r="N5" s="600"/>
      <c r="O5" s="600"/>
      <c r="P5" s="600"/>
      <c r="Q5" s="600"/>
      <c r="R5" s="600"/>
      <c r="S5" s="600"/>
      <c r="T5" s="600"/>
      <c r="U5" s="600"/>
      <c r="V5" s="600"/>
      <c r="W5" s="600"/>
    </row>
    <row r="6" spans="1:23" s="641" customFormat="1" ht="15.75" thickBot="1">
      <c r="A6" s="1752"/>
      <c r="B6" s="1753"/>
      <c r="C6" s="1754" t="s">
        <v>559</v>
      </c>
      <c r="D6" s="1755"/>
      <c r="E6" s="1755"/>
      <c r="F6" s="1755"/>
      <c r="G6" s="1755"/>
      <c r="H6" s="1755"/>
      <c r="I6" s="1755"/>
      <c r="J6" s="1755"/>
      <c r="K6" s="1755"/>
      <c r="L6" s="1756"/>
      <c r="M6" s="603"/>
      <c r="N6" s="1757" t="s">
        <v>560</v>
      </c>
      <c r="O6" s="1758"/>
      <c r="P6" s="1758"/>
      <c r="Q6" s="1758"/>
      <c r="R6" s="1758"/>
      <c r="S6" s="1758"/>
      <c r="T6" s="1758"/>
      <c r="U6" s="1758"/>
      <c r="V6" s="1758"/>
      <c r="W6" s="1759"/>
    </row>
    <row r="7" spans="1:23" s="641" customFormat="1" ht="39" thickBot="1">
      <c r="A7" s="1750" t="s">
        <v>561</v>
      </c>
      <c r="B7" s="1751"/>
      <c r="C7" s="604" t="s">
        <v>243</v>
      </c>
      <c r="D7" s="605" t="s">
        <v>281</v>
      </c>
      <c r="E7" s="605" t="s">
        <v>283</v>
      </c>
      <c r="F7" s="605" t="s">
        <v>562</v>
      </c>
      <c r="G7" s="605" t="s">
        <v>287</v>
      </c>
      <c r="H7" s="605" t="s">
        <v>288</v>
      </c>
      <c r="I7" s="605" t="s">
        <v>443</v>
      </c>
      <c r="J7" s="605" t="s">
        <v>2</v>
      </c>
      <c r="K7" s="605" t="s">
        <v>323</v>
      </c>
      <c r="L7" s="606" t="s">
        <v>324</v>
      </c>
      <c r="M7" s="607"/>
      <c r="N7" s="608" t="s">
        <v>243</v>
      </c>
      <c r="O7" s="609" t="s">
        <v>281</v>
      </c>
      <c r="P7" s="609" t="s">
        <v>283</v>
      </c>
      <c r="Q7" s="609" t="s">
        <v>562</v>
      </c>
      <c r="R7" s="609" t="s">
        <v>287</v>
      </c>
      <c r="S7" s="609" t="s">
        <v>288</v>
      </c>
      <c r="T7" s="609" t="s">
        <v>443</v>
      </c>
      <c r="U7" s="609" t="s">
        <v>2</v>
      </c>
      <c r="V7" s="609" t="s">
        <v>323</v>
      </c>
      <c r="W7" s="610" t="s">
        <v>324</v>
      </c>
    </row>
    <row r="8" spans="1:23" s="641" customFormat="1" ht="15.75" thickBot="1">
      <c r="A8" s="611" t="s">
        <v>563</v>
      </c>
      <c r="B8" s="612">
        <v>2000</v>
      </c>
      <c r="C8" s="642">
        <v>14.000000000000002</v>
      </c>
      <c r="D8" s="642">
        <v>22.6</v>
      </c>
      <c r="E8" s="642">
        <v>14.899999999999999</v>
      </c>
      <c r="F8" s="642">
        <v>15.1</v>
      </c>
      <c r="G8" s="642">
        <v>15.5</v>
      </c>
      <c r="H8" s="642">
        <v>14.399999999999999</v>
      </c>
      <c r="I8" s="642">
        <v>11.600000000000001</v>
      </c>
      <c r="J8" s="642">
        <v>15.4</v>
      </c>
      <c r="K8" s="642">
        <v>10.4</v>
      </c>
      <c r="L8" s="642">
        <v>11</v>
      </c>
      <c r="M8" s="613"/>
      <c r="N8" s="614">
        <v>8.0000000000000002E-3</v>
      </c>
      <c r="O8" s="615">
        <v>3.7999999999999999E-2</v>
      </c>
      <c r="P8" s="615">
        <v>2.1000000000000001E-2</v>
      </c>
      <c r="Q8" s="615">
        <v>2.3E-2</v>
      </c>
      <c r="R8" s="615">
        <v>2.8000000000000001E-2</v>
      </c>
      <c r="S8" s="615">
        <v>2.3E-2</v>
      </c>
      <c r="T8" s="615">
        <v>2.1999999999999999E-2</v>
      </c>
      <c r="U8" s="615">
        <v>2.1000000000000001E-2</v>
      </c>
      <c r="V8" s="615">
        <v>1.7000000000000001E-2</v>
      </c>
      <c r="W8" s="616">
        <v>2.3E-2</v>
      </c>
    </row>
    <row r="9" spans="1:23" s="641" customFormat="1" ht="15.75" thickBot="1">
      <c r="A9" s="617" t="s">
        <v>564</v>
      </c>
      <c r="B9" s="618">
        <v>2000</v>
      </c>
      <c r="C9" s="642">
        <v>15.7</v>
      </c>
      <c r="D9" s="642">
        <v>21.6</v>
      </c>
      <c r="E9" s="642">
        <v>16.900000000000002</v>
      </c>
      <c r="F9" s="642">
        <v>18.3</v>
      </c>
      <c r="G9" s="642">
        <v>17.8</v>
      </c>
      <c r="H9" s="642">
        <v>17.399999999999999</v>
      </c>
      <c r="I9" s="642">
        <v>12.9</v>
      </c>
      <c r="J9" s="642">
        <v>16.100000000000001</v>
      </c>
      <c r="K9" s="642">
        <v>12.2</v>
      </c>
      <c r="L9" s="642">
        <v>12.2</v>
      </c>
      <c r="M9" s="613"/>
      <c r="N9" s="620">
        <v>8.0000000000000002E-3</v>
      </c>
      <c r="O9" s="621">
        <v>0.04</v>
      </c>
      <c r="P9" s="621">
        <v>2.3E-2</v>
      </c>
      <c r="Q9" s="621">
        <v>2.5999999999999999E-2</v>
      </c>
      <c r="R9" s="621">
        <v>2.9000000000000001E-2</v>
      </c>
      <c r="S9" s="621">
        <v>2.5999999999999999E-2</v>
      </c>
      <c r="T9" s="621">
        <v>2.3E-2</v>
      </c>
      <c r="U9" s="621">
        <v>2.1999999999999999E-2</v>
      </c>
      <c r="V9" s="621">
        <v>1.9E-2</v>
      </c>
      <c r="W9" s="622">
        <v>2.4E-2</v>
      </c>
    </row>
    <row r="10" spans="1:23" s="641" customFormat="1" ht="15.75" thickBot="1">
      <c r="A10" s="617" t="s">
        <v>565</v>
      </c>
      <c r="B10" s="618">
        <v>2000</v>
      </c>
      <c r="C10" s="642">
        <v>13.700000000000001</v>
      </c>
      <c r="D10" s="642">
        <v>19.7</v>
      </c>
      <c r="E10" s="642">
        <v>14.799999999999999</v>
      </c>
      <c r="F10" s="642">
        <v>14.499999999999998</v>
      </c>
      <c r="G10" s="642">
        <v>15.7</v>
      </c>
      <c r="H10" s="642">
        <v>17.399999999999999</v>
      </c>
      <c r="I10" s="642">
        <v>11.4</v>
      </c>
      <c r="J10" s="642">
        <v>12.5</v>
      </c>
      <c r="K10" s="642">
        <v>10.4</v>
      </c>
      <c r="L10" s="642">
        <v>12.4</v>
      </c>
      <c r="M10" s="613"/>
      <c r="N10" s="620">
        <v>8.0000000000000002E-3</v>
      </c>
      <c r="O10" s="621">
        <v>3.9E-2</v>
      </c>
      <c r="P10" s="621">
        <v>2.1000000000000001E-2</v>
      </c>
      <c r="Q10" s="621">
        <v>2.3E-2</v>
      </c>
      <c r="R10" s="621">
        <v>2.8000000000000001E-2</v>
      </c>
      <c r="S10" s="621">
        <v>2.5999999999999999E-2</v>
      </c>
      <c r="T10" s="621">
        <v>2.1000000000000001E-2</v>
      </c>
      <c r="U10" s="621">
        <v>0.02</v>
      </c>
      <c r="V10" s="621">
        <v>1.7999999999999999E-2</v>
      </c>
      <c r="W10" s="622">
        <v>2.4E-2</v>
      </c>
    </row>
    <row r="11" spans="1:23" s="641" customFormat="1" ht="15.75" thickBot="1">
      <c r="A11" s="617" t="s">
        <v>566</v>
      </c>
      <c r="B11" s="618">
        <v>2001</v>
      </c>
      <c r="C11" s="642">
        <v>14.299999999999999</v>
      </c>
      <c r="D11" s="642">
        <v>20.5</v>
      </c>
      <c r="E11" s="642">
        <v>17.2</v>
      </c>
      <c r="F11" s="642">
        <v>15.8</v>
      </c>
      <c r="G11" s="642">
        <v>14.099999999999998</v>
      </c>
      <c r="H11" s="642">
        <v>16.8</v>
      </c>
      <c r="I11" s="642">
        <v>13.200000000000001</v>
      </c>
      <c r="J11" s="642">
        <v>12.8</v>
      </c>
      <c r="K11" s="642">
        <v>10.8</v>
      </c>
      <c r="L11" s="642">
        <v>11.700000000000001</v>
      </c>
      <c r="M11" s="613"/>
      <c r="N11" s="620">
        <v>8.0000000000000002E-3</v>
      </c>
      <c r="O11" s="621">
        <v>3.6999999999999998E-2</v>
      </c>
      <c r="P11" s="621">
        <v>2.3E-2</v>
      </c>
      <c r="Q11" s="621">
        <v>2.4E-2</v>
      </c>
      <c r="R11" s="621">
        <v>2.5999999999999999E-2</v>
      </c>
      <c r="S11" s="621">
        <v>2.5999999999999999E-2</v>
      </c>
      <c r="T11" s="621">
        <v>2.1999999999999999E-2</v>
      </c>
      <c r="U11" s="621">
        <v>0.02</v>
      </c>
      <c r="V11" s="621">
        <v>1.7999999999999999E-2</v>
      </c>
      <c r="W11" s="622">
        <v>2.3E-2</v>
      </c>
    </row>
    <row r="12" spans="1:23" s="641" customFormat="1" ht="15.75" thickBot="1">
      <c r="A12" s="617" t="s">
        <v>563</v>
      </c>
      <c r="B12" s="618">
        <v>2001</v>
      </c>
      <c r="C12" s="642">
        <v>13.700000000000001</v>
      </c>
      <c r="D12" s="642">
        <v>16</v>
      </c>
      <c r="E12" s="642">
        <v>17</v>
      </c>
      <c r="F12" s="642">
        <v>15.4</v>
      </c>
      <c r="G12" s="642">
        <v>13.600000000000001</v>
      </c>
      <c r="H12" s="642">
        <v>15.2</v>
      </c>
      <c r="I12" s="642">
        <v>12.9</v>
      </c>
      <c r="J12" s="642">
        <v>13.600000000000001</v>
      </c>
      <c r="K12" s="642">
        <v>9.6</v>
      </c>
      <c r="L12" s="642">
        <v>12.5</v>
      </c>
      <c r="M12" s="613"/>
      <c r="N12" s="620">
        <v>8.0000000000000002E-3</v>
      </c>
      <c r="O12" s="621">
        <v>3.5000000000000003E-2</v>
      </c>
      <c r="P12" s="621">
        <v>2.4E-2</v>
      </c>
      <c r="Q12" s="621">
        <v>2.4E-2</v>
      </c>
      <c r="R12" s="621">
        <v>2.5000000000000001E-2</v>
      </c>
      <c r="S12" s="621">
        <v>2.5000000000000001E-2</v>
      </c>
      <c r="T12" s="621">
        <v>2.1999999999999999E-2</v>
      </c>
      <c r="U12" s="621">
        <v>1.9E-2</v>
      </c>
      <c r="V12" s="621">
        <v>1.6E-2</v>
      </c>
      <c r="W12" s="622">
        <v>2.4E-2</v>
      </c>
    </row>
    <row r="13" spans="1:23" s="641" customFormat="1" ht="15.75" thickBot="1">
      <c r="A13" s="617" t="s">
        <v>564</v>
      </c>
      <c r="B13" s="618">
        <v>2001</v>
      </c>
      <c r="C13" s="642">
        <v>16.3</v>
      </c>
      <c r="D13" s="642">
        <v>20.3</v>
      </c>
      <c r="E13" s="642">
        <v>20.3</v>
      </c>
      <c r="F13" s="642">
        <v>16.7</v>
      </c>
      <c r="G13" s="642">
        <v>16.100000000000001</v>
      </c>
      <c r="H13" s="642">
        <v>15.6</v>
      </c>
      <c r="I13" s="642">
        <v>15.7</v>
      </c>
      <c r="J13" s="642">
        <v>16.600000000000001</v>
      </c>
      <c r="K13" s="642">
        <v>13.5</v>
      </c>
      <c r="L13" s="642">
        <v>14.2</v>
      </c>
      <c r="M13" s="613"/>
      <c r="N13" s="620">
        <v>8.0000000000000002E-3</v>
      </c>
      <c r="O13" s="621">
        <v>3.9E-2</v>
      </c>
      <c r="P13" s="621">
        <v>2.5999999999999999E-2</v>
      </c>
      <c r="Q13" s="621">
        <v>2.5000000000000001E-2</v>
      </c>
      <c r="R13" s="621">
        <v>2.8000000000000001E-2</v>
      </c>
      <c r="S13" s="621">
        <v>2.5000000000000001E-2</v>
      </c>
      <c r="T13" s="621">
        <v>2.4E-2</v>
      </c>
      <c r="U13" s="621">
        <v>2.1000000000000001E-2</v>
      </c>
      <c r="V13" s="621">
        <v>0.02</v>
      </c>
      <c r="W13" s="622">
        <v>2.5000000000000001E-2</v>
      </c>
    </row>
    <row r="14" spans="1:23" s="641" customFormat="1" ht="15.75" thickBot="1">
      <c r="A14" s="617" t="s">
        <v>565</v>
      </c>
      <c r="B14" s="618">
        <v>2001</v>
      </c>
      <c r="C14" s="642">
        <v>13.900000000000002</v>
      </c>
      <c r="D14" s="642">
        <v>17.599999999999998</v>
      </c>
      <c r="E14" s="642">
        <v>17.100000000000001</v>
      </c>
      <c r="F14" s="642">
        <v>14.099999999999998</v>
      </c>
      <c r="G14" s="642">
        <v>12.1</v>
      </c>
      <c r="H14" s="642">
        <v>15.8</v>
      </c>
      <c r="I14" s="642">
        <v>13.100000000000001</v>
      </c>
      <c r="J14" s="642">
        <v>14.899999999999999</v>
      </c>
      <c r="K14" s="642">
        <v>11.3</v>
      </c>
      <c r="L14" s="642">
        <v>9.8000000000000007</v>
      </c>
      <c r="M14" s="613"/>
      <c r="N14" s="620">
        <v>7.0000000000000001E-3</v>
      </c>
      <c r="O14" s="621">
        <v>3.5000000000000003E-2</v>
      </c>
      <c r="P14" s="621">
        <v>2.4E-2</v>
      </c>
      <c r="Q14" s="621">
        <v>2.1999999999999999E-2</v>
      </c>
      <c r="R14" s="621">
        <v>2.3E-2</v>
      </c>
      <c r="S14" s="621">
        <v>2.4E-2</v>
      </c>
      <c r="T14" s="621">
        <v>2.1000000000000001E-2</v>
      </c>
      <c r="U14" s="621">
        <v>0.02</v>
      </c>
      <c r="V14" s="621">
        <v>1.7999999999999999E-2</v>
      </c>
      <c r="W14" s="622">
        <v>0.02</v>
      </c>
    </row>
    <row r="15" spans="1:23" s="641" customFormat="1" ht="15.75" thickBot="1">
      <c r="A15" s="617" t="s">
        <v>566</v>
      </c>
      <c r="B15" s="618">
        <v>2002</v>
      </c>
      <c r="C15" s="642">
        <v>14.6</v>
      </c>
      <c r="D15" s="642">
        <v>18.099999999999998</v>
      </c>
      <c r="E15" s="642">
        <v>17.299999999999997</v>
      </c>
      <c r="F15" s="642">
        <v>15.7</v>
      </c>
      <c r="G15" s="642">
        <v>14.6</v>
      </c>
      <c r="H15" s="642">
        <v>17.7</v>
      </c>
      <c r="I15" s="642">
        <v>13.600000000000001</v>
      </c>
      <c r="J15" s="642">
        <v>13.900000000000002</v>
      </c>
      <c r="K15" s="642">
        <v>11.5</v>
      </c>
      <c r="L15" s="642">
        <v>11.5</v>
      </c>
      <c r="M15" s="613"/>
      <c r="N15" s="620">
        <v>8.0000000000000002E-3</v>
      </c>
      <c r="O15" s="621">
        <v>3.5000000000000003E-2</v>
      </c>
      <c r="P15" s="621">
        <v>2.3E-2</v>
      </c>
      <c r="Q15" s="621">
        <v>2.1999999999999999E-2</v>
      </c>
      <c r="R15" s="621">
        <v>2.5000000000000001E-2</v>
      </c>
      <c r="S15" s="621">
        <v>2.5999999999999999E-2</v>
      </c>
      <c r="T15" s="621">
        <v>2.1999999999999999E-2</v>
      </c>
      <c r="U15" s="621">
        <v>1.9E-2</v>
      </c>
      <c r="V15" s="621">
        <v>1.7999999999999999E-2</v>
      </c>
      <c r="W15" s="622">
        <v>2.1999999999999999E-2</v>
      </c>
    </row>
    <row r="16" spans="1:23" s="641" customFormat="1" ht="15.75" thickBot="1">
      <c r="A16" s="617" t="s">
        <v>563</v>
      </c>
      <c r="B16" s="618">
        <v>2002</v>
      </c>
      <c r="C16" s="642">
        <v>14.399999999999999</v>
      </c>
      <c r="D16" s="642">
        <v>16.5</v>
      </c>
      <c r="E16" s="642">
        <v>17.5</v>
      </c>
      <c r="F16" s="642">
        <v>15.9</v>
      </c>
      <c r="G16" s="642">
        <v>13.200000000000001</v>
      </c>
      <c r="H16" s="642">
        <v>16.8</v>
      </c>
      <c r="I16" s="642">
        <v>12.9</v>
      </c>
      <c r="J16" s="642">
        <v>15.299999999999999</v>
      </c>
      <c r="K16" s="642">
        <v>11.799999999999999</v>
      </c>
      <c r="L16" s="642">
        <v>9.6</v>
      </c>
      <c r="M16" s="613"/>
      <c r="N16" s="620">
        <v>8.0000000000000002E-3</v>
      </c>
      <c r="O16" s="621">
        <v>3.4000000000000002E-2</v>
      </c>
      <c r="P16" s="621">
        <v>2.4E-2</v>
      </c>
      <c r="Q16" s="621">
        <v>2.3E-2</v>
      </c>
      <c r="R16" s="621">
        <v>2.5000000000000001E-2</v>
      </c>
      <c r="S16" s="621">
        <v>2.5999999999999999E-2</v>
      </c>
      <c r="T16" s="621">
        <v>2.3E-2</v>
      </c>
      <c r="U16" s="621">
        <v>0.02</v>
      </c>
      <c r="V16" s="621">
        <v>1.7999999999999999E-2</v>
      </c>
      <c r="W16" s="622">
        <v>2.1000000000000001E-2</v>
      </c>
    </row>
    <row r="17" spans="1:23" s="641" customFormat="1" ht="15.75" thickBot="1">
      <c r="A17" s="617" t="s">
        <v>564</v>
      </c>
      <c r="B17" s="618">
        <v>2002</v>
      </c>
      <c r="C17" s="642">
        <v>16.100000000000001</v>
      </c>
      <c r="D17" s="642">
        <v>18.399999999999999</v>
      </c>
      <c r="E17" s="642">
        <v>16.8</v>
      </c>
      <c r="F17" s="642">
        <v>21.2</v>
      </c>
      <c r="G17" s="642">
        <v>13.8</v>
      </c>
      <c r="H17" s="642">
        <v>17.899999999999999</v>
      </c>
      <c r="I17" s="642">
        <v>14.299999999999999</v>
      </c>
      <c r="J17" s="642">
        <v>17.8</v>
      </c>
      <c r="K17" s="642">
        <v>12</v>
      </c>
      <c r="L17" s="642">
        <v>13.5</v>
      </c>
      <c r="M17" s="613"/>
      <c r="N17" s="620">
        <v>8.0000000000000002E-3</v>
      </c>
      <c r="O17" s="621">
        <v>3.6999999999999998E-2</v>
      </c>
      <c r="P17" s="621">
        <v>2.4E-2</v>
      </c>
      <c r="Q17" s="621">
        <v>2.7E-2</v>
      </c>
      <c r="R17" s="621">
        <v>2.5999999999999999E-2</v>
      </c>
      <c r="S17" s="621">
        <v>2.7E-2</v>
      </c>
      <c r="T17" s="621">
        <v>2.4E-2</v>
      </c>
      <c r="U17" s="621">
        <v>2.1999999999999999E-2</v>
      </c>
      <c r="V17" s="621">
        <v>1.9E-2</v>
      </c>
      <c r="W17" s="622">
        <v>2.5000000000000001E-2</v>
      </c>
    </row>
    <row r="18" spans="1:23" s="641" customFormat="1" ht="15.75" thickBot="1">
      <c r="A18" s="617" t="s">
        <v>565</v>
      </c>
      <c r="B18" s="618">
        <v>2002</v>
      </c>
      <c r="C18" s="642">
        <v>13.3</v>
      </c>
      <c r="D18" s="642">
        <v>18.600000000000001</v>
      </c>
      <c r="E18" s="642">
        <v>14.099999999999998</v>
      </c>
      <c r="F18" s="642">
        <v>13.900000000000002</v>
      </c>
      <c r="G18" s="642">
        <v>13.700000000000001</v>
      </c>
      <c r="H18" s="642">
        <v>14.299999999999999</v>
      </c>
      <c r="I18" s="642">
        <v>14.099999999999998</v>
      </c>
      <c r="J18" s="642">
        <v>13.8</v>
      </c>
      <c r="K18" s="642">
        <v>9.5</v>
      </c>
      <c r="L18" s="642">
        <v>11.700000000000001</v>
      </c>
      <c r="M18" s="613"/>
      <c r="N18" s="620">
        <v>8.0000000000000002E-3</v>
      </c>
      <c r="O18" s="621">
        <v>3.5999999999999997E-2</v>
      </c>
      <c r="P18" s="621">
        <v>2.1999999999999999E-2</v>
      </c>
      <c r="Q18" s="621">
        <v>2.1999999999999999E-2</v>
      </c>
      <c r="R18" s="621">
        <v>2.5999999999999999E-2</v>
      </c>
      <c r="S18" s="621">
        <v>2.4E-2</v>
      </c>
      <c r="T18" s="621">
        <v>2.5000000000000001E-2</v>
      </c>
      <c r="U18" s="621">
        <v>0.02</v>
      </c>
      <c r="V18" s="621">
        <v>1.7000000000000001E-2</v>
      </c>
      <c r="W18" s="622">
        <v>2.1999999999999999E-2</v>
      </c>
    </row>
    <row r="19" spans="1:23" s="641" customFormat="1" ht="15.75" thickBot="1">
      <c r="A19" s="617" t="s">
        <v>566</v>
      </c>
      <c r="B19" s="618">
        <v>2003</v>
      </c>
      <c r="C19" s="642">
        <v>14.799999999999999</v>
      </c>
      <c r="D19" s="642">
        <v>19.900000000000002</v>
      </c>
      <c r="E19" s="642">
        <v>13.3</v>
      </c>
      <c r="F19" s="642">
        <v>17.399999999999999</v>
      </c>
      <c r="G19" s="642">
        <v>13.900000000000002</v>
      </c>
      <c r="H19" s="642">
        <v>16.3</v>
      </c>
      <c r="I19" s="642">
        <v>16.8</v>
      </c>
      <c r="J19" s="642">
        <v>14.799999999999999</v>
      </c>
      <c r="K19" s="642">
        <v>12.3</v>
      </c>
      <c r="L19" s="642">
        <v>12.2</v>
      </c>
      <c r="M19" s="613"/>
      <c r="N19" s="620">
        <v>8.0000000000000002E-3</v>
      </c>
      <c r="O19" s="621">
        <v>3.6999999999999998E-2</v>
      </c>
      <c r="P19" s="621">
        <v>2.1999999999999999E-2</v>
      </c>
      <c r="Q19" s="621">
        <v>2.4E-2</v>
      </c>
      <c r="R19" s="621">
        <v>2.7E-2</v>
      </c>
      <c r="S19" s="621">
        <v>2.5000000000000001E-2</v>
      </c>
      <c r="T19" s="621">
        <v>2.5999999999999999E-2</v>
      </c>
      <c r="U19" s="621">
        <v>0.02</v>
      </c>
      <c r="V19" s="621">
        <v>1.9E-2</v>
      </c>
      <c r="W19" s="622">
        <v>2.3E-2</v>
      </c>
    </row>
    <row r="20" spans="1:23" s="641" customFormat="1" ht="15.75" thickBot="1">
      <c r="A20" s="617" t="s">
        <v>563</v>
      </c>
      <c r="B20" s="618">
        <v>2003</v>
      </c>
      <c r="C20" s="642">
        <v>14.299999999999999</v>
      </c>
      <c r="D20" s="642">
        <v>19.7</v>
      </c>
      <c r="E20" s="642">
        <v>14.899999999999999</v>
      </c>
      <c r="F20" s="642">
        <v>15.1</v>
      </c>
      <c r="G20" s="642">
        <v>14.6</v>
      </c>
      <c r="H20" s="642">
        <v>16.8</v>
      </c>
      <c r="I20" s="642">
        <v>13.900000000000002</v>
      </c>
      <c r="J20" s="642">
        <v>13.3</v>
      </c>
      <c r="K20" s="642">
        <v>12.8</v>
      </c>
      <c r="L20" s="642">
        <v>10.9</v>
      </c>
      <c r="M20" s="613"/>
      <c r="N20" s="620">
        <v>8.0000000000000002E-3</v>
      </c>
      <c r="O20" s="621">
        <v>3.5999999999999997E-2</v>
      </c>
      <c r="P20" s="621">
        <v>2.4E-2</v>
      </c>
      <c r="Q20" s="621">
        <v>2.3E-2</v>
      </c>
      <c r="R20" s="621">
        <v>2.8000000000000001E-2</v>
      </c>
      <c r="S20" s="621">
        <v>2.5000000000000001E-2</v>
      </c>
      <c r="T20" s="621">
        <v>2.5000000000000001E-2</v>
      </c>
      <c r="U20" s="621">
        <v>0.02</v>
      </c>
      <c r="V20" s="621">
        <v>1.9E-2</v>
      </c>
      <c r="W20" s="622">
        <v>2.1999999999999999E-2</v>
      </c>
    </row>
    <row r="21" spans="1:23" s="641" customFormat="1" ht="15.75" thickBot="1">
      <c r="A21" s="617" t="s">
        <v>564</v>
      </c>
      <c r="B21" s="618">
        <v>2003</v>
      </c>
      <c r="C21" s="642">
        <v>15.8</v>
      </c>
      <c r="D21" s="642">
        <v>20.599999999999998</v>
      </c>
      <c r="E21" s="642">
        <v>19</v>
      </c>
      <c r="F21" s="642">
        <v>17.100000000000001</v>
      </c>
      <c r="G21" s="642">
        <v>14.499999999999998</v>
      </c>
      <c r="H21" s="642">
        <v>17.599999999999998</v>
      </c>
      <c r="I21" s="642">
        <v>14.000000000000002</v>
      </c>
      <c r="J21" s="642">
        <v>15.5</v>
      </c>
      <c r="K21" s="642">
        <v>13.5</v>
      </c>
      <c r="L21" s="642">
        <v>11.600000000000001</v>
      </c>
      <c r="M21" s="613"/>
      <c r="N21" s="620">
        <v>8.0000000000000002E-3</v>
      </c>
      <c r="O21" s="621">
        <v>3.6999999999999998E-2</v>
      </c>
      <c r="P21" s="621">
        <v>2.5999999999999999E-2</v>
      </c>
      <c r="Q21" s="621">
        <v>2.5000000000000001E-2</v>
      </c>
      <c r="R21" s="621">
        <v>2.9000000000000001E-2</v>
      </c>
      <c r="S21" s="621">
        <v>2.5999999999999999E-2</v>
      </c>
      <c r="T21" s="621">
        <v>2.5000000000000001E-2</v>
      </c>
      <c r="U21" s="621">
        <v>2.1000000000000001E-2</v>
      </c>
      <c r="V21" s="621">
        <v>1.9E-2</v>
      </c>
      <c r="W21" s="622">
        <v>2.4E-2</v>
      </c>
    </row>
    <row r="22" spans="1:23" s="641" customFormat="1" ht="15.75" thickBot="1">
      <c r="A22" s="617" t="s">
        <v>565</v>
      </c>
      <c r="B22" s="618">
        <v>2003</v>
      </c>
      <c r="C22" s="642">
        <v>13.3</v>
      </c>
      <c r="D22" s="642">
        <v>16.900000000000002</v>
      </c>
      <c r="E22" s="642">
        <v>14.6</v>
      </c>
      <c r="F22" s="642">
        <v>14.099999999999998</v>
      </c>
      <c r="G22" s="642">
        <v>12</v>
      </c>
      <c r="H22" s="642">
        <v>13.900000000000002</v>
      </c>
      <c r="I22" s="642">
        <v>10.100000000000001</v>
      </c>
      <c r="J22" s="642">
        <v>15.6</v>
      </c>
      <c r="K22" s="642">
        <v>12.8</v>
      </c>
      <c r="L22" s="642">
        <v>9.1</v>
      </c>
      <c r="M22" s="613"/>
      <c r="N22" s="620">
        <v>8.0000000000000002E-3</v>
      </c>
      <c r="O22" s="621">
        <v>3.4000000000000002E-2</v>
      </c>
      <c r="P22" s="621">
        <v>2.3E-2</v>
      </c>
      <c r="Q22" s="621">
        <v>2.1999999999999999E-2</v>
      </c>
      <c r="R22" s="621">
        <v>2.5999999999999999E-2</v>
      </c>
      <c r="S22" s="621">
        <v>2.3E-2</v>
      </c>
      <c r="T22" s="621">
        <v>2.1000000000000001E-2</v>
      </c>
      <c r="U22" s="621">
        <v>2.1000000000000001E-2</v>
      </c>
      <c r="V22" s="621">
        <v>1.9E-2</v>
      </c>
      <c r="W22" s="622">
        <v>2.1000000000000001E-2</v>
      </c>
    </row>
    <row r="23" spans="1:23" s="641" customFormat="1" ht="15.75" thickBot="1">
      <c r="A23" s="617" t="s">
        <v>566</v>
      </c>
      <c r="B23" s="618">
        <v>2004</v>
      </c>
      <c r="C23" s="642">
        <v>13.5</v>
      </c>
      <c r="D23" s="642">
        <v>19.2</v>
      </c>
      <c r="E23" s="642">
        <v>13</v>
      </c>
      <c r="F23" s="642">
        <v>13.4</v>
      </c>
      <c r="G23" s="642">
        <v>11.700000000000001</v>
      </c>
      <c r="H23" s="642">
        <v>14.499999999999998</v>
      </c>
      <c r="I23" s="642">
        <v>10.5</v>
      </c>
      <c r="J23" s="642">
        <v>17.100000000000001</v>
      </c>
      <c r="K23" s="642">
        <v>12.9</v>
      </c>
      <c r="L23" s="642">
        <v>9.1</v>
      </c>
      <c r="M23" s="613"/>
      <c r="N23" s="620">
        <v>8.0000000000000002E-3</v>
      </c>
      <c r="O23" s="621">
        <v>3.5999999999999997E-2</v>
      </c>
      <c r="P23" s="621">
        <v>2.1999999999999999E-2</v>
      </c>
      <c r="Q23" s="621">
        <v>2.1999999999999999E-2</v>
      </c>
      <c r="R23" s="621">
        <v>2.5999999999999999E-2</v>
      </c>
      <c r="S23" s="621">
        <v>2.5000000000000001E-2</v>
      </c>
      <c r="T23" s="621">
        <v>2.1000000000000001E-2</v>
      </c>
      <c r="U23" s="621">
        <v>2.1999999999999999E-2</v>
      </c>
      <c r="V23" s="621">
        <v>1.7999999999999999E-2</v>
      </c>
      <c r="W23" s="622">
        <v>2.1000000000000001E-2</v>
      </c>
    </row>
    <row r="24" spans="1:23" s="641" customFormat="1" ht="15.75" thickBot="1">
      <c r="A24" s="617" t="s">
        <v>563</v>
      </c>
      <c r="B24" s="618">
        <v>2004</v>
      </c>
      <c r="C24" s="642">
        <v>13.900000000000002</v>
      </c>
      <c r="D24" s="642">
        <v>17</v>
      </c>
      <c r="E24" s="642">
        <v>15.4</v>
      </c>
      <c r="F24" s="642">
        <v>12.7</v>
      </c>
      <c r="G24" s="642">
        <v>13</v>
      </c>
      <c r="H24" s="642">
        <v>16.2</v>
      </c>
      <c r="I24" s="642">
        <v>13.8</v>
      </c>
      <c r="J24" s="642">
        <v>16.400000000000002</v>
      </c>
      <c r="K24" s="642">
        <v>11.200000000000001</v>
      </c>
      <c r="L24" s="642">
        <v>10</v>
      </c>
      <c r="M24" s="613"/>
      <c r="N24" s="620">
        <v>8.0000000000000002E-3</v>
      </c>
      <c r="O24" s="621">
        <v>3.5000000000000003E-2</v>
      </c>
      <c r="P24" s="621">
        <v>2.4E-2</v>
      </c>
      <c r="Q24" s="621">
        <v>2.3E-2</v>
      </c>
      <c r="R24" s="621">
        <v>2.7E-2</v>
      </c>
      <c r="S24" s="621">
        <v>2.7E-2</v>
      </c>
      <c r="T24" s="621">
        <v>2.3E-2</v>
      </c>
      <c r="U24" s="621">
        <v>2.1999999999999999E-2</v>
      </c>
      <c r="V24" s="621">
        <v>1.7999999999999999E-2</v>
      </c>
      <c r="W24" s="622">
        <v>2.1999999999999999E-2</v>
      </c>
    </row>
    <row r="25" spans="1:23" s="641" customFormat="1" ht="15.75" thickBot="1">
      <c r="A25" s="617" t="s">
        <v>564</v>
      </c>
      <c r="B25" s="618">
        <v>2004</v>
      </c>
      <c r="C25" s="642">
        <v>16</v>
      </c>
      <c r="D25" s="642">
        <v>20.599999999999998</v>
      </c>
      <c r="E25" s="642">
        <v>16.900000000000002</v>
      </c>
      <c r="F25" s="642">
        <v>17.899999999999999</v>
      </c>
      <c r="G25" s="642">
        <v>15.8</v>
      </c>
      <c r="H25" s="642">
        <v>17.7</v>
      </c>
      <c r="I25" s="642">
        <v>13</v>
      </c>
      <c r="J25" s="642">
        <v>20.7</v>
      </c>
      <c r="K25" s="642">
        <v>11</v>
      </c>
      <c r="L25" s="642">
        <v>11.5</v>
      </c>
      <c r="M25" s="613"/>
      <c r="N25" s="620">
        <v>8.9999999999999993E-3</v>
      </c>
      <c r="O25" s="621">
        <v>3.7999999999999999E-2</v>
      </c>
      <c r="P25" s="621">
        <v>2.4E-2</v>
      </c>
      <c r="Q25" s="621">
        <v>2.5999999999999999E-2</v>
      </c>
      <c r="R25" s="621">
        <v>2.9000000000000001E-2</v>
      </c>
      <c r="S25" s="621">
        <v>2.8000000000000001E-2</v>
      </c>
      <c r="T25" s="621">
        <v>2.3E-2</v>
      </c>
      <c r="U25" s="621">
        <v>2.5000000000000001E-2</v>
      </c>
      <c r="V25" s="621">
        <v>1.7999999999999999E-2</v>
      </c>
      <c r="W25" s="622">
        <v>2.4E-2</v>
      </c>
    </row>
    <row r="26" spans="1:23" s="641" customFormat="1" ht="15.75" thickBot="1">
      <c r="A26" s="617" t="s">
        <v>565</v>
      </c>
      <c r="B26" s="618">
        <v>2004</v>
      </c>
      <c r="C26" s="642">
        <v>14.6</v>
      </c>
      <c r="D26" s="642">
        <v>19.900000000000002</v>
      </c>
      <c r="E26" s="642">
        <v>15.9</v>
      </c>
      <c r="F26" s="642">
        <v>13.600000000000001</v>
      </c>
      <c r="G26" s="642">
        <v>14.399999999999999</v>
      </c>
      <c r="H26" s="642">
        <v>15.6</v>
      </c>
      <c r="I26" s="642">
        <v>12.1</v>
      </c>
      <c r="J26" s="642">
        <v>18.099999999999998</v>
      </c>
      <c r="K26" s="642">
        <v>10.6</v>
      </c>
      <c r="L26" s="642">
        <v>12.5</v>
      </c>
      <c r="M26" s="613"/>
      <c r="N26" s="620">
        <v>8.0000000000000002E-3</v>
      </c>
      <c r="O26" s="621">
        <v>3.7999999999999999E-2</v>
      </c>
      <c r="P26" s="621">
        <v>2.3E-2</v>
      </c>
      <c r="Q26" s="621">
        <v>2.3E-2</v>
      </c>
      <c r="R26" s="621">
        <v>2.7E-2</v>
      </c>
      <c r="S26" s="621">
        <v>2.5000000000000001E-2</v>
      </c>
      <c r="T26" s="621">
        <v>2.1999999999999999E-2</v>
      </c>
      <c r="U26" s="621">
        <v>2.4E-2</v>
      </c>
      <c r="V26" s="621">
        <v>1.7999999999999999E-2</v>
      </c>
      <c r="W26" s="622">
        <v>2.4E-2</v>
      </c>
    </row>
    <row r="27" spans="1:23" s="641" customFormat="1" ht="15.75" thickBot="1">
      <c r="A27" s="617" t="s">
        <v>566</v>
      </c>
      <c r="B27" s="618">
        <v>2005</v>
      </c>
      <c r="C27" s="642">
        <v>14.099999999999998</v>
      </c>
      <c r="D27" s="642">
        <v>18.600000000000001</v>
      </c>
      <c r="E27" s="642">
        <v>15.5</v>
      </c>
      <c r="F27" s="642">
        <v>14.899999999999999</v>
      </c>
      <c r="G27" s="642">
        <v>11.5</v>
      </c>
      <c r="H27" s="642">
        <v>14.000000000000002</v>
      </c>
      <c r="I27" s="642">
        <v>10.8</v>
      </c>
      <c r="J27" s="642">
        <v>16.2</v>
      </c>
      <c r="K27" s="642">
        <v>12.6</v>
      </c>
      <c r="L27" s="642">
        <v>13.100000000000001</v>
      </c>
      <c r="M27" s="613"/>
      <c r="N27" s="620">
        <v>8.0000000000000002E-3</v>
      </c>
      <c r="O27" s="621">
        <v>3.5999999999999997E-2</v>
      </c>
      <c r="P27" s="621">
        <v>2.3E-2</v>
      </c>
      <c r="Q27" s="621">
        <v>2.4E-2</v>
      </c>
      <c r="R27" s="621">
        <v>2.5000000000000001E-2</v>
      </c>
      <c r="S27" s="621">
        <v>2.4E-2</v>
      </c>
      <c r="T27" s="621">
        <v>2.1000000000000001E-2</v>
      </c>
      <c r="U27" s="621">
        <v>2.3E-2</v>
      </c>
      <c r="V27" s="621">
        <v>0.02</v>
      </c>
      <c r="W27" s="622">
        <v>2.5000000000000001E-2</v>
      </c>
    </row>
    <row r="28" spans="1:23" s="641" customFormat="1" ht="15.75" thickBot="1">
      <c r="A28" s="617" t="s">
        <v>563</v>
      </c>
      <c r="B28" s="618">
        <v>2005</v>
      </c>
      <c r="C28" s="642">
        <v>14.7</v>
      </c>
      <c r="D28" s="642">
        <v>20.5</v>
      </c>
      <c r="E28" s="642">
        <v>15.9</v>
      </c>
      <c r="F28" s="642">
        <v>17.399999999999999</v>
      </c>
      <c r="G28" s="642">
        <v>12</v>
      </c>
      <c r="H28" s="642">
        <v>14.799999999999999</v>
      </c>
      <c r="I28" s="642">
        <v>12.3</v>
      </c>
      <c r="J28" s="642">
        <v>17</v>
      </c>
      <c r="K28" s="642">
        <v>11</v>
      </c>
      <c r="L28" s="642">
        <v>13.100000000000001</v>
      </c>
      <c r="M28" s="613"/>
      <c r="N28" s="620">
        <v>8.0000000000000002E-3</v>
      </c>
      <c r="O28" s="621">
        <v>3.7999999999999999E-2</v>
      </c>
      <c r="P28" s="621">
        <v>2.3E-2</v>
      </c>
      <c r="Q28" s="621">
        <v>2.5000000000000001E-2</v>
      </c>
      <c r="R28" s="621">
        <v>2.4E-2</v>
      </c>
      <c r="S28" s="621">
        <v>2.5999999999999999E-2</v>
      </c>
      <c r="T28" s="621">
        <v>2.1999999999999999E-2</v>
      </c>
      <c r="U28" s="621">
        <v>2.4E-2</v>
      </c>
      <c r="V28" s="621">
        <v>1.7999999999999999E-2</v>
      </c>
      <c r="W28" s="622">
        <v>2.5000000000000001E-2</v>
      </c>
    </row>
    <row r="29" spans="1:23" s="641" customFormat="1" ht="15.75" thickBot="1">
      <c r="A29" s="617" t="s">
        <v>564</v>
      </c>
      <c r="B29" s="618">
        <v>2005</v>
      </c>
      <c r="C29" s="642">
        <v>16.3</v>
      </c>
      <c r="D29" s="642">
        <v>24.4</v>
      </c>
      <c r="E29" s="642">
        <v>15.6</v>
      </c>
      <c r="F29" s="642">
        <v>17.599999999999998</v>
      </c>
      <c r="G29" s="642">
        <v>13.900000000000002</v>
      </c>
      <c r="H29" s="642">
        <v>18</v>
      </c>
      <c r="I29" s="642">
        <v>12.8</v>
      </c>
      <c r="J29" s="642">
        <v>18.5</v>
      </c>
      <c r="K29" s="642">
        <v>13.100000000000001</v>
      </c>
      <c r="L29" s="642">
        <v>16.100000000000001</v>
      </c>
      <c r="M29" s="613"/>
      <c r="N29" s="620">
        <v>8.9999999999999993E-3</v>
      </c>
      <c r="O29" s="621">
        <v>4.2000000000000003E-2</v>
      </c>
      <c r="P29" s="621">
        <v>2.3E-2</v>
      </c>
      <c r="Q29" s="621">
        <v>2.5999999999999999E-2</v>
      </c>
      <c r="R29" s="621">
        <v>2.7E-2</v>
      </c>
      <c r="S29" s="621">
        <v>2.8000000000000001E-2</v>
      </c>
      <c r="T29" s="621">
        <v>2.3E-2</v>
      </c>
      <c r="U29" s="621">
        <v>2.4E-2</v>
      </c>
      <c r="V29" s="621">
        <v>0.02</v>
      </c>
      <c r="W29" s="622">
        <v>2.8000000000000001E-2</v>
      </c>
    </row>
    <row r="30" spans="1:23" s="641" customFormat="1" ht="15.75" thickBot="1">
      <c r="A30" s="617" t="s">
        <v>565</v>
      </c>
      <c r="B30" s="618">
        <v>2005</v>
      </c>
      <c r="C30" s="642">
        <v>16</v>
      </c>
      <c r="D30" s="642">
        <v>19.400000000000002</v>
      </c>
      <c r="E30" s="642">
        <v>14.799999999999999</v>
      </c>
      <c r="F30" s="642">
        <v>18.099999999999998</v>
      </c>
      <c r="G30" s="642">
        <v>15.6</v>
      </c>
      <c r="H30" s="642">
        <v>16.600000000000001</v>
      </c>
      <c r="I30" s="642">
        <v>15</v>
      </c>
      <c r="J30" s="642">
        <v>18.3</v>
      </c>
      <c r="K30" s="642">
        <v>13.600000000000001</v>
      </c>
      <c r="L30" s="642">
        <v>13.5</v>
      </c>
      <c r="M30" s="613"/>
      <c r="N30" s="620">
        <v>8.9999999999999993E-3</v>
      </c>
      <c r="O30" s="621">
        <v>3.7999999999999999E-2</v>
      </c>
      <c r="P30" s="621">
        <v>2.3E-2</v>
      </c>
      <c r="Q30" s="621">
        <v>2.5999999999999999E-2</v>
      </c>
      <c r="R30" s="621">
        <v>2.9000000000000001E-2</v>
      </c>
      <c r="S30" s="621">
        <v>2.5999999999999999E-2</v>
      </c>
      <c r="T30" s="621">
        <v>2.5000000000000001E-2</v>
      </c>
      <c r="U30" s="621">
        <v>2.5000000000000001E-2</v>
      </c>
      <c r="V30" s="621">
        <v>0.02</v>
      </c>
      <c r="W30" s="622">
        <v>2.5999999999999999E-2</v>
      </c>
    </row>
    <row r="31" spans="1:23" s="641" customFormat="1" ht="15.75" thickBot="1">
      <c r="A31" s="617" t="s">
        <v>566</v>
      </c>
      <c r="B31" s="618">
        <v>2006</v>
      </c>
      <c r="C31" s="642">
        <v>15.2</v>
      </c>
      <c r="D31" s="642">
        <v>16.900000000000002</v>
      </c>
      <c r="E31" s="642">
        <v>15.4</v>
      </c>
      <c r="F31" s="642">
        <v>16</v>
      </c>
      <c r="G31" s="642">
        <v>16.400000000000002</v>
      </c>
      <c r="H31" s="642">
        <v>16.7</v>
      </c>
      <c r="I31" s="642">
        <v>13.600000000000001</v>
      </c>
      <c r="J31" s="642">
        <v>16.7</v>
      </c>
      <c r="K31" s="642">
        <v>12.9</v>
      </c>
      <c r="L31" s="642">
        <v>12.7</v>
      </c>
      <c r="M31" s="613"/>
      <c r="N31" s="620">
        <v>8.0000000000000002E-3</v>
      </c>
      <c r="O31" s="621">
        <v>3.4000000000000002E-2</v>
      </c>
      <c r="P31" s="621">
        <v>2.3E-2</v>
      </c>
      <c r="Q31" s="621">
        <v>2.5000000000000001E-2</v>
      </c>
      <c r="R31" s="621">
        <v>2.9000000000000001E-2</v>
      </c>
      <c r="S31" s="621">
        <v>2.5999999999999999E-2</v>
      </c>
      <c r="T31" s="621">
        <v>2.4E-2</v>
      </c>
      <c r="U31" s="621">
        <v>2.4E-2</v>
      </c>
      <c r="V31" s="621">
        <v>0.02</v>
      </c>
      <c r="W31" s="622">
        <v>2.5000000000000001E-2</v>
      </c>
    </row>
    <row r="32" spans="1:23" s="641" customFormat="1" ht="15.75" thickBot="1">
      <c r="A32" s="617" t="s">
        <v>563</v>
      </c>
      <c r="B32" s="618">
        <v>2006</v>
      </c>
      <c r="C32" s="642">
        <v>16.2</v>
      </c>
      <c r="D32" s="642">
        <v>17.599999999999998</v>
      </c>
      <c r="E32" s="642">
        <v>16.2</v>
      </c>
      <c r="F32" s="642">
        <v>18.3</v>
      </c>
      <c r="G32" s="642">
        <v>15.2</v>
      </c>
      <c r="H32" s="642">
        <v>18</v>
      </c>
      <c r="I32" s="642">
        <v>15.9</v>
      </c>
      <c r="J32" s="642">
        <v>17.399999999999999</v>
      </c>
      <c r="K32" s="642">
        <v>14.299999999999999</v>
      </c>
      <c r="L32" s="642">
        <v>12.9</v>
      </c>
      <c r="M32" s="613"/>
      <c r="N32" s="620">
        <v>8.0000000000000002E-3</v>
      </c>
      <c r="O32" s="621">
        <v>3.5000000000000003E-2</v>
      </c>
      <c r="P32" s="621">
        <v>2.3E-2</v>
      </c>
      <c r="Q32" s="621">
        <v>2.5999999999999999E-2</v>
      </c>
      <c r="R32" s="621">
        <v>2.8000000000000001E-2</v>
      </c>
      <c r="S32" s="621">
        <v>2.5999999999999999E-2</v>
      </c>
      <c r="T32" s="621">
        <v>2.5000000000000001E-2</v>
      </c>
      <c r="U32" s="621">
        <v>2.4E-2</v>
      </c>
      <c r="V32" s="621">
        <v>0.02</v>
      </c>
      <c r="W32" s="622">
        <v>2.5000000000000001E-2</v>
      </c>
    </row>
    <row r="33" spans="1:23" s="641" customFormat="1" ht="15.75" thickBot="1">
      <c r="A33" s="617" t="s">
        <v>564</v>
      </c>
      <c r="B33" s="618">
        <v>2006</v>
      </c>
      <c r="C33" s="642">
        <v>17.899999999999999</v>
      </c>
      <c r="D33" s="642">
        <v>15.8</v>
      </c>
      <c r="E33" s="642">
        <v>17.5</v>
      </c>
      <c r="F33" s="642">
        <v>20.3</v>
      </c>
      <c r="G33" s="642">
        <v>15.4</v>
      </c>
      <c r="H33" s="642">
        <v>18.2</v>
      </c>
      <c r="I33" s="642">
        <v>16.5</v>
      </c>
      <c r="J33" s="642">
        <v>23.200000000000003</v>
      </c>
      <c r="K33" s="642">
        <v>15.1</v>
      </c>
      <c r="L33" s="642">
        <v>15.2</v>
      </c>
      <c r="M33" s="613"/>
      <c r="N33" s="620">
        <v>8.9999999999999993E-3</v>
      </c>
      <c r="O33" s="621">
        <v>3.5999999999999997E-2</v>
      </c>
      <c r="P33" s="621">
        <v>2.4E-2</v>
      </c>
      <c r="Q33" s="621">
        <v>2.8000000000000001E-2</v>
      </c>
      <c r="R33" s="621">
        <v>2.9000000000000001E-2</v>
      </c>
      <c r="S33" s="621">
        <v>2.5999999999999999E-2</v>
      </c>
      <c r="T33" s="621">
        <v>2.7E-2</v>
      </c>
      <c r="U33" s="621">
        <v>2.8000000000000001E-2</v>
      </c>
      <c r="V33" s="621">
        <v>2.1000000000000001E-2</v>
      </c>
      <c r="W33" s="622">
        <v>2.8000000000000001E-2</v>
      </c>
    </row>
    <row r="34" spans="1:23" s="641" customFormat="1" ht="15.75" thickBot="1">
      <c r="A34" s="617" t="s">
        <v>565</v>
      </c>
      <c r="B34" s="618">
        <v>2006</v>
      </c>
      <c r="C34" s="642">
        <v>15.4</v>
      </c>
      <c r="D34" s="642">
        <v>15.4</v>
      </c>
      <c r="E34" s="642">
        <v>15.6</v>
      </c>
      <c r="F34" s="642">
        <v>15.9</v>
      </c>
      <c r="G34" s="642">
        <v>13.3</v>
      </c>
      <c r="H34" s="642">
        <v>16.5</v>
      </c>
      <c r="I34" s="642">
        <v>14.7</v>
      </c>
      <c r="J34" s="642">
        <v>19.3</v>
      </c>
      <c r="K34" s="642">
        <v>12.1</v>
      </c>
      <c r="L34" s="642">
        <v>14.7</v>
      </c>
      <c r="M34" s="613"/>
      <c r="N34" s="620">
        <v>8.0000000000000002E-3</v>
      </c>
      <c r="O34" s="621">
        <v>3.4000000000000002E-2</v>
      </c>
      <c r="P34" s="621">
        <v>2.3E-2</v>
      </c>
      <c r="Q34" s="621">
        <v>2.5000000000000001E-2</v>
      </c>
      <c r="R34" s="621">
        <v>2.5999999999999999E-2</v>
      </c>
      <c r="S34" s="621">
        <v>2.5999999999999999E-2</v>
      </c>
      <c r="T34" s="621">
        <v>2.5999999999999999E-2</v>
      </c>
      <c r="U34" s="621">
        <v>2.5999999999999999E-2</v>
      </c>
      <c r="V34" s="621">
        <v>1.9E-2</v>
      </c>
      <c r="W34" s="622">
        <v>2.7E-2</v>
      </c>
    </row>
    <row r="35" spans="1:23" s="641" customFormat="1" ht="15.75" thickBot="1">
      <c r="A35" s="617" t="s">
        <v>566</v>
      </c>
      <c r="B35" s="618">
        <v>2007</v>
      </c>
      <c r="C35" s="642">
        <v>15.5</v>
      </c>
      <c r="D35" s="642">
        <v>16</v>
      </c>
      <c r="E35" s="642">
        <v>16.400000000000002</v>
      </c>
      <c r="F35" s="642">
        <v>15.6</v>
      </c>
      <c r="G35" s="642">
        <v>13.8</v>
      </c>
      <c r="H35" s="642">
        <v>19.900000000000002</v>
      </c>
      <c r="I35" s="642">
        <v>14.799999999999999</v>
      </c>
      <c r="J35" s="642">
        <v>15.6</v>
      </c>
      <c r="K35" s="642">
        <v>13.200000000000001</v>
      </c>
      <c r="L35" s="642">
        <v>14.7</v>
      </c>
      <c r="M35" s="613"/>
      <c r="N35" s="620">
        <v>8.0000000000000002E-3</v>
      </c>
      <c r="O35" s="621">
        <v>3.4000000000000002E-2</v>
      </c>
      <c r="P35" s="621">
        <v>2.3E-2</v>
      </c>
      <c r="Q35" s="621">
        <v>2.4E-2</v>
      </c>
      <c r="R35" s="621">
        <v>2.5999999999999999E-2</v>
      </c>
      <c r="S35" s="621">
        <v>2.9000000000000001E-2</v>
      </c>
      <c r="T35" s="621">
        <v>2.5000000000000001E-2</v>
      </c>
      <c r="U35" s="621">
        <v>2.3E-2</v>
      </c>
      <c r="V35" s="621">
        <v>0.02</v>
      </c>
      <c r="W35" s="622">
        <v>2.5999999999999999E-2</v>
      </c>
    </row>
    <row r="36" spans="1:23" s="641" customFormat="1" ht="15.75" thickBot="1">
      <c r="A36" s="617" t="s">
        <v>563</v>
      </c>
      <c r="B36" s="618">
        <v>2007</v>
      </c>
      <c r="C36" s="642">
        <v>15.4</v>
      </c>
      <c r="D36" s="642">
        <v>16.400000000000002</v>
      </c>
      <c r="E36" s="642">
        <v>17.899999999999999</v>
      </c>
      <c r="F36" s="642">
        <v>14.6</v>
      </c>
      <c r="G36" s="642">
        <v>12.7</v>
      </c>
      <c r="H36" s="642">
        <v>18.099999999999998</v>
      </c>
      <c r="I36" s="642">
        <v>15.7</v>
      </c>
      <c r="J36" s="642">
        <v>16.5</v>
      </c>
      <c r="K36" s="642">
        <v>13.200000000000001</v>
      </c>
      <c r="L36" s="642">
        <v>12.8</v>
      </c>
      <c r="M36" s="613"/>
      <c r="N36" s="620">
        <v>8.0000000000000002E-3</v>
      </c>
      <c r="O36" s="621">
        <v>3.4000000000000002E-2</v>
      </c>
      <c r="P36" s="621">
        <v>2.4E-2</v>
      </c>
      <c r="Q36" s="621">
        <v>2.3E-2</v>
      </c>
      <c r="R36" s="621">
        <v>2.5999999999999999E-2</v>
      </c>
      <c r="S36" s="621">
        <v>2.9000000000000001E-2</v>
      </c>
      <c r="T36" s="621">
        <v>2.5999999999999999E-2</v>
      </c>
      <c r="U36" s="621">
        <v>2.4E-2</v>
      </c>
      <c r="V36" s="621">
        <v>0.02</v>
      </c>
      <c r="W36" s="622">
        <v>2.5000000000000001E-2</v>
      </c>
    </row>
    <row r="37" spans="1:23" s="641" customFormat="1" ht="15.75" thickBot="1">
      <c r="A37" s="617" t="s">
        <v>564</v>
      </c>
      <c r="B37" s="618">
        <v>2007</v>
      </c>
      <c r="C37" s="642">
        <v>16.3</v>
      </c>
      <c r="D37" s="642">
        <v>17.5</v>
      </c>
      <c r="E37" s="642">
        <v>19.7</v>
      </c>
      <c r="F37" s="642">
        <v>16</v>
      </c>
      <c r="G37" s="642">
        <v>14.6</v>
      </c>
      <c r="H37" s="642">
        <v>18.5</v>
      </c>
      <c r="I37" s="642">
        <v>16.600000000000001</v>
      </c>
      <c r="J37" s="642">
        <v>16.8</v>
      </c>
      <c r="K37" s="642">
        <v>14.000000000000002</v>
      </c>
      <c r="L37" s="642">
        <v>12.5</v>
      </c>
      <c r="M37" s="613"/>
      <c r="N37" s="620">
        <v>8.9999999999999993E-3</v>
      </c>
      <c r="O37" s="621">
        <v>3.5999999999999997E-2</v>
      </c>
      <c r="P37" s="621">
        <v>2.5000000000000001E-2</v>
      </c>
      <c r="Q37" s="621">
        <v>2.5000000000000001E-2</v>
      </c>
      <c r="R37" s="621">
        <v>2.8000000000000001E-2</v>
      </c>
      <c r="S37" s="621">
        <v>2.8000000000000001E-2</v>
      </c>
      <c r="T37" s="621">
        <v>2.7E-2</v>
      </c>
      <c r="U37" s="621">
        <v>2.4E-2</v>
      </c>
      <c r="V37" s="621">
        <v>2.1000000000000001E-2</v>
      </c>
      <c r="W37" s="622">
        <v>2.5000000000000001E-2</v>
      </c>
    </row>
    <row r="38" spans="1:23" s="641" customFormat="1" ht="15.75" thickBot="1">
      <c r="A38" s="617" t="s">
        <v>565</v>
      </c>
      <c r="B38" s="618">
        <v>2007</v>
      </c>
      <c r="C38" s="642">
        <v>14.6</v>
      </c>
      <c r="D38" s="642">
        <v>16.3</v>
      </c>
      <c r="E38" s="642">
        <v>16.3</v>
      </c>
      <c r="F38" s="642">
        <v>12.8</v>
      </c>
      <c r="G38" s="642">
        <v>14.2</v>
      </c>
      <c r="H38" s="642">
        <v>15.8</v>
      </c>
      <c r="I38" s="642">
        <v>13.200000000000001</v>
      </c>
      <c r="J38" s="642">
        <v>16.2</v>
      </c>
      <c r="K38" s="642">
        <v>14.299999999999999</v>
      </c>
      <c r="L38" s="642">
        <v>10.9</v>
      </c>
      <c r="M38" s="613"/>
      <c r="N38" s="620">
        <v>8.0000000000000002E-3</v>
      </c>
      <c r="O38" s="621">
        <v>3.5000000000000003E-2</v>
      </c>
      <c r="P38" s="621">
        <v>2.3E-2</v>
      </c>
      <c r="Q38" s="621">
        <v>2.3E-2</v>
      </c>
      <c r="R38" s="621">
        <v>2.7E-2</v>
      </c>
      <c r="S38" s="621">
        <v>2.5999999999999999E-2</v>
      </c>
      <c r="T38" s="621">
        <v>2.5000000000000001E-2</v>
      </c>
      <c r="U38" s="621">
        <v>2.4E-2</v>
      </c>
      <c r="V38" s="621">
        <v>0.02</v>
      </c>
      <c r="W38" s="622">
        <v>2.3E-2</v>
      </c>
    </row>
    <row r="39" spans="1:23" s="641" customFormat="1" ht="15.75" thickBot="1">
      <c r="A39" s="617" t="s">
        <v>566</v>
      </c>
      <c r="B39" s="618">
        <v>2008</v>
      </c>
      <c r="C39" s="642">
        <v>15</v>
      </c>
      <c r="D39" s="642">
        <v>18</v>
      </c>
      <c r="E39" s="642">
        <v>18</v>
      </c>
      <c r="F39" s="642">
        <v>12.3</v>
      </c>
      <c r="G39" s="642">
        <v>14.2</v>
      </c>
      <c r="H39" s="642">
        <v>16.400000000000002</v>
      </c>
      <c r="I39" s="642">
        <v>15.9</v>
      </c>
      <c r="J39" s="642">
        <v>16</v>
      </c>
      <c r="K39" s="642">
        <v>12.9</v>
      </c>
      <c r="L39" s="642">
        <v>11.799999999999999</v>
      </c>
      <c r="M39" s="613"/>
      <c r="N39" s="620">
        <v>8.0000000000000002E-3</v>
      </c>
      <c r="O39" s="621">
        <v>3.5999999999999997E-2</v>
      </c>
      <c r="P39" s="621">
        <v>2.4E-2</v>
      </c>
      <c r="Q39" s="621">
        <v>2.1999999999999999E-2</v>
      </c>
      <c r="R39" s="621">
        <v>2.5999999999999999E-2</v>
      </c>
      <c r="S39" s="621">
        <v>2.7E-2</v>
      </c>
      <c r="T39" s="621">
        <v>2.7E-2</v>
      </c>
      <c r="U39" s="621">
        <v>2.3E-2</v>
      </c>
      <c r="V39" s="621">
        <v>1.9E-2</v>
      </c>
      <c r="W39" s="622">
        <v>2.5000000000000001E-2</v>
      </c>
    </row>
    <row r="40" spans="1:23" s="641" customFormat="1" ht="15.75" thickBot="1">
      <c r="A40" s="617" t="s">
        <v>563</v>
      </c>
      <c r="B40" s="618">
        <v>2008</v>
      </c>
      <c r="C40" s="642">
        <v>15.5</v>
      </c>
      <c r="D40" s="642">
        <v>18.3</v>
      </c>
      <c r="E40" s="642">
        <v>17.599999999999998</v>
      </c>
      <c r="F40" s="642">
        <v>16.5</v>
      </c>
      <c r="G40" s="642">
        <v>15.4</v>
      </c>
      <c r="H40" s="642">
        <v>18.3</v>
      </c>
      <c r="I40" s="642">
        <v>13.200000000000001</v>
      </c>
      <c r="J40" s="642">
        <v>16.600000000000001</v>
      </c>
      <c r="K40" s="642">
        <v>13.700000000000001</v>
      </c>
      <c r="L40" s="642">
        <v>10.4</v>
      </c>
      <c r="M40" s="613"/>
      <c r="N40" s="620">
        <v>8.0000000000000002E-3</v>
      </c>
      <c r="O40" s="621">
        <v>3.5999999999999997E-2</v>
      </c>
      <c r="P40" s="621">
        <v>2.4E-2</v>
      </c>
      <c r="Q40" s="621">
        <v>2.5000000000000001E-2</v>
      </c>
      <c r="R40" s="621">
        <v>2.8000000000000001E-2</v>
      </c>
      <c r="S40" s="621">
        <v>2.8000000000000001E-2</v>
      </c>
      <c r="T40" s="621">
        <v>2.5000000000000001E-2</v>
      </c>
      <c r="U40" s="621">
        <v>2.4E-2</v>
      </c>
      <c r="V40" s="621">
        <v>0.02</v>
      </c>
      <c r="W40" s="622">
        <v>2.3E-2</v>
      </c>
    </row>
    <row r="41" spans="1:23" s="641" customFormat="1" ht="15.75" thickBot="1">
      <c r="A41" s="617" t="s">
        <v>564</v>
      </c>
      <c r="B41" s="618">
        <v>2008</v>
      </c>
      <c r="C41" s="642">
        <v>17.7</v>
      </c>
      <c r="D41" s="642">
        <v>21.2</v>
      </c>
      <c r="E41" s="642">
        <v>20</v>
      </c>
      <c r="F41" s="642">
        <v>17.8</v>
      </c>
      <c r="G41" s="642">
        <v>17.2</v>
      </c>
      <c r="H41" s="642">
        <v>21</v>
      </c>
      <c r="I41" s="642">
        <v>15.1</v>
      </c>
      <c r="J41" s="642">
        <v>18.399999999999999</v>
      </c>
      <c r="K41" s="642">
        <v>15.7</v>
      </c>
      <c r="L41" s="642">
        <v>14.000000000000002</v>
      </c>
      <c r="M41" s="613"/>
      <c r="N41" s="620">
        <v>8.9999999999999993E-3</v>
      </c>
      <c r="O41" s="621">
        <v>4.1000000000000002E-2</v>
      </c>
      <c r="P41" s="621">
        <v>2.5999999999999999E-2</v>
      </c>
      <c r="Q41" s="621">
        <v>2.5999999999999999E-2</v>
      </c>
      <c r="R41" s="621">
        <v>0.03</v>
      </c>
      <c r="S41" s="621">
        <v>0.03</v>
      </c>
      <c r="T41" s="621">
        <v>2.7E-2</v>
      </c>
      <c r="U41" s="621">
        <v>2.5000000000000001E-2</v>
      </c>
      <c r="V41" s="621">
        <v>2.3E-2</v>
      </c>
      <c r="W41" s="622">
        <v>2.7E-2</v>
      </c>
    </row>
    <row r="42" spans="1:23" s="641" customFormat="1" ht="15.75" thickBot="1">
      <c r="A42" s="617" t="s">
        <v>565</v>
      </c>
      <c r="B42" s="618">
        <v>2008</v>
      </c>
      <c r="C42" s="642">
        <v>16.100000000000001</v>
      </c>
      <c r="D42" s="642">
        <v>19.3</v>
      </c>
      <c r="E42" s="642">
        <v>18.600000000000001</v>
      </c>
      <c r="F42" s="642">
        <v>15.2</v>
      </c>
      <c r="G42" s="642">
        <v>14.299999999999999</v>
      </c>
      <c r="H42" s="642">
        <v>18.2</v>
      </c>
      <c r="I42" s="642">
        <v>14.7</v>
      </c>
      <c r="J42" s="642">
        <v>16.900000000000002</v>
      </c>
      <c r="K42" s="642">
        <v>15.1</v>
      </c>
      <c r="L42" s="642">
        <v>12.8</v>
      </c>
      <c r="M42" s="613"/>
      <c r="N42" s="620">
        <v>8.9999999999999993E-3</v>
      </c>
      <c r="O42" s="621">
        <v>3.7999999999999999E-2</v>
      </c>
      <c r="P42" s="621">
        <v>2.4E-2</v>
      </c>
      <c r="Q42" s="621">
        <v>2.4E-2</v>
      </c>
      <c r="R42" s="621">
        <v>2.7E-2</v>
      </c>
      <c r="S42" s="621">
        <v>2.8000000000000001E-2</v>
      </c>
      <c r="T42" s="621">
        <v>2.5999999999999999E-2</v>
      </c>
      <c r="U42" s="621">
        <v>2.4E-2</v>
      </c>
      <c r="V42" s="621">
        <v>2.1000000000000001E-2</v>
      </c>
      <c r="W42" s="622">
        <v>2.5999999999999999E-2</v>
      </c>
    </row>
    <row r="43" spans="1:23" s="641" customFormat="1" ht="15.75" thickBot="1">
      <c r="A43" s="617" t="s">
        <v>566</v>
      </c>
      <c r="B43" s="618">
        <v>2009</v>
      </c>
      <c r="C43" s="642">
        <v>17.5</v>
      </c>
      <c r="D43" s="642">
        <v>18.5</v>
      </c>
      <c r="E43" s="642">
        <v>20.3</v>
      </c>
      <c r="F43" s="642">
        <v>18.3</v>
      </c>
      <c r="G43" s="642">
        <v>14.6</v>
      </c>
      <c r="H43" s="642">
        <v>22.400000000000002</v>
      </c>
      <c r="I43" s="642">
        <v>15.4</v>
      </c>
      <c r="J43" s="642">
        <v>16.400000000000002</v>
      </c>
      <c r="K43" s="642">
        <v>15.8</v>
      </c>
      <c r="L43" s="642">
        <v>15.8</v>
      </c>
      <c r="M43" s="613"/>
      <c r="N43" s="620">
        <v>8.9999999999999993E-3</v>
      </c>
      <c r="O43" s="621">
        <v>3.5999999999999997E-2</v>
      </c>
      <c r="P43" s="621">
        <v>2.5000000000000001E-2</v>
      </c>
      <c r="Q43" s="621">
        <v>2.5999999999999999E-2</v>
      </c>
      <c r="R43" s="621">
        <v>2.5999999999999999E-2</v>
      </c>
      <c r="S43" s="621">
        <v>0.03</v>
      </c>
      <c r="T43" s="621">
        <v>2.5999999999999999E-2</v>
      </c>
      <c r="U43" s="621">
        <v>2.5000000000000001E-2</v>
      </c>
      <c r="V43" s="621">
        <v>2.1999999999999999E-2</v>
      </c>
      <c r="W43" s="622">
        <v>2.8000000000000001E-2</v>
      </c>
    </row>
    <row r="44" spans="1:23" s="641" customFormat="1" ht="15.75" thickBot="1">
      <c r="A44" s="617" t="s">
        <v>563</v>
      </c>
      <c r="B44" s="618">
        <v>2009</v>
      </c>
      <c r="C44" s="642">
        <v>17.5</v>
      </c>
      <c r="D44" s="642">
        <v>21.099999999999998</v>
      </c>
      <c r="E44" s="642">
        <v>20.100000000000001</v>
      </c>
      <c r="F44" s="642">
        <v>19.8</v>
      </c>
      <c r="G44" s="642">
        <v>15.8</v>
      </c>
      <c r="H44" s="642">
        <v>23.200000000000003</v>
      </c>
      <c r="I44" s="642">
        <v>15.1</v>
      </c>
      <c r="J44" s="642">
        <v>14.7</v>
      </c>
      <c r="K44" s="642">
        <v>16.600000000000001</v>
      </c>
      <c r="L44" s="642">
        <v>13</v>
      </c>
      <c r="M44" s="613"/>
      <c r="N44" s="620">
        <v>8.9999999999999993E-3</v>
      </c>
      <c r="O44" s="621">
        <v>3.9E-2</v>
      </c>
      <c r="P44" s="621">
        <v>2.5999999999999999E-2</v>
      </c>
      <c r="Q44" s="621">
        <v>2.9000000000000001E-2</v>
      </c>
      <c r="R44" s="621">
        <v>2.7E-2</v>
      </c>
      <c r="S44" s="621">
        <v>3.1E-2</v>
      </c>
      <c r="T44" s="621">
        <v>2.7E-2</v>
      </c>
      <c r="U44" s="621">
        <v>2.4E-2</v>
      </c>
      <c r="V44" s="621">
        <v>2.1999999999999999E-2</v>
      </c>
      <c r="W44" s="622">
        <v>2.7E-2</v>
      </c>
    </row>
    <row r="45" spans="1:23" s="641" customFormat="1" ht="15.75" thickBot="1">
      <c r="A45" s="617" t="s">
        <v>564</v>
      </c>
      <c r="B45" s="618">
        <v>2009</v>
      </c>
      <c r="C45" s="642">
        <v>19.600000000000001</v>
      </c>
      <c r="D45" s="642">
        <v>24.8</v>
      </c>
      <c r="E45" s="642">
        <v>23.5</v>
      </c>
      <c r="F45" s="642">
        <v>19.8</v>
      </c>
      <c r="G45" s="642">
        <v>18.7</v>
      </c>
      <c r="H45" s="642">
        <v>22.1</v>
      </c>
      <c r="I45" s="642">
        <v>17.100000000000001</v>
      </c>
      <c r="J45" s="642">
        <v>18.399999999999999</v>
      </c>
      <c r="K45" s="642">
        <v>16.900000000000002</v>
      </c>
      <c r="L45" s="642">
        <v>17</v>
      </c>
      <c r="M45" s="613"/>
      <c r="N45" s="620">
        <v>0.01</v>
      </c>
      <c r="O45" s="621">
        <v>4.4999999999999998E-2</v>
      </c>
      <c r="P45" s="621">
        <v>2.7E-2</v>
      </c>
      <c r="Q45" s="621">
        <v>2.9000000000000001E-2</v>
      </c>
      <c r="R45" s="621">
        <v>3.1E-2</v>
      </c>
      <c r="S45" s="621">
        <v>3.1E-2</v>
      </c>
      <c r="T45" s="621">
        <v>2.9000000000000001E-2</v>
      </c>
      <c r="U45" s="621">
        <v>2.5999999999999999E-2</v>
      </c>
      <c r="V45" s="621">
        <v>2.3E-2</v>
      </c>
      <c r="W45" s="622">
        <v>0.03</v>
      </c>
    </row>
    <row r="46" spans="1:23" s="641" customFormat="1" ht="15.75" thickBot="1">
      <c r="A46" s="617" t="s">
        <v>565</v>
      </c>
      <c r="B46" s="618">
        <v>2009</v>
      </c>
      <c r="C46" s="642">
        <v>17.2</v>
      </c>
      <c r="D46" s="642">
        <v>22.5</v>
      </c>
      <c r="E46" s="642">
        <v>19.600000000000001</v>
      </c>
      <c r="F46" s="642">
        <v>18.3</v>
      </c>
      <c r="G46" s="642">
        <v>15.1</v>
      </c>
      <c r="H46" s="642">
        <v>18.899999999999999</v>
      </c>
      <c r="I46" s="642">
        <v>16.400000000000002</v>
      </c>
      <c r="J46" s="642">
        <v>16.5</v>
      </c>
      <c r="K46" s="642">
        <v>15.2</v>
      </c>
      <c r="L46" s="642">
        <v>14.7</v>
      </c>
      <c r="M46" s="613"/>
      <c r="N46" s="620">
        <v>8.9999999999999993E-3</v>
      </c>
      <c r="O46" s="621">
        <v>4.2999999999999997E-2</v>
      </c>
      <c r="P46" s="621">
        <v>2.5000000000000001E-2</v>
      </c>
      <c r="Q46" s="621">
        <v>2.7E-2</v>
      </c>
      <c r="R46" s="621">
        <v>2.8000000000000001E-2</v>
      </c>
      <c r="S46" s="621">
        <v>2.9000000000000001E-2</v>
      </c>
      <c r="T46" s="621">
        <v>2.8000000000000001E-2</v>
      </c>
      <c r="U46" s="621">
        <v>2.5000000000000001E-2</v>
      </c>
      <c r="V46" s="621">
        <v>2.1999999999999999E-2</v>
      </c>
      <c r="W46" s="622">
        <v>2.8000000000000001E-2</v>
      </c>
    </row>
    <row r="47" spans="1:23" s="641" customFormat="1" ht="15.75" thickBot="1">
      <c r="A47" s="617" t="s">
        <v>566</v>
      </c>
      <c r="B47" s="618">
        <v>2010</v>
      </c>
      <c r="C47" s="642">
        <v>17.599999999999998</v>
      </c>
      <c r="D47" s="642">
        <v>22.2</v>
      </c>
      <c r="E47" s="642">
        <v>19.400000000000002</v>
      </c>
      <c r="F47" s="642">
        <v>20.8</v>
      </c>
      <c r="G47" s="642">
        <v>16.2</v>
      </c>
      <c r="H47" s="642">
        <v>22.1</v>
      </c>
      <c r="I47" s="642">
        <v>16.5</v>
      </c>
      <c r="J47" s="642">
        <v>14.6</v>
      </c>
      <c r="K47" s="642">
        <v>14.799999999999999</v>
      </c>
      <c r="L47" s="642">
        <v>15.4</v>
      </c>
      <c r="M47" s="613"/>
      <c r="N47" s="620">
        <v>8.9999999999999993E-3</v>
      </c>
      <c r="O47" s="621">
        <v>4.1000000000000002E-2</v>
      </c>
      <c r="P47" s="621">
        <v>2.4E-2</v>
      </c>
      <c r="Q47" s="621">
        <v>2.8000000000000001E-2</v>
      </c>
      <c r="R47" s="621">
        <v>2.9000000000000001E-2</v>
      </c>
      <c r="S47" s="621">
        <v>0.03</v>
      </c>
      <c r="T47" s="621">
        <v>2.7E-2</v>
      </c>
      <c r="U47" s="621">
        <v>2.4E-2</v>
      </c>
      <c r="V47" s="621">
        <v>2.1999999999999999E-2</v>
      </c>
      <c r="W47" s="622">
        <v>2.8000000000000001E-2</v>
      </c>
    </row>
    <row r="48" spans="1:23" s="641" customFormat="1" ht="15.75" thickBot="1">
      <c r="A48" s="617" t="s">
        <v>563</v>
      </c>
      <c r="B48" s="618">
        <v>2010</v>
      </c>
      <c r="C48" s="642">
        <v>16.3</v>
      </c>
      <c r="D48" s="642">
        <v>19.600000000000001</v>
      </c>
      <c r="E48" s="642">
        <v>16.8</v>
      </c>
      <c r="F48" s="642">
        <v>18.8</v>
      </c>
      <c r="G48" s="642">
        <v>14.2</v>
      </c>
      <c r="H48" s="642">
        <v>19</v>
      </c>
      <c r="I48" s="642">
        <v>16.3</v>
      </c>
      <c r="J48" s="642">
        <v>14.6</v>
      </c>
      <c r="K48" s="642">
        <v>14.899999999999999</v>
      </c>
      <c r="L48" s="642">
        <v>14.6</v>
      </c>
      <c r="M48" s="613"/>
      <c r="N48" s="620">
        <v>8.9999999999999993E-3</v>
      </c>
      <c r="O48" s="621">
        <v>3.9E-2</v>
      </c>
      <c r="P48" s="621">
        <v>2.3E-2</v>
      </c>
      <c r="Q48" s="621">
        <v>2.7E-2</v>
      </c>
      <c r="R48" s="621">
        <v>2.7E-2</v>
      </c>
      <c r="S48" s="621">
        <v>2.8000000000000001E-2</v>
      </c>
      <c r="T48" s="621">
        <v>2.8000000000000001E-2</v>
      </c>
      <c r="U48" s="621">
        <v>2.3E-2</v>
      </c>
      <c r="V48" s="621">
        <v>2.3E-2</v>
      </c>
      <c r="W48" s="622">
        <v>2.8000000000000001E-2</v>
      </c>
    </row>
    <row r="49" spans="1:23" s="641" customFormat="1" ht="15.75" thickBot="1">
      <c r="A49" s="617" t="s">
        <v>564</v>
      </c>
      <c r="B49" s="618">
        <v>2010</v>
      </c>
      <c r="C49" s="642">
        <v>18.899999999999999</v>
      </c>
      <c r="D49" s="642">
        <v>23.7</v>
      </c>
      <c r="E49" s="642">
        <v>20.5</v>
      </c>
      <c r="F49" s="642">
        <v>19.3</v>
      </c>
      <c r="G49" s="642">
        <v>17.299999999999997</v>
      </c>
      <c r="H49" s="642">
        <v>20.7</v>
      </c>
      <c r="I49" s="642">
        <v>19</v>
      </c>
      <c r="J49" s="642">
        <v>17.7</v>
      </c>
      <c r="K49" s="642">
        <v>17.599999999999998</v>
      </c>
      <c r="L49" s="642">
        <v>16.900000000000002</v>
      </c>
      <c r="M49" s="613"/>
      <c r="N49" s="620">
        <v>0.01</v>
      </c>
      <c r="O49" s="621">
        <v>4.4999999999999998E-2</v>
      </c>
      <c r="P49" s="621">
        <v>2.5000000000000001E-2</v>
      </c>
      <c r="Q49" s="621">
        <v>0.03</v>
      </c>
      <c r="R49" s="621">
        <v>3.1E-2</v>
      </c>
      <c r="S49" s="621">
        <v>3.2000000000000001E-2</v>
      </c>
      <c r="T49" s="621">
        <v>0.03</v>
      </c>
      <c r="U49" s="621">
        <v>2.7E-2</v>
      </c>
      <c r="V49" s="621">
        <v>2.5000000000000001E-2</v>
      </c>
      <c r="W49" s="622">
        <v>3.1E-2</v>
      </c>
    </row>
    <row r="50" spans="1:23" s="641" customFormat="1" ht="15.75" thickBot="1">
      <c r="A50" s="617" t="s">
        <v>565</v>
      </c>
      <c r="B50" s="618">
        <v>2010</v>
      </c>
      <c r="C50" s="642">
        <v>18.3</v>
      </c>
      <c r="D50" s="642">
        <v>22.3</v>
      </c>
      <c r="E50" s="642">
        <v>18.8</v>
      </c>
      <c r="F50" s="642">
        <v>18.8</v>
      </c>
      <c r="G50" s="642">
        <v>13.5</v>
      </c>
      <c r="H50" s="642">
        <v>23.599999999999998</v>
      </c>
      <c r="I50" s="642">
        <v>18.099999999999998</v>
      </c>
      <c r="J50" s="642">
        <v>17.8</v>
      </c>
      <c r="K50" s="642">
        <v>16.5</v>
      </c>
      <c r="L50" s="642">
        <v>17.299999999999997</v>
      </c>
      <c r="M50" s="613"/>
      <c r="N50" s="620">
        <v>0.01</v>
      </c>
      <c r="O50" s="621">
        <v>4.2000000000000003E-2</v>
      </c>
      <c r="P50" s="621">
        <v>2.4E-2</v>
      </c>
      <c r="Q50" s="621">
        <v>2.8000000000000001E-2</v>
      </c>
      <c r="R50" s="621">
        <v>2.5999999999999999E-2</v>
      </c>
      <c r="S50" s="621">
        <v>3.3000000000000002E-2</v>
      </c>
      <c r="T50" s="621">
        <v>0.03</v>
      </c>
      <c r="U50" s="621">
        <v>2.7E-2</v>
      </c>
      <c r="V50" s="621">
        <v>2.4E-2</v>
      </c>
      <c r="W50" s="622">
        <v>3.2000000000000001E-2</v>
      </c>
    </row>
    <row r="51" spans="1:23" s="641" customFormat="1" ht="15.75" thickBot="1">
      <c r="A51" s="617" t="s">
        <v>566</v>
      </c>
      <c r="B51" s="618">
        <v>2011</v>
      </c>
      <c r="C51" s="642">
        <v>17.7</v>
      </c>
      <c r="D51" s="642">
        <v>21.7</v>
      </c>
      <c r="E51" s="642">
        <v>18.399999999999999</v>
      </c>
      <c r="F51" s="642">
        <v>19.5</v>
      </c>
      <c r="G51" s="642">
        <v>14.6</v>
      </c>
      <c r="H51" s="642">
        <v>23.9</v>
      </c>
      <c r="I51" s="642">
        <v>18.899999999999999</v>
      </c>
      <c r="J51" s="642">
        <v>13.700000000000001</v>
      </c>
      <c r="K51" s="642">
        <v>15.4</v>
      </c>
      <c r="L51" s="642">
        <v>17.599999999999998</v>
      </c>
      <c r="M51" s="613"/>
      <c r="N51" s="620">
        <v>8.9999999999999993E-3</v>
      </c>
      <c r="O51" s="621">
        <v>3.7999999999999999E-2</v>
      </c>
      <c r="P51" s="621">
        <v>2.5000000000000001E-2</v>
      </c>
      <c r="Q51" s="621">
        <v>2.9000000000000001E-2</v>
      </c>
      <c r="R51" s="621">
        <v>2.7E-2</v>
      </c>
      <c r="S51" s="621">
        <v>3.3000000000000002E-2</v>
      </c>
      <c r="T51" s="621">
        <v>0.03</v>
      </c>
      <c r="U51" s="621">
        <v>2.5000000000000001E-2</v>
      </c>
      <c r="V51" s="621">
        <v>2.3E-2</v>
      </c>
      <c r="W51" s="622">
        <v>3.2000000000000001E-2</v>
      </c>
    </row>
    <row r="52" spans="1:23" s="641" customFormat="1" ht="15.75" thickBot="1">
      <c r="A52" s="617" t="s">
        <v>563</v>
      </c>
      <c r="B52" s="618">
        <v>2011</v>
      </c>
      <c r="C52" s="642">
        <v>18.600000000000001</v>
      </c>
      <c r="D52" s="642">
        <v>20.5</v>
      </c>
      <c r="E52" s="642">
        <v>22.3</v>
      </c>
      <c r="F52" s="642">
        <v>22.7</v>
      </c>
      <c r="G52" s="642">
        <v>16.5</v>
      </c>
      <c r="H52" s="642">
        <v>20.9</v>
      </c>
      <c r="I52" s="642">
        <v>18.899999999999999</v>
      </c>
      <c r="J52" s="642">
        <v>17.7</v>
      </c>
      <c r="K52" s="642">
        <v>15.1</v>
      </c>
      <c r="L52" s="642">
        <v>14.399999999999999</v>
      </c>
      <c r="M52" s="613"/>
      <c r="N52" s="620">
        <v>0.01</v>
      </c>
      <c r="O52" s="621">
        <v>3.7999999999999999E-2</v>
      </c>
      <c r="P52" s="621">
        <v>2.5999999999999999E-2</v>
      </c>
      <c r="Q52" s="621">
        <v>3.1E-2</v>
      </c>
      <c r="R52" s="621">
        <v>0.03</v>
      </c>
      <c r="S52" s="621">
        <v>3.2000000000000001E-2</v>
      </c>
      <c r="T52" s="621">
        <v>2.9000000000000001E-2</v>
      </c>
      <c r="U52" s="621">
        <v>2.5999999999999999E-2</v>
      </c>
      <c r="V52" s="621">
        <v>2.3E-2</v>
      </c>
      <c r="W52" s="622">
        <v>0.03</v>
      </c>
    </row>
    <row r="53" spans="1:23" s="641" customFormat="1" ht="15.75" thickBot="1">
      <c r="A53" s="617" t="s">
        <v>564</v>
      </c>
      <c r="B53" s="618">
        <v>2011</v>
      </c>
      <c r="C53" s="642">
        <v>21.5</v>
      </c>
      <c r="D53" s="642">
        <v>22.8</v>
      </c>
      <c r="E53" s="642">
        <v>25.7</v>
      </c>
      <c r="F53" s="642">
        <v>26.8</v>
      </c>
      <c r="G53" s="642">
        <v>17.299999999999997</v>
      </c>
      <c r="H53" s="642">
        <v>23.7</v>
      </c>
      <c r="I53" s="642">
        <v>21.7</v>
      </c>
      <c r="J53" s="642">
        <v>20.399999999999999</v>
      </c>
      <c r="K53" s="642">
        <v>19</v>
      </c>
      <c r="L53" s="642">
        <v>15.7</v>
      </c>
      <c r="M53" s="613"/>
      <c r="N53" s="620">
        <v>0.01</v>
      </c>
      <c r="O53" s="621">
        <v>4.3999999999999997E-2</v>
      </c>
      <c r="P53" s="621">
        <v>2.8000000000000001E-2</v>
      </c>
      <c r="Q53" s="621">
        <v>3.3000000000000002E-2</v>
      </c>
      <c r="R53" s="621">
        <v>3.2000000000000001E-2</v>
      </c>
      <c r="S53" s="621">
        <v>3.3000000000000002E-2</v>
      </c>
      <c r="T53" s="621">
        <v>3.1E-2</v>
      </c>
      <c r="U53" s="621">
        <v>2.9000000000000001E-2</v>
      </c>
      <c r="V53" s="621">
        <v>2.5999999999999999E-2</v>
      </c>
      <c r="W53" s="622">
        <v>3.1E-2</v>
      </c>
    </row>
    <row r="54" spans="1:23" s="641" customFormat="1" ht="15.75" thickBot="1">
      <c r="A54" s="617" t="s">
        <v>565</v>
      </c>
      <c r="B54" s="618">
        <v>2011</v>
      </c>
      <c r="C54" s="642">
        <v>18.5</v>
      </c>
      <c r="D54" s="642">
        <v>19.2</v>
      </c>
      <c r="E54" s="642">
        <v>20.599999999999998</v>
      </c>
      <c r="F54" s="642">
        <v>23.599999999999998</v>
      </c>
      <c r="G54" s="642">
        <v>18.2</v>
      </c>
      <c r="H54" s="642">
        <v>20.8</v>
      </c>
      <c r="I54" s="642">
        <v>17</v>
      </c>
      <c r="J54" s="642">
        <v>17.100000000000001</v>
      </c>
      <c r="K54" s="642">
        <v>15.7</v>
      </c>
      <c r="L54" s="642">
        <v>15</v>
      </c>
      <c r="M54" s="613"/>
      <c r="N54" s="620">
        <v>0.01</v>
      </c>
      <c r="O54" s="621">
        <v>3.9E-2</v>
      </c>
      <c r="P54" s="621">
        <v>2.5999999999999999E-2</v>
      </c>
      <c r="Q54" s="621">
        <v>3.1E-2</v>
      </c>
      <c r="R54" s="621">
        <v>3.2000000000000001E-2</v>
      </c>
      <c r="S54" s="621">
        <v>0.03</v>
      </c>
      <c r="T54" s="621">
        <v>2.8000000000000001E-2</v>
      </c>
      <c r="U54" s="621">
        <v>2.5999999999999999E-2</v>
      </c>
      <c r="V54" s="621">
        <v>2.4E-2</v>
      </c>
      <c r="W54" s="622">
        <v>0.03</v>
      </c>
    </row>
    <row r="55" spans="1:23" s="641" customFormat="1" ht="15.75" thickBot="1">
      <c r="A55" s="617" t="s">
        <v>566</v>
      </c>
      <c r="B55" s="618">
        <v>2012</v>
      </c>
      <c r="C55" s="642">
        <v>18</v>
      </c>
      <c r="D55" s="642">
        <v>21.6</v>
      </c>
      <c r="E55" s="642">
        <v>21.6</v>
      </c>
      <c r="F55" s="642">
        <v>22.2</v>
      </c>
      <c r="G55" s="642">
        <v>17.100000000000001</v>
      </c>
      <c r="H55" s="642">
        <v>20.100000000000001</v>
      </c>
      <c r="I55" s="642">
        <v>16.400000000000002</v>
      </c>
      <c r="J55" s="642">
        <v>16.100000000000001</v>
      </c>
      <c r="K55" s="642">
        <v>13.900000000000002</v>
      </c>
      <c r="L55" s="642">
        <v>15.7</v>
      </c>
      <c r="M55" s="613"/>
      <c r="N55" s="620">
        <v>8.9999999999999993E-3</v>
      </c>
      <c r="O55" s="621">
        <v>4.1000000000000002E-2</v>
      </c>
      <c r="P55" s="621">
        <v>2.5999999999999999E-2</v>
      </c>
      <c r="Q55" s="621">
        <v>2.8000000000000001E-2</v>
      </c>
      <c r="R55" s="621">
        <v>3.2000000000000001E-2</v>
      </c>
      <c r="S55" s="621">
        <v>2.9000000000000001E-2</v>
      </c>
      <c r="T55" s="621">
        <v>2.9000000000000001E-2</v>
      </c>
      <c r="U55" s="621">
        <v>2.5999999999999999E-2</v>
      </c>
      <c r="V55" s="621">
        <v>2.1999999999999999E-2</v>
      </c>
      <c r="W55" s="622">
        <v>2.9000000000000001E-2</v>
      </c>
    </row>
    <row r="56" spans="1:23" s="641" customFormat="1" ht="15.75" thickBot="1">
      <c r="A56" s="617" t="s">
        <v>563</v>
      </c>
      <c r="B56" s="618">
        <v>2012</v>
      </c>
      <c r="C56" s="642">
        <v>18.399999999999999</v>
      </c>
      <c r="D56" s="642">
        <v>24.4</v>
      </c>
      <c r="E56" s="642">
        <v>20.200000000000003</v>
      </c>
      <c r="F56" s="642">
        <v>22.6</v>
      </c>
      <c r="G56" s="642">
        <v>16.100000000000001</v>
      </c>
      <c r="H56" s="642">
        <v>22.400000000000002</v>
      </c>
      <c r="I56" s="642">
        <v>15.299999999999999</v>
      </c>
      <c r="J56" s="642">
        <v>16.400000000000002</v>
      </c>
      <c r="K56" s="642">
        <v>14.799999999999999</v>
      </c>
      <c r="L56" s="642">
        <v>17</v>
      </c>
      <c r="M56" s="613"/>
      <c r="N56" s="620">
        <v>0.01</v>
      </c>
      <c r="O56" s="621">
        <v>4.4999999999999998E-2</v>
      </c>
      <c r="P56" s="621">
        <v>2.5000000000000001E-2</v>
      </c>
      <c r="Q56" s="621">
        <v>2.9000000000000001E-2</v>
      </c>
      <c r="R56" s="621">
        <v>3.1E-2</v>
      </c>
      <c r="S56" s="621">
        <v>3.1E-2</v>
      </c>
      <c r="T56" s="621">
        <v>2.9000000000000001E-2</v>
      </c>
      <c r="U56" s="621">
        <v>2.5999999999999999E-2</v>
      </c>
      <c r="V56" s="621">
        <v>2.3E-2</v>
      </c>
      <c r="W56" s="622">
        <v>3.1E-2</v>
      </c>
    </row>
    <row r="57" spans="1:23" s="641" customFormat="1" ht="15.75" thickBot="1">
      <c r="A57" s="617" t="s">
        <v>564</v>
      </c>
      <c r="B57" s="618">
        <v>2012</v>
      </c>
      <c r="C57" s="642">
        <v>19.400000000000002</v>
      </c>
      <c r="D57" s="642">
        <v>24</v>
      </c>
      <c r="E57" s="642">
        <v>19.8</v>
      </c>
      <c r="F57" s="642">
        <v>23</v>
      </c>
      <c r="G57" s="642">
        <v>18.399999999999999</v>
      </c>
      <c r="H57" s="642">
        <v>23.3</v>
      </c>
      <c r="I57" s="642">
        <v>16.400000000000002</v>
      </c>
      <c r="J57" s="642">
        <v>19.400000000000002</v>
      </c>
      <c r="K57" s="642">
        <v>16.7</v>
      </c>
      <c r="L57" s="642">
        <v>16.2</v>
      </c>
      <c r="M57" s="613"/>
      <c r="N57" s="620">
        <v>0.01</v>
      </c>
      <c r="O57" s="621">
        <v>4.7E-2</v>
      </c>
      <c r="P57" s="621">
        <v>2.7E-2</v>
      </c>
      <c r="Q57" s="621">
        <v>3.1E-2</v>
      </c>
      <c r="R57" s="621">
        <v>3.5000000000000003E-2</v>
      </c>
      <c r="S57" s="621">
        <v>3.3000000000000002E-2</v>
      </c>
      <c r="T57" s="621">
        <v>0.03</v>
      </c>
      <c r="U57" s="621">
        <v>2.8000000000000001E-2</v>
      </c>
      <c r="V57" s="621">
        <v>2.4E-2</v>
      </c>
      <c r="W57" s="622">
        <v>3.2000000000000001E-2</v>
      </c>
    </row>
    <row r="58" spans="1:23" s="641" customFormat="1" ht="15.75" thickBot="1">
      <c r="A58" s="617" t="s">
        <v>565</v>
      </c>
      <c r="B58" s="618">
        <v>2012</v>
      </c>
      <c r="C58" s="642">
        <v>17.599999999999998</v>
      </c>
      <c r="D58" s="642">
        <v>19.5</v>
      </c>
      <c r="E58" s="642">
        <v>16.900000000000002</v>
      </c>
      <c r="F58" s="642">
        <v>19.2</v>
      </c>
      <c r="G58" s="642">
        <v>18.8</v>
      </c>
      <c r="H58" s="642">
        <v>21.3</v>
      </c>
      <c r="I58" s="642">
        <v>14.899999999999999</v>
      </c>
      <c r="J58" s="642">
        <v>17.899999999999999</v>
      </c>
      <c r="K58" s="642">
        <v>16</v>
      </c>
      <c r="L58" s="642">
        <v>15.1</v>
      </c>
      <c r="M58" s="613"/>
      <c r="N58" s="620">
        <v>0.01</v>
      </c>
      <c r="O58" s="621">
        <v>4.2999999999999997E-2</v>
      </c>
      <c r="P58" s="621">
        <v>2.5999999999999999E-2</v>
      </c>
      <c r="Q58" s="621">
        <v>2.8000000000000001E-2</v>
      </c>
      <c r="R58" s="621">
        <v>3.3000000000000002E-2</v>
      </c>
      <c r="S58" s="621">
        <v>3.3000000000000002E-2</v>
      </c>
      <c r="T58" s="621">
        <v>2.8000000000000001E-2</v>
      </c>
      <c r="U58" s="621">
        <v>2.8000000000000001E-2</v>
      </c>
      <c r="V58" s="621">
        <v>2.4E-2</v>
      </c>
      <c r="W58" s="622">
        <v>3.1E-2</v>
      </c>
    </row>
    <row r="59" spans="1:23" s="641" customFormat="1" ht="15.75" thickBot="1">
      <c r="A59" s="623" t="s">
        <v>566</v>
      </c>
      <c r="B59" s="624">
        <v>2013</v>
      </c>
      <c r="C59" s="642">
        <v>17.599999999999998</v>
      </c>
      <c r="D59" s="642">
        <v>22.6</v>
      </c>
      <c r="E59" s="642">
        <v>17.2</v>
      </c>
      <c r="F59" s="642">
        <v>18.899999999999999</v>
      </c>
      <c r="G59" s="642">
        <v>16.7</v>
      </c>
      <c r="H59" s="642">
        <v>21.9</v>
      </c>
      <c r="I59" s="642">
        <v>16</v>
      </c>
      <c r="J59" s="642">
        <v>16.400000000000002</v>
      </c>
      <c r="K59" s="642">
        <v>15.6</v>
      </c>
      <c r="L59" s="642">
        <v>16.600000000000001</v>
      </c>
      <c r="M59" s="613"/>
      <c r="N59" s="620">
        <v>0.01</v>
      </c>
      <c r="O59" s="621">
        <v>4.4999999999999998E-2</v>
      </c>
      <c r="P59" s="621">
        <v>2.5999999999999999E-2</v>
      </c>
      <c r="Q59" s="621">
        <v>2.8000000000000001E-2</v>
      </c>
      <c r="R59" s="621">
        <v>0.03</v>
      </c>
      <c r="S59" s="621">
        <v>3.4000000000000002E-2</v>
      </c>
      <c r="T59" s="621">
        <v>2.8000000000000001E-2</v>
      </c>
      <c r="U59" s="621">
        <v>2.7E-2</v>
      </c>
      <c r="V59" s="621">
        <v>2.4E-2</v>
      </c>
      <c r="W59" s="622">
        <v>3.1E-2</v>
      </c>
    </row>
    <row r="60" spans="1:23" s="641" customFormat="1" ht="15.75" thickBot="1">
      <c r="A60" s="623" t="s">
        <v>563</v>
      </c>
      <c r="B60" s="624">
        <v>2013</v>
      </c>
      <c r="C60" s="642">
        <v>17.7</v>
      </c>
      <c r="D60" s="642">
        <v>20.5</v>
      </c>
      <c r="E60" s="642">
        <v>16.2</v>
      </c>
      <c r="F60" s="642">
        <v>20.5</v>
      </c>
      <c r="G60" s="642">
        <v>20.100000000000001</v>
      </c>
      <c r="H60" s="642">
        <v>23.400000000000002</v>
      </c>
      <c r="I60" s="642">
        <v>14.799999999999999</v>
      </c>
      <c r="J60" s="642">
        <v>15.6</v>
      </c>
      <c r="K60" s="642">
        <v>14.499999999999998</v>
      </c>
      <c r="L60" s="642">
        <v>18.3</v>
      </c>
      <c r="M60" s="613"/>
      <c r="N60" s="620">
        <v>0.01</v>
      </c>
      <c r="O60" s="621">
        <v>4.3999999999999997E-2</v>
      </c>
      <c r="P60" s="621">
        <v>2.5000000000000001E-2</v>
      </c>
      <c r="Q60" s="621">
        <v>0.03</v>
      </c>
      <c r="R60" s="621">
        <v>3.3000000000000002E-2</v>
      </c>
      <c r="S60" s="621">
        <v>3.5000000000000003E-2</v>
      </c>
      <c r="T60" s="621">
        <v>2.7E-2</v>
      </c>
      <c r="U60" s="621">
        <v>2.5999999999999999E-2</v>
      </c>
      <c r="V60" s="621">
        <v>2.3E-2</v>
      </c>
      <c r="W60" s="622">
        <v>3.4000000000000002E-2</v>
      </c>
    </row>
    <row r="61" spans="1:23" s="641" customFormat="1" ht="15.75" thickBot="1">
      <c r="A61" s="623" t="s">
        <v>564</v>
      </c>
      <c r="B61" s="624">
        <v>2013</v>
      </c>
      <c r="C61" s="642">
        <v>19.5</v>
      </c>
      <c r="D61" s="642">
        <v>23.5</v>
      </c>
      <c r="E61" s="642">
        <v>22.3</v>
      </c>
      <c r="F61" s="642">
        <v>21</v>
      </c>
      <c r="G61" s="642">
        <v>20.7</v>
      </c>
      <c r="H61" s="642">
        <v>22.2</v>
      </c>
      <c r="I61" s="642">
        <v>16.600000000000001</v>
      </c>
      <c r="J61" s="642">
        <v>17.2</v>
      </c>
      <c r="K61" s="642">
        <v>16.600000000000001</v>
      </c>
      <c r="L61" s="642">
        <v>19.5</v>
      </c>
      <c r="M61" s="613"/>
      <c r="N61" s="620">
        <v>0.01</v>
      </c>
      <c r="O61" s="621">
        <v>4.7E-2</v>
      </c>
      <c r="P61" s="621">
        <v>2.9000000000000001E-2</v>
      </c>
      <c r="Q61" s="621">
        <v>3.1E-2</v>
      </c>
      <c r="R61" s="621">
        <v>3.4000000000000002E-2</v>
      </c>
      <c r="S61" s="621">
        <v>3.4000000000000002E-2</v>
      </c>
      <c r="T61" s="621">
        <v>2.8000000000000001E-2</v>
      </c>
      <c r="U61" s="621">
        <v>2.7E-2</v>
      </c>
      <c r="V61" s="621">
        <v>2.5999999999999999E-2</v>
      </c>
      <c r="W61" s="622">
        <v>3.5000000000000003E-2</v>
      </c>
    </row>
    <row r="62" spans="1:23" s="641" customFormat="1" ht="15.75" thickBot="1">
      <c r="A62" s="623" t="s">
        <v>565</v>
      </c>
      <c r="B62" s="624">
        <v>2013</v>
      </c>
      <c r="C62" s="642">
        <v>16.7</v>
      </c>
      <c r="D62" s="642">
        <v>17.899999999999999</v>
      </c>
      <c r="E62" s="642">
        <v>19.100000000000001</v>
      </c>
      <c r="F62" s="642">
        <v>18.5</v>
      </c>
      <c r="G62" s="642">
        <v>16.600000000000001</v>
      </c>
      <c r="H62" s="642">
        <v>20.7</v>
      </c>
      <c r="I62" s="642">
        <v>15.299999999999999</v>
      </c>
      <c r="J62" s="642">
        <v>15.6</v>
      </c>
      <c r="K62" s="642">
        <v>12.6</v>
      </c>
      <c r="L62" s="642">
        <v>16.400000000000002</v>
      </c>
      <c r="M62" s="613"/>
      <c r="N62" s="620">
        <v>8.9999999999999993E-3</v>
      </c>
      <c r="O62" s="621">
        <v>3.9E-2</v>
      </c>
      <c r="P62" s="621">
        <v>2.5999999999999999E-2</v>
      </c>
      <c r="Q62" s="621">
        <v>2.8000000000000001E-2</v>
      </c>
      <c r="R62" s="621">
        <v>0.03</v>
      </c>
      <c r="S62" s="621">
        <v>3.2000000000000001E-2</v>
      </c>
      <c r="T62" s="621">
        <v>2.7E-2</v>
      </c>
      <c r="U62" s="621">
        <v>2.7E-2</v>
      </c>
      <c r="V62" s="621">
        <v>2.1999999999999999E-2</v>
      </c>
      <c r="W62" s="622">
        <v>3.1E-2</v>
      </c>
    </row>
    <row r="63" spans="1:23" s="641" customFormat="1" ht="15.75" thickBot="1">
      <c r="A63" s="623" t="s">
        <v>566</v>
      </c>
      <c r="B63" s="624">
        <v>2014</v>
      </c>
      <c r="C63" s="642">
        <v>15.4</v>
      </c>
      <c r="D63" s="642">
        <v>19.100000000000001</v>
      </c>
      <c r="E63" s="642">
        <v>17.599999999999998</v>
      </c>
      <c r="F63" s="642">
        <v>15.9</v>
      </c>
      <c r="G63" s="642">
        <v>15.8</v>
      </c>
      <c r="H63" s="642">
        <v>20.3</v>
      </c>
      <c r="I63" s="642">
        <v>15.4</v>
      </c>
      <c r="J63" s="642">
        <v>13.5</v>
      </c>
      <c r="K63" s="642">
        <v>11.899999999999999</v>
      </c>
      <c r="L63" s="642">
        <v>12.8</v>
      </c>
      <c r="M63" s="613"/>
      <c r="N63" s="620">
        <v>8.9999999999999993E-3</v>
      </c>
      <c r="O63" s="621">
        <v>0.04</v>
      </c>
      <c r="P63" s="621">
        <v>2.5000000000000001E-2</v>
      </c>
      <c r="Q63" s="621">
        <v>2.7E-2</v>
      </c>
      <c r="R63" s="621">
        <v>3.1E-2</v>
      </c>
      <c r="S63" s="621">
        <v>3.1E-2</v>
      </c>
      <c r="T63" s="621">
        <v>2.7E-2</v>
      </c>
      <c r="U63" s="621">
        <v>2.4E-2</v>
      </c>
      <c r="V63" s="621">
        <v>2.1000000000000001E-2</v>
      </c>
      <c r="W63" s="622">
        <v>2.7E-2</v>
      </c>
    </row>
    <row r="64" spans="1:23" s="641" customFormat="1" ht="15.75" thickBot="1">
      <c r="A64" s="623" t="s">
        <v>563</v>
      </c>
      <c r="B64" s="624">
        <v>2014</v>
      </c>
      <c r="C64" s="642">
        <v>15.6</v>
      </c>
      <c r="D64" s="642">
        <v>20.399999999999999</v>
      </c>
      <c r="E64" s="642">
        <v>15.7</v>
      </c>
      <c r="F64" s="642">
        <v>17.599999999999998</v>
      </c>
      <c r="G64" s="642">
        <v>13.200000000000001</v>
      </c>
      <c r="H64" s="642">
        <v>20.200000000000003</v>
      </c>
      <c r="I64" s="642">
        <v>15</v>
      </c>
      <c r="J64" s="642">
        <v>13</v>
      </c>
      <c r="K64" s="642">
        <v>13.8</v>
      </c>
      <c r="L64" s="642">
        <v>14.899999999999999</v>
      </c>
      <c r="M64" s="613"/>
      <c r="N64" s="620">
        <v>8.9999999999999993E-3</v>
      </c>
      <c r="O64" s="621">
        <v>0.04</v>
      </c>
      <c r="P64" s="621">
        <v>2.4E-2</v>
      </c>
      <c r="Q64" s="621">
        <v>2.8000000000000001E-2</v>
      </c>
      <c r="R64" s="621">
        <v>0.03</v>
      </c>
      <c r="S64" s="621">
        <v>3.1E-2</v>
      </c>
      <c r="T64" s="621">
        <v>2.7E-2</v>
      </c>
      <c r="U64" s="621">
        <v>2.3E-2</v>
      </c>
      <c r="V64" s="621">
        <v>2.3E-2</v>
      </c>
      <c r="W64" s="622">
        <v>3.1E-2</v>
      </c>
    </row>
    <row r="65" spans="1:23" s="641" customFormat="1" ht="15.75" thickBot="1">
      <c r="A65" s="623" t="s">
        <v>564</v>
      </c>
      <c r="B65" s="624">
        <v>2014</v>
      </c>
      <c r="C65" s="642">
        <v>17.299999999999997</v>
      </c>
      <c r="D65" s="642">
        <v>20.8</v>
      </c>
      <c r="E65" s="642">
        <v>18</v>
      </c>
      <c r="F65" s="642">
        <v>21.099999999999998</v>
      </c>
      <c r="G65" s="642">
        <v>15.2</v>
      </c>
      <c r="H65" s="642">
        <v>20</v>
      </c>
      <c r="I65" s="642">
        <v>18.899999999999999</v>
      </c>
      <c r="J65" s="642">
        <v>14.099999999999998</v>
      </c>
      <c r="K65" s="642">
        <v>16.2</v>
      </c>
      <c r="L65" s="642">
        <v>14.799999999999999</v>
      </c>
      <c r="M65" s="613"/>
      <c r="N65" s="620">
        <v>0.01</v>
      </c>
      <c r="O65" s="621">
        <v>4.2000000000000003E-2</v>
      </c>
      <c r="P65" s="621">
        <v>2.5999999999999999E-2</v>
      </c>
      <c r="Q65" s="621">
        <v>3.2000000000000001E-2</v>
      </c>
      <c r="R65" s="621">
        <v>3.1E-2</v>
      </c>
      <c r="S65" s="621">
        <v>3.2000000000000001E-2</v>
      </c>
      <c r="T65" s="621">
        <v>3.1E-2</v>
      </c>
      <c r="U65" s="621">
        <v>2.5000000000000001E-2</v>
      </c>
      <c r="V65" s="621">
        <v>2.5000000000000001E-2</v>
      </c>
      <c r="W65" s="622">
        <v>3.1E-2</v>
      </c>
    </row>
    <row r="66" spans="1:23" s="641" customFormat="1" ht="15.75" thickBot="1">
      <c r="A66" s="623" t="s">
        <v>565</v>
      </c>
      <c r="B66" s="624">
        <v>2014</v>
      </c>
      <c r="C66" s="642">
        <v>15.5</v>
      </c>
      <c r="D66" s="642">
        <v>19.8</v>
      </c>
      <c r="E66" s="642">
        <v>17.100000000000001</v>
      </c>
      <c r="F66" s="642">
        <v>18.099999999999998</v>
      </c>
      <c r="G66" s="642">
        <v>13.600000000000001</v>
      </c>
      <c r="H66" s="642">
        <v>17.299999999999997</v>
      </c>
      <c r="I66" s="642">
        <v>14.399999999999999</v>
      </c>
      <c r="J66" s="642">
        <v>13.100000000000001</v>
      </c>
      <c r="K66" s="642">
        <v>15.1</v>
      </c>
      <c r="L66" s="642">
        <v>13.100000000000001</v>
      </c>
      <c r="M66" s="613"/>
      <c r="N66" s="620">
        <v>8.9999999999999993E-3</v>
      </c>
      <c r="O66" s="621">
        <v>4.2000000000000003E-2</v>
      </c>
      <c r="P66" s="621">
        <v>2.5999999999999999E-2</v>
      </c>
      <c r="Q66" s="621">
        <v>0.03</v>
      </c>
      <c r="R66" s="621">
        <v>2.9000000000000001E-2</v>
      </c>
      <c r="S66" s="621">
        <v>3.2000000000000001E-2</v>
      </c>
      <c r="T66" s="621">
        <v>2.8000000000000001E-2</v>
      </c>
      <c r="U66" s="621">
        <v>2.4E-2</v>
      </c>
      <c r="V66" s="621">
        <v>2.3E-2</v>
      </c>
      <c r="W66" s="622">
        <v>2.9000000000000001E-2</v>
      </c>
    </row>
    <row r="67" spans="1:23" s="641" customFormat="1" ht="15.75" thickBot="1">
      <c r="A67" s="623" t="s">
        <v>566</v>
      </c>
      <c r="B67" s="624">
        <v>2015</v>
      </c>
      <c r="C67" s="642">
        <v>14.6</v>
      </c>
      <c r="D67" s="642">
        <v>21.3</v>
      </c>
      <c r="E67" s="642">
        <v>15.1</v>
      </c>
      <c r="F67" s="642">
        <v>18.3</v>
      </c>
      <c r="G67" s="642">
        <v>13.100000000000001</v>
      </c>
      <c r="H67" s="642">
        <v>16</v>
      </c>
      <c r="I67" s="642">
        <v>15.4</v>
      </c>
      <c r="J67" s="642">
        <v>11.799999999999999</v>
      </c>
      <c r="K67" s="642">
        <v>12.7</v>
      </c>
      <c r="L67" s="642">
        <v>12.5</v>
      </c>
      <c r="M67" s="613"/>
      <c r="N67" s="620">
        <v>8.9999999999999993E-3</v>
      </c>
      <c r="O67" s="621">
        <v>4.2999999999999997E-2</v>
      </c>
      <c r="P67" s="621">
        <v>2.5000000000000001E-2</v>
      </c>
      <c r="Q67" s="621">
        <v>2.9000000000000001E-2</v>
      </c>
      <c r="R67" s="621">
        <v>2.8000000000000001E-2</v>
      </c>
      <c r="S67" s="621">
        <v>3.1E-2</v>
      </c>
      <c r="T67" s="621">
        <v>2.9000000000000001E-2</v>
      </c>
      <c r="U67" s="621">
        <v>2.1999999999999999E-2</v>
      </c>
      <c r="V67" s="621">
        <v>2.1999999999999999E-2</v>
      </c>
      <c r="W67" s="622">
        <v>2.8000000000000001E-2</v>
      </c>
    </row>
    <row r="68" spans="1:23" s="641" customFormat="1" ht="15.75" thickBot="1">
      <c r="A68" s="623" t="s">
        <v>563</v>
      </c>
      <c r="B68" s="624">
        <v>2015</v>
      </c>
      <c r="C68" s="642">
        <v>15.299999999999999</v>
      </c>
      <c r="D68" s="642">
        <v>23.400000000000002</v>
      </c>
      <c r="E68" s="642">
        <v>17.5</v>
      </c>
      <c r="F68" s="642">
        <v>18.099999999999998</v>
      </c>
      <c r="G68" s="642">
        <v>13.5</v>
      </c>
      <c r="H68" s="642">
        <v>16.2</v>
      </c>
      <c r="I68" s="642">
        <v>14.000000000000002</v>
      </c>
      <c r="J68" s="642">
        <v>12</v>
      </c>
      <c r="K68" s="642">
        <v>14.799999999999999</v>
      </c>
      <c r="L68" s="642">
        <v>13.100000000000001</v>
      </c>
      <c r="M68" s="613"/>
      <c r="N68" s="620">
        <v>8.9999999999999993E-3</v>
      </c>
      <c r="O68" s="621">
        <v>4.5999999999999999E-2</v>
      </c>
      <c r="P68" s="621">
        <v>2.5999999999999999E-2</v>
      </c>
      <c r="Q68" s="621">
        <v>0.03</v>
      </c>
      <c r="R68" s="621">
        <v>2.9000000000000001E-2</v>
      </c>
      <c r="S68" s="621">
        <v>3.1E-2</v>
      </c>
      <c r="T68" s="621">
        <v>2.9000000000000001E-2</v>
      </c>
      <c r="U68" s="621">
        <v>2.3E-2</v>
      </c>
      <c r="V68" s="621">
        <v>2.4E-2</v>
      </c>
      <c r="W68" s="622">
        <v>2.8000000000000001E-2</v>
      </c>
    </row>
    <row r="69" spans="1:23" s="641" customFormat="1" ht="15.75" thickBot="1">
      <c r="A69" s="623" t="s">
        <v>564</v>
      </c>
      <c r="B69" s="624">
        <v>2015</v>
      </c>
      <c r="C69" s="642">
        <v>15.2</v>
      </c>
      <c r="D69" s="642">
        <v>26.200000000000003</v>
      </c>
      <c r="E69" s="642">
        <v>16</v>
      </c>
      <c r="F69" s="642">
        <v>17.100000000000001</v>
      </c>
      <c r="G69" s="642">
        <v>13.900000000000002</v>
      </c>
      <c r="H69" s="642">
        <v>16.600000000000001</v>
      </c>
      <c r="I69" s="642">
        <v>12.2</v>
      </c>
      <c r="J69" s="642">
        <v>11</v>
      </c>
      <c r="K69" s="642">
        <v>15.7</v>
      </c>
      <c r="L69" s="642">
        <v>15</v>
      </c>
      <c r="M69" s="613"/>
      <c r="N69" s="620">
        <v>0.01</v>
      </c>
      <c r="O69" s="621">
        <v>5.3999999999999999E-2</v>
      </c>
      <c r="P69" s="621">
        <v>2.5999999999999999E-2</v>
      </c>
      <c r="Q69" s="621">
        <v>0.03</v>
      </c>
      <c r="R69" s="621">
        <v>3.1E-2</v>
      </c>
      <c r="S69" s="621">
        <v>3.1E-2</v>
      </c>
      <c r="T69" s="621">
        <v>2.7E-2</v>
      </c>
      <c r="U69" s="621">
        <v>2.1999999999999999E-2</v>
      </c>
      <c r="V69" s="621">
        <v>2.5000000000000001E-2</v>
      </c>
      <c r="W69" s="622">
        <v>3.1E-2</v>
      </c>
    </row>
    <row r="70" spans="1:23" s="641" customFormat="1" ht="15.75" thickBot="1">
      <c r="A70" s="623" t="s">
        <v>565</v>
      </c>
      <c r="B70" s="624">
        <v>2015</v>
      </c>
      <c r="C70" s="642">
        <v>13.700000000000001</v>
      </c>
      <c r="D70" s="642">
        <v>19.600000000000001</v>
      </c>
      <c r="E70" s="642">
        <v>16.100000000000001</v>
      </c>
      <c r="F70" s="642">
        <v>15.2</v>
      </c>
      <c r="G70" s="642">
        <v>14.299999999999999</v>
      </c>
      <c r="H70" s="642">
        <v>15.7</v>
      </c>
      <c r="I70" s="642">
        <v>11.5</v>
      </c>
      <c r="J70" s="642">
        <v>11.3</v>
      </c>
      <c r="K70" s="642">
        <v>11.700000000000001</v>
      </c>
      <c r="L70" s="642">
        <v>12.1</v>
      </c>
      <c r="M70" s="613"/>
      <c r="N70" s="620">
        <v>8.9999999999999993E-3</v>
      </c>
      <c r="O70" s="621">
        <v>4.5999999999999999E-2</v>
      </c>
      <c r="P70" s="621">
        <v>2.5999999999999999E-2</v>
      </c>
      <c r="Q70" s="621">
        <v>2.8000000000000001E-2</v>
      </c>
      <c r="R70" s="621">
        <v>0.03</v>
      </c>
      <c r="S70" s="621">
        <v>2.9000000000000001E-2</v>
      </c>
      <c r="T70" s="621">
        <v>2.5999999999999999E-2</v>
      </c>
      <c r="U70" s="621">
        <v>2.3E-2</v>
      </c>
      <c r="V70" s="621">
        <v>2.3E-2</v>
      </c>
      <c r="W70" s="622">
        <v>2.8000000000000001E-2</v>
      </c>
    </row>
    <row r="71" spans="1:23" s="641" customFormat="1" ht="15.75" thickBot="1">
      <c r="A71" s="623" t="s">
        <v>566</v>
      </c>
      <c r="B71" s="624">
        <v>2016</v>
      </c>
      <c r="C71" s="642">
        <v>13.600000000000001</v>
      </c>
      <c r="D71" s="642">
        <v>21</v>
      </c>
      <c r="E71" s="642">
        <v>14.499999999999998</v>
      </c>
      <c r="F71" s="642">
        <v>14.799999999999999</v>
      </c>
      <c r="G71" s="642">
        <v>15.9</v>
      </c>
      <c r="H71" s="642">
        <v>14.7</v>
      </c>
      <c r="I71" s="642">
        <v>13.200000000000001</v>
      </c>
      <c r="J71" s="642">
        <v>10.4</v>
      </c>
      <c r="K71" s="642">
        <v>11.5</v>
      </c>
      <c r="L71" s="642">
        <v>12.6</v>
      </c>
      <c r="M71" s="613"/>
      <c r="N71" s="620">
        <v>8.9999999999999993E-3</v>
      </c>
      <c r="O71" s="621">
        <v>4.5999999999999999E-2</v>
      </c>
      <c r="P71" s="621">
        <v>2.5999999999999999E-2</v>
      </c>
      <c r="Q71" s="621">
        <v>2.7E-2</v>
      </c>
      <c r="R71" s="621">
        <v>3.1E-2</v>
      </c>
      <c r="S71" s="621">
        <v>2.8000000000000001E-2</v>
      </c>
      <c r="T71" s="621">
        <v>2.7E-2</v>
      </c>
      <c r="U71" s="621">
        <v>2.1999999999999999E-2</v>
      </c>
      <c r="V71" s="621">
        <v>2.3E-2</v>
      </c>
      <c r="W71" s="622">
        <v>2.9000000000000001E-2</v>
      </c>
    </row>
    <row r="72" spans="1:23" s="641" customFormat="1" ht="15.75" thickBot="1">
      <c r="A72" s="623" t="s">
        <v>563</v>
      </c>
      <c r="B72" s="624">
        <v>2016</v>
      </c>
      <c r="C72" s="642">
        <v>13.600000000000001</v>
      </c>
      <c r="D72" s="642">
        <v>18.899999999999999</v>
      </c>
      <c r="E72" s="642">
        <v>14.399999999999999</v>
      </c>
      <c r="F72" s="642">
        <v>14.099999999999998</v>
      </c>
      <c r="G72" s="642">
        <v>13.700000000000001</v>
      </c>
      <c r="H72" s="642">
        <v>17.299999999999997</v>
      </c>
      <c r="I72" s="642">
        <v>12.2</v>
      </c>
      <c r="J72" s="642">
        <v>12.5</v>
      </c>
      <c r="K72" s="642">
        <v>11.700000000000001</v>
      </c>
      <c r="L72" s="642">
        <v>10.8</v>
      </c>
      <c r="M72" s="613"/>
      <c r="N72" s="620">
        <v>8.9999999999999993E-3</v>
      </c>
      <c r="O72" s="621">
        <v>4.3999999999999997E-2</v>
      </c>
      <c r="P72" s="621">
        <v>2.5000000000000001E-2</v>
      </c>
      <c r="Q72" s="621">
        <v>2.7E-2</v>
      </c>
      <c r="R72" s="621">
        <v>2.9000000000000001E-2</v>
      </c>
      <c r="S72" s="621">
        <v>0.03</v>
      </c>
      <c r="T72" s="621">
        <v>2.7E-2</v>
      </c>
      <c r="U72" s="621">
        <v>2.4E-2</v>
      </c>
      <c r="V72" s="621">
        <v>2.3E-2</v>
      </c>
      <c r="W72" s="622">
        <v>2.8000000000000001E-2</v>
      </c>
    </row>
    <row r="73" spans="1:23" s="641" customFormat="1" ht="15.75" thickBot="1">
      <c r="A73" s="623" t="s">
        <v>564</v>
      </c>
      <c r="B73" s="624">
        <v>2016</v>
      </c>
      <c r="C73" s="642">
        <v>15.6</v>
      </c>
      <c r="D73" s="642">
        <v>21.5</v>
      </c>
      <c r="E73" s="642">
        <v>15.8</v>
      </c>
      <c r="F73" s="642">
        <v>19.600000000000001</v>
      </c>
      <c r="G73" s="642">
        <v>15.299999999999999</v>
      </c>
      <c r="H73" s="642">
        <v>16.400000000000002</v>
      </c>
      <c r="I73" s="642">
        <v>15.5</v>
      </c>
      <c r="J73" s="642">
        <v>14.799999999999999</v>
      </c>
      <c r="K73" s="642">
        <v>11.899999999999999</v>
      </c>
      <c r="L73" s="642">
        <v>14.7</v>
      </c>
      <c r="M73" s="600"/>
      <c r="N73" s="620">
        <v>0.01</v>
      </c>
      <c r="O73" s="621">
        <v>4.9000000000000002E-2</v>
      </c>
      <c r="P73" s="621">
        <v>2.8000000000000001E-2</v>
      </c>
      <c r="Q73" s="621">
        <v>3.2000000000000001E-2</v>
      </c>
      <c r="R73" s="621">
        <v>3.2000000000000001E-2</v>
      </c>
      <c r="S73" s="621">
        <v>0.03</v>
      </c>
      <c r="T73" s="621">
        <v>0.03</v>
      </c>
      <c r="U73" s="621">
        <v>2.5999999999999999E-2</v>
      </c>
      <c r="V73" s="621">
        <v>2.4E-2</v>
      </c>
      <c r="W73" s="622">
        <v>3.1E-2</v>
      </c>
    </row>
    <row r="74" spans="1:23" s="641" customFormat="1" ht="15.75" thickBot="1">
      <c r="A74" s="623" t="s">
        <v>565</v>
      </c>
      <c r="B74" s="624">
        <v>2016</v>
      </c>
      <c r="C74" s="642">
        <v>13</v>
      </c>
      <c r="D74" s="642">
        <v>18.2</v>
      </c>
      <c r="E74" s="642">
        <v>13.600000000000001</v>
      </c>
      <c r="F74" s="642">
        <v>14.2</v>
      </c>
      <c r="G74" s="642">
        <v>13</v>
      </c>
      <c r="H74" s="642">
        <v>14.2</v>
      </c>
      <c r="I74" s="642">
        <v>13.4</v>
      </c>
      <c r="J74" s="642">
        <v>13.4</v>
      </c>
      <c r="K74" s="642">
        <v>10</v>
      </c>
      <c r="L74" s="642">
        <v>10.4</v>
      </c>
      <c r="M74" s="613"/>
      <c r="N74" s="625">
        <v>8.9999999999999993E-3</v>
      </c>
      <c r="O74" s="626">
        <v>4.5999999999999999E-2</v>
      </c>
      <c r="P74" s="626">
        <v>2.7E-2</v>
      </c>
      <c r="Q74" s="626">
        <v>2.9000000000000001E-2</v>
      </c>
      <c r="R74" s="626">
        <v>0.03</v>
      </c>
      <c r="S74" s="626">
        <v>2.9000000000000001E-2</v>
      </c>
      <c r="T74" s="626">
        <v>0.03</v>
      </c>
      <c r="U74" s="626">
        <v>2.5000000000000001E-2</v>
      </c>
      <c r="V74" s="626">
        <v>2.1000000000000001E-2</v>
      </c>
      <c r="W74" s="627">
        <v>2.5999999999999999E-2</v>
      </c>
    </row>
    <row r="75" spans="1:23" s="1020" customFormat="1" ht="15.75" thickBot="1">
      <c r="A75" s="1029" t="s">
        <v>566</v>
      </c>
      <c r="B75" s="1030">
        <v>2017</v>
      </c>
      <c r="C75" s="642">
        <v>12.6</v>
      </c>
      <c r="D75" s="642">
        <v>15.5</v>
      </c>
      <c r="E75" s="642">
        <v>12.9</v>
      </c>
      <c r="F75" s="642">
        <v>16.2</v>
      </c>
      <c r="G75" s="642">
        <v>10.8</v>
      </c>
      <c r="H75" s="642">
        <v>16.8</v>
      </c>
      <c r="I75" s="642">
        <v>12.9</v>
      </c>
      <c r="J75" s="642">
        <v>10.199999999999999</v>
      </c>
      <c r="K75" s="642">
        <v>9.7000000000000011</v>
      </c>
      <c r="L75" s="642">
        <v>12.4</v>
      </c>
      <c r="M75" s="1027"/>
      <c r="N75" s="1033">
        <v>8.9999999999999993E-3</v>
      </c>
      <c r="O75" s="1032">
        <v>4.3999999999999997E-2</v>
      </c>
      <c r="P75" s="1032">
        <v>2.5999999999999999E-2</v>
      </c>
      <c r="Q75" s="1032">
        <v>3.1E-2</v>
      </c>
      <c r="R75" s="1032">
        <v>2.8000000000000001E-2</v>
      </c>
      <c r="S75" s="1032">
        <v>3.2000000000000001E-2</v>
      </c>
      <c r="T75" s="1032">
        <v>0.03</v>
      </c>
      <c r="U75" s="1032">
        <v>2.1999999999999999E-2</v>
      </c>
      <c r="V75" s="1032">
        <v>2.1000000000000001E-2</v>
      </c>
      <c r="W75" s="1034">
        <v>2.8000000000000001E-2</v>
      </c>
    </row>
    <row r="76" spans="1:23" s="1020" customFormat="1" ht="15.75" thickBot="1">
      <c r="A76" s="1029" t="s">
        <v>563</v>
      </c>
      <c r="B76" s="1030">
        <v>2017</v>
      </c>
      <c r="C76" s="642">
        <v>12.7</v>
      </c>
      <c r="D76" s="642">
        <v>16</v>
      </c>
      <c r="E76" s="642">
        <v>12</v>
      </c>
      <c r="F76" s="642">
        <v>16.8</v>
      </c>
      <c r="G76" s="642">
        <v>13.5</v>
      </c>
      <c r="H76" s="642">
        <v>14.299999999999999</v>
      </c>
      <c r="I76" s="642">
        <v>13.5</v>
      </c>
      <c r="J76" s="642">
        <v>9.9</v>
      </c>
      <c r="K76" s="642">
        <v>10.8</v>
      </c>
      <c r="L76" s="642">
        <v>11.5</v>
      </c>
      <c r="M76" s="1027"/>
      <c r="N76" s="1033">
        <v>8.9999999999999993E-3</v>
      </c>
      <c r="O76" s="1032">
        <v>4.2999999999999997E-2</v>
      </c>
      <c r="P76" s="1032">
        <v>2.4E-2</v>
      </c>
      <c r="Q76" s="1032">
        <v>3.1E-2</v>
      </c>
      <c r="R76" s="1032">
        <v>3.2000000000000001E-2</v>
      </c>
      <c r="S76" s="1032">
        <v>0.03</v>
      </c>
      <c r="T76" s="1032">
        <v>0.03</v>
      </c>
      <c r="U76" s="1032">
        <v>2.1000000000000001E-2</v>
      </c>
      <c r="V76" s="1032">
        <v>2.1999999999999999E-2</v>
      </c>
      <c r="W76" s="1034">
        <v>2.8000000000000001E-2</v>
      </c>
    </row>
    <row r="77" spans="1:23" s="1020" customFormat="1" ht="15.75" thickBot="1">
      <c r="A77" s="1029" t="s">
        <v>564</v>
      </c>
      <c r="B77" s="1030">
        <v>2017</v>
      </c>
      <c r="C77" s="642">
        <v>14.7</v>
      </c>
      <c r="D77" s="642">
        <v>16.3</v>
      </c>
      <c r="E77" s="642">
        <v>13.200000000000001</v>
      </c>
      <c r="F77" s="642">
        <v>16</v>
      </c>
      <c r="G77" s="642">
        <v>15.9</v>
      </c>
      <c r="H77" s="642">
        <v>17.2</v>
      </c>
      <c r="I77" s="642">
        <v>16</v>
      </c>
      <c r="J77" s="642">
        <v>14.499999999999998</v>
      </c>
      <c r="K77" s="642">
        <v>12.7</v>
      </c>
      <c r="L77" s="642">
        <v>12.8</v>
      </c>
      <c r="M77" s="1027"/>
      <c r="N77" s="1033">
        <v>0.01</v>
      </c>
      <c r="O77" s="1032">
        <v>4.5999999999999999E-2</v>
      </c>
      <c r="P77" s="1032">
        <v>2.5999999999999999E-2</v>
      </c>
      <c r="Q77" s="1032">
        <v>3.1E-2</v>
      </c>
      <c r="R77" s="1032">
        <v>3.5999999999999997E-2</v>
      </c>
      <c r="S77" s="1032">
        <v>3.2000000000000001E-2</v>
      </c>
      <c r="T77" s="1032">
        <v>3.1E-2</v>
      </c>
      <c r="U77" s="1032">
        <v>2.5999999999999999E-2</v>
      </c>
      <c r="V77" s="1032">
        <v>2.4E-2</v>
      </c>
      <c r="W77" s="1034">
        <v>0.03</v>
      </c>
    </row>
    <row r="78" spans="1:23" s="1020" customFormat="1">
      <c r="A78" s="1029" t="s">
        <v>565</v>
      </c>
      <c r="B78" s="1030">
        <v>2017</v>
      </c>
      <c r="C78" s="642">
        <v>12.9</v>
      </c>
      <c r="D78" s="642">
        <v>16.600000000000001</v>
      </c>
      <c r="E78" s="642">
        <v>12.8</v>
      </c>
      <c r="F78" s="642">
        <v>13</v>
      </c>
      <c r="G78" s="642">
        <v>12.8</v>
      </c>
      <c r="H78" s="642">
        <v>14.899999999999999</v>
      </c>
      <c r="I78" s="642">
        <v>14.2</v>
      </c>
      <c r="J78" s="642">
        <v>12.5</v>
      </c>
      <c r="K78" s="642">
        <v>11.4</v>
      </c>
      <c r="L78" s="642">
        <v>10.6</v>
      </c>
      <c r="M78" s="1027"/>
      <c r="N78" s="1033">
        <v>8.9999999999999993E-3</v>
      </c>
      <c r="O78" s="1032">
        <v>4.5999999999999999E-2</v>
      </c>
      <c r="P78" s="1032">
        <v>2.5999999999999999E-2</v>
      </c>
      <c r="Q78" s="1032">
        <v>2.8000000000000001E-2</v>
      </c>
      <c r="R78" s="1032">
        <v>3.2000000000000001E-2</v>
      </c>
      <c r="S78" s="1032">
        <v>0.03</v>
      </c>
      <c r="T78" s="1032">
        <v>2.9000000000000001E-2</v>
      </c>
      <c r="U78" s="1032">
        <v>2.4E-2</v>
      </c>
      <c r="V78" s="1032">
        <v>2.3E-2</v>
      </c>
      <c r="W78" s="1034">
        <v>2.5999999999999999E-2</v>
      </c>
    </row>
    <row r="79" spans="1:23" s="1020" customFormat="1">
      <c r="A79" s="1031"/>
      <c r="B79" s="1030"/>
      <c r="C79" s="1028"/>
      <c r="D79" s="1028"/>
      <c r="E79" s="1028"/>
      <c r="F79" s="1028"/>
      <c r="G79" s="1028"/>
      <c r="H79" s="1028"/>
      <c r="I79" s="1028"/>
      <c r="J79" s="1028"/>
      <c r="K79" s="1028"/>
      <c r="L79" s="1028"/>
      <c r="M79" s="1027"/>
      <c r="N79" s="1032"/>
      <c r="O79" s="1032"/>
      <c r="P79" s="1032"/>
      <c r="Q79" s="1032"/>
      <c r="R79" s="1032"/>
      <c r="S79" s="1032"/>
      <c r="T79" s="1032"/>
      <c r="U79" s="1032"/>
      <c r="V79" s="1032"/>
      <c r="W79" s="1032"/>
    </row>
    <row r="80" spans="1:23" s="1020" customFormat="1">
      <c r="A80" s="628"/>
      <c r="B80" s="624"/>
      <c r="C80" s="1025"/>
      <c r="D80" s="1025"/>
      <c r="E80" s="1025"/>
      <c r="F80" s="1025"/>
      <c r="G80" s="1025"/>
      <c r="H80" s="1025"/>
      <c r="I80" s="1025"/>
      <c r="J80" s="1025"/>
      <c r="K80" s="1025"/>
      <c r="L80" s="1025"/>
      <c r="M80" s="613"/>
      <c r="N80" s="626"/>
      <c r="O80" s="626"/>
      <c r="P80" s="626"/>
      <c r="Q80" s="626"/>
      <c r="R80" s="626"/>
      <c r="S80" s="626"/>
      <c r="T80" s="626"/>
      <c r="U80" s="626"/>
      <c r="V80" s="626"/>
      <c r="W80" s="626"/>
    </row>
    <row r="81" spans="1:23" s="641" customFormat="1">
      <c r="A81" s="1026" t="s">
        <v>1034</v>
      </c>
      <c r="B81" s="624"/>
      <c r="C81" s="619"/>
      <c r="D81" s="619"/>
      <c r="E81" s="619"/>
      <c r="F81" s="619"/>
      <c r="G81" s="619"/>
      <c r="H81" s="619"/>
      <c r="I81" s="619"/>
      <c r="J81" s="619"/>
      <c r="K81" s="619"/>
      <c r="L81" s="619"/>
      <c r="M81" s="600"/>
      <c r="N81" s="600"/>
      <c r="O81" s="600"/>
      <c r="P81" s="600"/>
      <c r="Q81" s="600"/>
      <c r="R81" s="600"/>
      <c r="S81" s="600"/>
      <c r="T81" s="600"/>
      <c r="U81" s="600"/>
      <c r="V81" s="600"/>
      <c r="W81" s="600"/>
    </row>
    <row r="82" spans="1:23" s="641" customFormat="1" ht="15.75">
      <c r="A82" s="629" t="s">
        <v>55</v>
      </c>
      <c r="B82" s="599"/>
      <c r="C82" s="630"/>
      <c r="D82" s="630"/>
      <c r="E82" s="630"/>
      <c r="F82" s="630"/>
      <c r="G82" s="630"/>
      <c r="H82" s="630"/>
      <c r="I82" s="630"/>
      <c r="J82" s="630"/>
      <c r="K82" s="630"/>
      <c r="L82" s="630"/>
      <c r="M82" s="600"/>
      <c r="N82" s="600"/>
      <c r="O82" s="600"/>
      <c r="P82" s="600"/>
      <c r="Q82" s="600"/>
      <c r="R82" s="600"/>
      <c r="S82" s="600"/>
      <c r="T82" s="600"/>
      <c r="U82" s="600"/>
      <c r="V82" s="600"/>
      <c r="W82" s="600"/>
    </row>
    <row r="83" spans="1:23" s="641" customFormat="1" ht="15.75">
      <c r="A83" s="631" t="s">
        <v>567</v>
      </c>
      <c r="B83" s="599"/>
      <c r="C83" s="600"/>
      <c r="D83" s="600"/>
      <c r="E83" s="600"/>
      <c r="F83" s="600"/>
      <c r="G83" s="600"/>
      <c r="H83" s="600"/>
      <c r="I83" s="600"/>
      <c r="J83" s="600"/>
      <c r="K83" s="600"/>
      <c r="L83" s="600"/>
      <c r="M83" s="600"/>
      <c r="N83" s="632"/>
      <c r="O83" s="600"/>
      <c r="P83" s="600"/>
      <c r="Q83" s="600"/>
      <c r="R83" s="600"/>
      <c r="S83" s="600"/>
      <c r="T83" s="600"/>
      <c r="U83" s="600"/>
      <c r="V83" s="600"/>
      <c r="W83" s="600"/>
    </row>
    <row r="84" spans="1:23" s="641" customFormat="1" ht="15.75">
      <c r="A84" s="633" t="s">
        <v>568</v>
      </c>
      <c r="B84" s="599"/>
      <c r="C84" s="600"/>
      <c r="D84" s="600"/>
      <c r="E84" s="600"/>
      <c r="F84" s="600"/>
      <c r="G84" s="600"/>
      <c r="H84" s="600"/>
      <c r="I84" s="600"/>
      <c r="J84" s="600"/>
      <c r="K84" s="600"/>
      <c r="L84" s="600"/>
      <c r="M84" s="600"/>
      <c r="N84" s="600"/>
      <c r="O84" s="600"/>
      <c r="P84" s="600"/>
      <c r="Q84" s="600"/>
      <c r="R84" s="600"/>
      <c r="S84" s="600"/>
      <c r="T84" s="600"/>
      <c r="U84" s="600"/>
      <c r="V84" s="600"/>
      <c r="W84" s="600"/>
    </row>
    <row r="85" spans="1:23" s="641" customFormat="1" ht="15.75">
      <c r="A85" s="634" t="s">
        <v>569</v>
      </c>
      <c r="B85" s="599"/>
      <c r="C85" s="600"/>
      <c r="D85" s="600"/>
      <c r="E85" s="600"/>
      <c r="F85" s="600"/>
      <c r="G85" s="600"/>
      <c r="H85" s="600"/>
      <c r="I85" s="600"/>
      <c r="J85" s="600"/>
      <c r="K85" s="600"/>
      <c r="L85" s="600"/>
      <c r="M85" s="600"/>
      <c r="N85" s="600"/>
      <c r="O85" s="600"/>
      <c r="P85" s="600"/>
      <c r="Q85" s="600"/>
      <c r="R85" s="600"/>
      <c r="S85" s="600"/>
      <c r="T85" s="600"/>
      <c r="U85" s="600"/>
      <c r="V85" s="600"/>
      <c r="W85" s="600"/>
    </row>
    <row r="86" spans="1:23" s="641" customFormat="1" ht="15.75">
      <c r="A86" s="633" t="s">
        <v>570</v>
      </c>
      <c r="B86" s="599"/>
      <c r="C86" s="600"/>
      <c r="D86" s="600"/>
      <c r="E86" s="600"/>
      <c r="F86" s="600"/>
      <c r="G86" s="600"/>
      <c r="H86" s="600"/>
      <c r="I86" s="600"/>
      <c r="J86" s="600"/>
      <c r="K86" s="600"/>
      <c r="L86" s="600"/>
      <c r="M86" s="600"/>
      <c r="N86" s="600"/>
      <c r="O86" s="600"/>
      <c r="P86" s="600"/>
      <c r="Q86" s="600"/>
      <c r="R86" s="600"/>
      <c r="S86" s="600"/>
      <c r="T86" s="600"/>
      <c r="U86" s="600"/>
      <c r="V86" s="600"/>
      <c r="W86" s="600"/>
    </row>
    <row r="87" spans="1:23" s="641" customFormat="1" ht="15.75">
      <c r="A87" s="633" t="s">
        <v>571</v>
      </c>
      <c r="B87" s="599"/>
      <c r="C87" s="600"/>
      <c r="D87" s="600"/>
      <c r="E87" s="600"/>
      <c r="F87" s="600"/>
      <c r="G87" s="600"/>
      <c r="H87" s="600"/>
      <c r="I87" s="600"/>
      <c r="J87" s="600"/>
      <c r="K87" s="600"/>
      <c r="L87" s="600"/>
      <c r="M87" s="600"/>
      <c r="N87" s="600"/>
      <c r="O87" s="600"/>
      <c r="P87" s="600"/>
      <c r="Q87" s="600"/>
      <c r="R87" s="600"/>
      <c r="S87" s="600"/>
      <c r="T87" s="600"/>
      <c r="U87" s="600"/>
      <c r="V87" s="600"/>
      <c r="W87" s="600"/>
    </row>
    <row r="88" spans="1:23" s="641" customFormat="1" ht="15.75">
      <c r="A88" s="635" t="s">
        <v>572</v>
      </c>
      <c r="B88" s="599"/>
      <c r="C88" s="600"/>
      <c r="D88" s="600"/>
      <c r="E88" s="600"/>
      <c r="F88" s="600"/>
      <c r="G88" s="600"/>
      <c r="H88" s="600"/>
      <c r="I88" s="600"/>
      <c r="J88" s="600"/>
      <c r="K88" s="600"/>
      <c r="L88" s="600"/>
      <c r="M88" s="600"/>
      <c r="N88" s="600"/>
      <c r="O88" s="600"/>
      <c r="P88" s="600"/>
      <c r="Q88" s="600"/>
      <c r="R88" s="600"/>
      <c r="S88" s="600"/>
      <c r="T88" s="600"/>
      <c r="U88" s="600"/>
      <c r="V88" s="600"/>
      <c r="W88" s="600"/>
    </row>
    <row r="89" spans="1:23" s="641" customFormat="1" ht="15.75">
      <c r="A89" s="636" t="s">
        <v>573</v>
      </c>
      <c r="B89" s="599"/>
      <c r="C89" s="600"/>
      <c r="D89" s="600"/>
      <c r="E89" s="600"/>
      <c r="F89" s="600"/>
      <c r="G89" s="600"/>
      <c r="H89" s="600"/>
      <c r="I89" s="600"/>
      <c r="J89" s="600"/>
      <c r="K89" s="600"/>
      <c r="L89" s="600"/>
      <c r="M89" s="600"/>
      <c r="N89" s="600"/>
      <c r="O89" s="600"/>
      <c r="P89" s="600"/>
      <c r="Q89" s="600"/>
      <c r="R89" s="600"/>
      <c r="S89" s="600"/>
      <c r="T89" s="600"/>
      <c r="U89" s="600"/>
      <c r="V89" s="600"/>
      <c r="W89" s="600"/>
    </row>
  </sheetData>
  <mergeCells count="4">
    <mergeCell ref="A7:B7"/>
    <mergeCell ref="A6:B6"/>
    <mergeCell ref="C6:L6"/>
    <mergeCell ref="N6:W6"/>
  </mergeCells>
  <hyperlinks>
    <hyperlink ref="A81" r:id="rId1" xr:uid="{00000000-0004-0000-1500-000000000000}"/>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78"/>
  <sheetViews>
    <sheetView workbookViewId="0"/>
  </sheetViews>
  <sheetFormatPr defaultColWidth="9.140625" defaultRowHeight="15"/>
  <cols>
    <col min="1" max="1" width="23.28515625" style="669" customWidth="1"/>
    <col min="2" max="9" width="9.140625" style="669"/>
    <col min="10" max="10" width="9.140625" style="669" bestFit="1" customWidth="1"/>
    <col min="11" max="11" width="9.140625" style="669"/>
    <col min="12" max="12" width="9.140625" style="1020"/>
    <col min="13" max="16384" width="9.140625" style="669"/>
  </cols>
  <sheetData>
    <row r="1" spans="1:14" ht="18.75">
      <c r="A1" s="640" t="s">
        <v>628</v>
      </c>
    </row>
    <row r="2" spans="1:14">
      <c r="A2" s="669" t="s">
        <v>574</v>
      </c>
    </row>
    <row r="3" spans="1:14">
      <c r="A3" s="669" t="s">
        <v>629</v>
      </c>
    </row>
    <row r="4" spans="1:14">
      <c r="A4" s="669" t="s">
        <v>630</v>
      </c>
    </row>
    <row r="5" spans="1:14" ht="15" customHeight="1">
      <c r="C5" s="16"/>
      <c r="D5" s="16"/>
      <c r="E5" s="16"/>
      <c r="F5" s="16"/>
      <c r="G5" s="16"/>
      <c r="H5" s="16"/>
      <c r="I5" s="1390"/>
      <c r="J5" s="16"/>
      <c r="K5" s="16"/>
      <c r="L5" s="1390"/>
      <c r="M5" s="16"/>
      <c r="N5" s="16"/>
    </row>
    <row r="6" spans="1:14">
      <c r="A6" s="1683" t="s">
        <v>44</v>
      </c>
      <c r="B6" s="1590" t="s">
        <v>2</v>
      </c>
      <c r="C6" s="1590"/>
      <c r="D6" s="1590"/>
      <c r="E6" s="1590"/>
      <c r="F6" s="1590" t="s">
        <v>176</v>
      </c>
      <c r="G6" s="1590"/>
      <c r="H6" s="1590"/>
      <c r="I6" s="1590"/>
      <c r="J6" s="670"/>
      <c r="K6" s="670"/>
      <c r="L6" s="1021"/>
      <c r="M6" s="670"/>
      <c r="N6" s="670"/>
    </row>
    <row r="7" spans="1:14" ht="62.25" customHeight="1">
      <c r="A7" s="1683"/>
      <c r="B7" s="1683" t="s">
        <v>1203</v>
      </c>
      <c r="C7" s="1683"/>
      <c r="D7" s="1683" t="s">
        <v>1204</v>
      </c>
      <c r="E7" s="1683"/>
      <c r="F7" s="1683" t="s">
        <v>1203</v>
      </c>
      <c r="G7" s="1683"/>
      <c r="H7" s="1683" t="s">
        <v>1204</v>
      </c>
      <c r="I7" s="1683"/>
      <c r="J7" s="638"/>
      <c r="K7" s="638"/>
      <c r="L7" s="638"/>
      <c r="M7" s="638"/>
      <c r="N7" s="638"/>
    </row>
    <row r="8" spans="1:14">
      <c r="A8" s="1683"/>
      <c r="B8" s="1392" t="s">
        <v>576</v>
      </c>
      <c r="C8" s="1392" t="s">
        <v>577</v>
      </c>
      <c r="D8" s="1392" t="s">
        <v>213</v>
      </c>
      <c r="E8" s="1392" t="s">
        <v>577</v>
      </c>
      <c r="F8" s="1392" t="s">
        <v>576</v>
      </c>
      <c r="G8" s="1392" t="s">
        <v>577</v>
      </c>
      <c r="H8" s="1392" t="s">
        <v>213</v>
      </c>
      <c r="I8" s="1392" t="s">
        <v>577</v>
      </c>
      <c r="J8" s="639"/>
      <c r="K8" s="639"/>
      <c r="L8" s="639"/>
      <c r="M8" s="639"/>
      <c r="N8" s="639"/>
    </row>
    <row r="9" spans="1:14">
      <c r="A9" s="1393">
        <v>2004</v>
      </c>
      <c r="B9" s="638">
        <v>749900</v>
      </c>
      <c r="C9" s="638">
        <v>27900</v>
      </c>
      <c r="D9" s="639">
        <v>28.5</v>
      </c>
      <c r="E9" s="639">
        <v>1.7</v>
      </c>
      <c r="F9" s="638">
        <v>4747900</v>
      </c>
      <c r="G9" s="638">
        <v>47700</v>
      </c>
      <c r="H9" s="639">
        <v>28.7</v>
      </c>
      <c r="I9" s="639">
        <v>0.5</v>
      </c>
      <c r="J9" s="638"/>
      <c r="K9" s="638"/>
      <c r="L9" s="638"/>
      <c r="M9" s="638"/>
      <c r="N9" s="638"/>
    </row>
    <row r="10" spans="1:14">
      <c r="A10" s="1393">
        <v>2009</v>
      </c>
      <c r="B10" s="638">
        <v>910700</v>
      </c>
      <c r="C10" s="638">
        <v>33600</v>
      </c>
      <c r="D10" s="639">
        <v>26</v>
      </c>
      <c r="E10" s="639">
        <v>1.6</v>
      </c>
      <c r="F10" s="638">
        <v>6893900</v>
      </c>
      <c r="G10" s="638">
        <v>72100</v>
      </c>
      <c r="H10" s="639">
        <v>25.4</v>
      </c>
      <c r="I10" s="639">
        <v>0.5</v>
      </c>
      <c r="J10" s="639"/>
      <c r="K10" s="639"/>
      <c r="L10" s="639"/>
      <c r="M10" s="639"/>
      <c r="N10" s="639"/>
    </row>
    <row r="11" spans="1:14">
      <c r="A11" s="1393">
        <v>2014</v>
      </c>
      <c r="B11" s="638">
        <v>1070400</v>
      </c>
      <c r="C11" s="638">
        <v>37200</v>
      </c>
      <c r="D11" s="639">
        <v>27.3</v>
      </c>
      <c r="E11" s="639">
        <v>1.5</v>
      </c>
      <c r="F11" s="638">
        <v>7206200</v>
      </c>
      <c r="G11" s="638">
        <v>76400</v>
      </c>
      <c r="H11" s="639">
        <v>25.5</v>
      </c>
      <c r="I11" s="639">
        <v>0.5</v>
      </c>
    </row>
    <row r="12" spans="1:14">
      <c r="A12" s="1393">
        <v>2015</v>
      </c>
      <c r="B12" s="638">
        <v>1077000</v>
      </c>
      <c r="C12" s="638">
        <v>38100</v>
      </c>
      <c r="D12" s="639">
        <v>26.9</v>
      </c>
      <c r="E12" s="639">
        <v>1.6</v>
      </c>
      <c r="F12" s="638">
        <v>7155100</v>
      </c>
      <c r="G12" s="638">
        <v>77800</v>
      </c>
      <c r="H12" s="639">
        <v>24.8</v>
      </c>
      <c r="I12" s="639">
        <v>0.5</v>
      </c>
    </row>
    <row r="13" spans="1:14">
      <c r="A13" s="1393">
        <v>2016</v>
      </c>
      <c r="B13" s="638">
        <v>1056800</v>
      </c>
      <c r="C13" s="638">
        <v>40100</v>
      </c>
      <c r="D13" s="639">
        <v>25.4</v>
      </c>
      <c r="E13" s="639">
        <v>1.7</v>
      </c>
      <c r="F13" s="638">
        <v>6926900</v>
      </c>
      <c r="G13" s="638">
        <v>80000</v>
      </c>
      <c r="H13" s="639">
        <v>23.7</v>
      </c>
      <c r="I13" s="639">
        <v>0.5</v>
      </c>
    </row>
    <row r="14" spans="1:14">
      <c r="A14" s="1393">
        <v>2017</v>
      </c>
      <c r="B14" s="638">
        <v>1025600</v>
      </c>
      <c r="C14" s="638">
        <v>40000</v>
      </c>
      <c r="D14" s="639">
        <v>23.8</v>
      </c>
      <c r="E14" s="639">
        <v>1.7</v>
      </c>
      <c r="F14" s="638">
        <v>6920100</v>
      </c>
      <c r="G14" s="638">
        <v>80100</v>
      </c>
      <c r="H14" s="639">
        <v>23.3</v>
      </c>
      <c r="I14" s="639">
        <v>0.5</v>
      </c>
    </row>
    <row r="17" spans="1:8" s="1546" customFormat="1" ht="18.75">
      <c r="A17" s="640" t="s">
        <v>1283</v>
      </c>
    </row>
    <row r="18" spans="1:8" s="1546" customFormat="1"/>
    <row r="19" spans="1:8">
      <c r="A19" s="669" t="s">
        <v>412</v>
      </c>
    </row>
    <row r="20" spans="1:8">
      <c r="A20" s="669" t="s">
        <v>1263</v>
      </c>
    </row>
    <row r="21" spans="1:8">
      <c r="A21" s="1517" t="s">
        <v>1232</v>
      </c>
    </row>
    <row r="22" spans="1:8">
      <c r="A22" s="669" t="s">
        <v>413</v>
      </c>
    </row>
    <row r="24" spans="1:8">
      <c r="A24" s="166" t="s">
        <v>414</v>
      </c>
    </row>
    <row r="25" spans="1:8">
      <c r="A25" s="255" t="s">
        <v>1226</v>
      </c>
      <c r="B25" s="256"/>
      <c r="C25" s="30"/>
      <c r="D25" s="30"/>
      <c r="E25" s="30"/>
      <c r="F25" s="30"/>
      <c r="G25" s="30"/>
      <c r="H25" s="30"/>
    </row>
    <row r="26" spans="1:8" ht="15.75">
      <c r="A26" s="257" t="s">
        <v>1227</v>
      </c>
      <c r="B26" s="258"/>
      <c r="C26" s="30"/>
      <c r="D26" s="30"/>
      <c r="E26" s="30"/>
      <c r="F26" s="30"/>
      <c r="G26" s="30"/>
      <c r="H26" s="30"/>
    </row>
    <row r="27" spans="1:8">
      <c r="A27" s="259"/>
      <c r="B27" s="256"/>
      <c r="C27" s="30"/>
      <c r="D27" s="30"/>
      <c r="E27" s="30"/>
      <c r="F27" s="30"/>
      <c r="G27" s="30"/>
      <c r="H27" s="30"/>
    </row>
    <row r="28" spans="1:8">
      <c r="A28" s="259" t="s">
        <v>1228</v>
      </c>
      <c r="B28" s="260"/>
      <c r="C28" s="30"/>
      <c r="D28" s="30"/>
      <c r="E28" s="30"/>
      <c r="F28" s="30"/>
      <c r="G28" s="30"/>
      <c r="H28" s="30"/>
    </row>
    <row r="29" spans="1:8">
      <c r="A29" s="259"/>
      <c r="B29" s="256"/>
      <c r="C29" s="30"/>
      <c r="D29" s="30"/>
      <c r="E29" s="30"/>
      <c r="F29" s="30"/>
      <c r="G29" s="30"/>
      <c r="H29" s="30"/>
    </row>
    <row r="30" spans="1:8">
      <c r="A30" s="261" t="s">
        <v>417</v>
      </c>
      <c r="B30" s="262"/>
      <c r="C30" s="30"/>
      <c r="D30" s="30"/>
      <c r="E30" s="30"/>
      <c r="F30" s="30"/>
      <c r="G30" s="30"/>
      <c r="H30" s="30"/>
    </row>
    <row r="31" spans="1:8">
      <c r="A31" s="259" t="s">
        <v>419</v>
      </c>
      <c r="B31" s="256"/>
      <c r="C31" s="30"/>
      <c r="D31" s="30"/>
      <c r="E31" s="30"/>
      <c r="F31" s="30"/>
      <c r="G31" s="30"/>
      <c r="H31" s="30"/>
    </row>
    <row r="32" spans="1:8">
      <c r="A32" s="671"/>
      <c r="B32" s="672"/>
      <c r="C32" s="30"/>
      <c r="D32" s="30"/>
      <c r="E32" s="30"/>
      <c r="F32" s="30"/>
      <c r="G32" s="30"/>
      <c r="H32" s="30"/>
    </row>
    <row r="33" spans="1:8">
      <c r="A33" s="259"/>
      <c r="B33" s="263" t="s">
        <v>104</v>
      </c>
      <c r="C33" s="263" t="s">
        <v>2</v>
      </c>
      <c r="D33" s="30"/>
      <c r="E33" s="30"/>
      <c r="F33" s="30"/>
      <c r="G33" s="30"/>
      <c r="H33" s="30"/>
    </row>
    <row r="34" spans="1:8">
      <c r="A34" s="259" t="s">
        <v>421</v>
      </c>
      <c r="B34" s="264">
        <v>71527</v>
      </c>
      <c r="C34" s="264">
        <v>10269</v>
      </c>
      <c r="D34" s="30"/>
      <c r="E34" s="30"/>
      <c r="F34" s="30"/>
      <c r="G34" s="30"/>
      <c r="H34" s="30"/>
    </row>
    <row r="35" spans="1:8">
      <c r="A35" s="259" t="s">
        <v>104</v>
      </c>
      <c r="B35" s="264">
        <v>1602193</v>
      </c>
      <c r="C35" s="264">
        <v>289814</v>
      </c>
      <c r="D35" s="30"/>
      <c r="E35" s="30"/>
      <c r="F35" s="30"/>
      <c r="G35" s="30"/>
      <c r="H35" s="30"/>
    </row>
    <row r="36" spans="1:8">
      <c r="A36" s="259" t="s">
        <v>422</v>
      </c>
      <c r="B36" s="264">
        <v>564380</v>
      </c>
      <c r="C36" s="264">
        <v>109027</v>
      </c>
      <c r="D36" s="30"/>
      <c r="E36" s="30"/>
      <c r="F36" s="30"/>
      <c r="G36" s="30"/>
      <c r="H36" s="30"/>
    </row>
    <row r="37" spans="1:8">
      <c r="A37" s="259"/>
      <c r="B37" s="265">
        <v>0.35</v>
      </c>
      <c r="C37" s="265">
        <v>0.38</v>
      </c>
      <c r="D37" s="30"/>
      <c r="E37" s="30"/>
      <c r="F37" s="30"/>
      <c r="G37" s="30"/>
      <c r="H37" s="30"/>
    </row>
    <row r="38" spans="1:8">
      <c r="A38" s="259" t="s">
        <v>424</v>
      </c>
      <c r="B38" s="264">
        <v>201921</v>
      </c>
      <c r="C38" s="264">
        <v>32105</v>
      </c>
      <c r="D38" s="30"/>
      <c r="E38" s="30"/>
      <c r="F38" s="30"/>
      <c r="G38" s="30"/>
      <c r="H38" s="30"/>
    </row>
    <row r="39" spans="1:8">
      <c r="A39" s="259"/>
      <c r="B39" s="265">
        <v>0.13</v>
      </c>
      <c r="C39" s="265">
        <v>0.11</v>
      </c>
      <c r="D39" s="30"/>
      <c r="E39" s="30"/>
      <c r="F39" s="30"/>
      <c r="G39" s="30"/>
      <c r="H39" s="30"/>
    </row>
    <row r="40" spans="1:8">
      <c r="A40" s="259" t="s">
        <v>426</v>
      </c>
      <c r="B40" s="264">
        <v>289632</v>
      </c>
      <c r="C40" s="264">
        <v>51371</v>
      </c>
      <c r="D40" s="30"/>
      <c r="E40" s="30"/>
      <c r="F40" s="30"/>
      <c r="G40" s="30"/>
      <c r="H40" s="30"/>
    </row>
    <row r="41" spans="1:8">
      <c r="A41" s="259"/>
      <c r="B41" s="265">
        <v>0.18</v>
      </c>
      <c r="C41" s="265">
        <v>0.18</v>
      </c>
      <c r="D41" s="30"/>
      <c r="E41" s="30"/>
      <c r="F41" s="30"/>
      <c r="G41" s="30"/>
      <c r="H41" s="30"/>
    </row>
    <row r="42" spans="1:8">
      <c r="A42" s="259" t="s">
        <v>428</v>
      </c>
      <c r="B42" s="264">
        <v>546260</v>
      </c>
      <c r="C42" s="264">
        <v>97311</v>
      </c>
      <c r="D42" s="30"/>
      <c r="E42" s="30"/>
      <c r="F42" s="30"/>
      <c r="G42" s="30"/>
      <c r="H42" s="30"/>
    </row>
    <row r="43" spans="1:8">
      <c r="A43" s="259"/>
      <c r="B43" s="265">
        <v>0.34</v>
      </c>
      <c r="C43" s="265">
        <v>0.34</v>
      </c>
      <c r="D43" s="30"/>
      <c r="E43" s="30"/>
      <c r="F43" s="30"/>
      <c r="G43" s="30"/>
      <c r="H43" s="30"/>
    </row>
    <row r="44" spans="1:8">
      <c r="A44" s="266" t="s">
        <v>430</v>
      </c>
      <c r="B44" s="267">
        <v>1055933</v>
      </c>
      <c r="C44" s="267">
        <v>192503</v>
      </c>
      <c r="D44" s="30"/>
      <c r="E44" s="30"/>
      <c r="F44" s="30"/>
      <c r="G44" s="30"/>
      <c r="H44" s="30"/>
    </row>
    <row r="45" spans="1:8">
      <c r="A45" s="266"/>
      <c r="B45" s="270">
        <v>0.66</v>
      </c>
      <c r="C45" s="270">
        <v>0.66</v>
      </c>
      <c r="D45" s="30"/>
      <c r="E45" s="30"/>
      <c r="F45" s="30"/>
      <c r="G45" s="30"/>
      <c r="H45" s="30"/>
    </row>
    <row r="46" spans="1:8">
      <c r="A46" s="259" t="s">
        <v>432</v>
      </c>
      <c r="B46" s="264">
        <v>766301</v>
      </c>
      <c r="C46" s="264">
        <v>141132</v>
      </c>
      <c r="D46" s="30"/>
      <c r="E46" s="30"/>
      <c r="F46" s="30"/>
      <c r="G46" s="30"/>
      <c r="H46" s="30"/>
    </row>
    <row r="47" spans="1:8">
      <c r="A47" s="259"/>
      <c r="B47" s="265">
        <v>0.48</v>
      </c>
      <c r="C47" s="265">
        <v>0.49</v>
      </c>
      <c r="D47" s="30"/>
      <c r="E47" s="30"/>
      <c r="F47" s="30"/>
      <c r="G47" s="30"/>
      <c r="H47" s="30"/>
    </row>
    <row r="48" spans="1:8">
      <c r="A48" s="259" t="s">
        <v>434</v>
      </c>
      <c r="B48" s="264">
        <v>854012</v>
      </c>
      <c r="C48" s="264">
        <v>160398</v>
      </c>
      <c r="D48" s="30"/>
      <c r="E48" s="30"/>
      <c r="F48" s="30"/>
      <c r="G48" s="30"/>
      <c r="H48" s="30"/>
    </row>
    <row r="49" spans="1:8">
      <c r="A49" s="259"/>
      <c r="B49" s="265">
        <v>0.53</v>
      </c>
      <c r="C49" s="265">
        <v>0.55000000000000004</v>
      </c>
      <c r="D49" s="30"/>
      <c r="E49" s="30"/>
      <c r="F49" s="30"/>
      <c r="G49" s="30"/>
      <c r="H49" s="30"/>
    </row>
    <row r="50" spans="1:8">
      <c r="A50" s="259" t="s">
        <v>436</v>
      </c>
      <c r="B50" s="256"/>
      <c r="C50" s="256"/>
      <c r="D50" s="30"/>
      <c r="E50" s="30"/>
      <c r="F50" s="30"/>
      <c r="G50" s="30"/>
      <c r="H50" s="30"/>
    </row>
    <row r="53" spans="1:8">
      <c r="A53" s="166" t="s">
        <v>415</v>
      </c>
    </row>
    <row r="54" spans="1:8">
      <c r="A54" s="255" t="s">
        <v>1226</v>
      </c>
      <c r="B54" s="256"/>
      <c r="C54" s="30"/>
      <c r="D54" s="30"/>
    </row>
    <row r="55" spans="1:8" ht="15.75">
      <c r="A55" s="257" t="s">
        <v>1227</v>
      </c>
      <c r="B55" s="258"/>
      <c r="C55" s="30"/>
      <c r="D55" s="30"/>
    </row>
    <row r="56" spans="1:8">
      <c r="A56" s="259"/>
      <c r="B56" s="256"/>
      <c r="C56" s="30"/>
      <c r="D56" s="30"/>
    </row>
    <row r="57" spans="1:8">
      <c r="A57" s="259" t="s">
        <v>416</v>
      </c>
      <c r="B57" s="260"/>
      <c r="C57" s="30"/>
      <c r="D57" s="30"/>
    </row>
    <row r="58" spans="1:8">
      <c r="A58" s="259"/>
      <c r="B58" s="256"/>
      <c r="C58" s="30"/>
      <c r="D58" s="30"/>
    </row>
    <row r="59" spans="1:8">
      <c r="A59" s="261" t="s">
        <v>418</v>
      </c>
      <c r="B59" s="262"/>
      <c r="C59" s="30"/>
      <c r="D59" s="30"/>
    </row>
    <row r="60" spans="1:8">
      <c r="A60" s="259" t="s">
        <v>420</v>
      </c>
      <c r="B60" s="256"/>
      <c r="C60" s="30"/>
      <c r="D60" s="30"/>
    </row>
    <row r="61" spans="1:8">
      <c r="A61" s="1760"/>
      <c r="B61" s="1761"/>
      <c r="C61" s="30"/>
      <c r="D61" s="30"/>
    </row>
    <row r="62" spans="1:8">
      <c r="A62" s="259"/>
      <c r="B62" s="263" t="s">
        <v>104</v>
      </c>
      <c r="C62" s="263" t="s">
        <v>2</v>
      </c>
      <c r="D62" s="30"/>
    </row>
    <row r="63" spans="1:8">
      <c r="A63" s="259" t="s">
        <v>421</v>
      </c>
      <c r="B63" s="264">
        <v>2132255</v>
      </c>
      <c r="C63" s="264">
        <v>335562</v>
      </c>
      <c r="D63" s="30"/>
    </row>
    <row r="64" spans="1:8">
      <c r="A64" s="259" t="s">
        <v>104</v>
      </c>
      <c r="B64" s="264">
        <v>24452030</v>
      </c>
      <c r="C64" s="264">
        <v>4772898</v>
      </c>
      <c r="D64" s="30"/>
    </row>
    <row r="65" spans="1:4">
      <c r="A65" s="259" t="s">
        <v>423</v>
      </c>
      <c r="B65" s="264">
        <v>872518</v>
      </c>
      <c r="C65" s="264">
        <v>180379</v>
      </c>
      <c r="D65" s="30"/>
    </row>
    <row r="66" spans="1:4">
      <c r="A66" s="259"/>
      <c r="B66" s="265">
        <v>0.04</v>
      </c>
      <c r="C66" s="265">
        <v>0.04</v>
      </c>
      <c r="D66" s="30"/>
    </row>
    <row r="67" spans="1:4">
      <c r="A67" s="259" t="s">
        <v>425</v>
      </c>
      <c r="B67" s="264">
        <v>286818</v>
      </c>
      <c r="C67" s="264">
        <v>41750</v>
      </c>
      <c r="D67" s="30"/>
    </row>
    <row r="68" spans="1:4">
      <c r="A68" s="259"/>
      <c r="B68" s="265">
        <v>0.01</v>
      </c>
      <c r="C68" s="265">
        <v>0.01</v>
      </c>
      <c r="D68" s="30"/>
    </row>
    <row r="69" spans="1:4">
      <c r="A69" s="259" t="s">
        <v>427</v>
      </c>
      <c r="B69" s="264">
        <v>193843</v>
      </c>
      <c r="C69" s="264">
        <v>29202</v>
      </c>
      <c r="D69" s="30"/>
    </row>
    <row r="70" spans="1:4">
      <c r="A70" s="259"/>
      <c r="B70" s="265">
        <v>0.01</v>
      </c>
      <c r="C70" s="265">
        <v>0.01</v>
      </c>
      <c r="D70" s="30"/>
    </row>
    <row r="71" spans="1:4">
      <c r="A71" s="259" t="s">
        <v>429</v>
      </c>
      <c r="B71" s="264">
        <v>1060004</v>
      </c>
      <c r="C71" s="264">
        <v>150143</v>
      </c>
      <c r="D71" s="30"/>
    </row>
    <row r="72" spans="1:4">
      <c r="A72" s="259"/>
      <c r="B72" s="265">
        <v>0.04</v>
      </c>
      <c r="C72" s="265">
        <v>0.03</v>
      </c>
      <c r="D72" s="30"/>
    </row>
    <row r="73" spans="1:4">
      <c r="A73" s="268" t="s">
        <v>431</v>
      </c>
      <c r="B73" s="269">
        <v>15232729</v>
      </c>
      <c r="C73" s="269">
        <v>3026755</v>
      </c>
      <c r="D73" s="30"/>
    </row>
    <row r="74" spans="1:4">
      <c r="A74" s="268"/>
      <c r="B74" s="271">
        <v>0.62</v>
      </c>
      <c r="C74" s="271">
        <v>0.63</v>
      </c>
      <c r="D74" s="30"/>
    </row>
    <row r="75" spans="1:4">
      <c r="A75" s="259" t="s">
        <v>433</v>
      </c>
      <c r="B75" s="264">
        <v>2914037</v>
      </c>
      <c r="C75" s="264">
        <v>475390</v>
      </c>
      <c r="D75" s="30"/>
    </row>
    <row r="76" spans="1:4">
      <c r="A76" s="259"/>
      <c r="B76" s="265">
        <v>0.12</v>
      </c>
      <c r="C76" s="265">
        <v>0.1</v>
      </c>
      <c r="D76" s="30"/>
    </row>
    <row r="77" spans="1:4">
      <c r="A77" s="259" t="s">
        <v>435</v>
      </c>
      <c r="B77" s="264">
        <v>6184123</v>
      </c>
      <c r="C77" s="264">
        <v>1752771</v>
      </c>
      <c r="D77" s="30"/>
    </row>
    <row r="78" spans="1:4">
      <c r="A78" s="259"/>
      <c r="B78" s="265">
        <v>0.25</v>
      </c>
      <c r="C78" s="265">
        <v>0.37</v>
      </c>
      <c r="D78" s="30"/>
    </row>
  </sheetData>
  <mergeCells count="8">
    <mergeCell ref="A61:B61"/>
    <mergeCell ref="A6:A8"/>
    <mergeCell ref="B6:E6"/>
    <mergeCell ref="F6:I6"/>
    <mergeCell ref="B7:C7"/>
    <mergeCell ref="D7:E7"/>
    <mergeCell ref="F7:G7"/>
    <mergeCell ref="H7:I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W102"/>
  <sheetViews>
    <sheetView workbookViewId="0">
      <selection activeCell="A9" sqref="A9"/>
    </sheetView>
  </sheetViews>
  <sheetFormatPr defaultRowHeight="15"/>
  <cols>
    <col min="1" max="1" width="34" customWidth="1"/>
  </cols>
  <sheetData>
    <row r="1" spans="1:14" s="1546" customFormat="1" ht="18.75">
      <c r="A1" s="640" t="s">
        <v>1284</v>
      </c>
    </row>
    <row r="2" spans="1:14" s="1546" customFormat="1"/>
    <row r="3" spans="1:14" s="724" customFormat="1">
      <c r="A3" s="273" t="s">
        <v>437</v>
      </c>
    </row>
    <row r="4" spans="1:14" s="724" customFormat="1">
      <c r="A4" s="730"/>
      <c r="B4" s="1803" t="s">
        <v>686</v>
      </c>
      <c r="C4" s="1803"/>
      <c r="D4" s="1803"/>
      <c r="E4" s="1803"/>
      <c r="F4" s="1803"/>
      <c r="G4" s="1803"/>
      <c r="H4" s="1803"/>
      <c r="I4" s="1803"/>
      <c r="J4" s="1803"/>
      <c r="K4" s="1803"/>
      <c r="L4" s="731"/>
    </row>
    <row r="5" spans="1:14" s="724" customFormat="1">
      <c r="A5" s="730"/>
      <c r="B5" s="732" t="s">
        <v>687</v>
      </c>
      <c r="C5" s="733" t="s">
        <v>258</v>
      </c>
      <c r="D5" s="732" t="s">
        <v>259</v>
      </c>
      <c r="E5" s="733" t="s">
        <v>260</v>
      </c>
      <c r="F5" s="733" t="s">
        <v>204</v>
      </c>
      <c r="G5" s="733" t="s">
        <v>203</v>
      </c>
      <c r="H5" s="733" t="s">
        <v>202</v>
      </c>
      <c r="I5" s="733" t="s">
        <v>173</v>
      </c>
      <c r="J5" s="732" t="s">
        <v>172</v>
      </c>
      <c r="K5" s="734" t="s">
        <v>171</v>
      </c>
      <c r="L5" s="366" t="s">
        <v>170</v>
      </c>
    </row>
    <row r="6" spans="1:14" s="724" customFormat="1" ht="26.25">
      <c r="A6" s="735"/>
      <c r="B6" s="736" t="s">
        <v>441</v>
      </c>
      <c r="C6" s="736" t="s">
        <v>441</v>
      </c>
      <c r="D6" s="736" t="s">
        <v>441</v>
      </c>
      <c r="E6" s="736" t="s">
        <v>441</v>
      </c>
      <c r="F6" s="737" t="s">
        <v>441</v>
      </c>
      <c r="G6" s="738" t="s">
        <v>441</v>
      </c>
      <c r="H6" s="738" t="s">
        <v>441</v>
      </c>
      <c r="I6" s="738" t="s">
        <v>441</v>
      </c>
      <c r="J6" s="738" t="s">
        <v>441</v>
      </c>
      <c r="K6" s="738" t="s">
        <v>441</v>
      </c>
      <c r="L6" s="738" t="s">
        <v>441</v>
      </c>
    </row>
    <row r="7" spans="1:14" s="741" customFormat="1">
      <c r="A7" s="739" t="s">
        <v>2</v>
      </c>
      <c r="B7" s="740">
        <f>B31</f>
        <v>11010</v>
      </c>
      <c r="C7" s="740">
        <f t="shared" ref="C7:L7" si="0">C31</f>
        <v>11090</v>
      </c>
      <c r="D7" s="740">
        <f t="shared" si="0"/>
        <v>14520</v>
      </c>
      <c r="E7" s="740">
        <f t="shared" si="0"/>
        <v>17180</v>
      </c>
      <c r="F7" s="740">
        <f t="shared" si="0"/>
        <v>20350</v>
      </c>
      <c r="G7" s="740">
        <f t="shared" si="0"/>
        <v>41400</v>
      </c>
      <c r="H7" s="740">
        <f t="shared" si="0"/>
        <v>47230</v>
      </c>
      <c r="I7" s="740">
        <f t="shared" si="0"/>
        <v>45070</v>
      </c>
      <c r="J7" s="740">
        <f t="shared" si="0"/>
        <v>40050</v>
      </c>
      <c r="K7" s="740">
        <f t="shared" si="0"/>
        <v>45550</v>
      </c>
      <c r="L7" s="740">
        <f t="shared" si="0"/>
        <v>46280</v>
      </c>
      <c r="M7" s="1051"/>
    </row>
    <row r="8" spans="1:14" s="741" customFormat="1">
      <c r="A8" s="742" t="s">
        <v>243</v>
      </c>
      <c r="B8" s="743">
        <f>B34</f>
        <v>172600</v>
      </c>
      <c r="C8" s="743">
        <f t="shared" ref="C8:L8" si="1">C34</f>
        <v>181800</v>
      </c>
      <c r="D8" s="743">
        <f t="shared" si="1"/>
        <v>221500</v>
      </c>
      <c r="E8" s="743">
        <f t="shared" si="1"/>
        <v>237100</v>
      </c>
      <c r="F8" s="743">
        <f t="shared" si="1"/>
        <v>276900</v>
      </c>
      <c r="G8" s="743">
        <f t="shared" si="1"/>
        <v>453000</v>
      </c>
      <c r="H8" s="743">
        <f t="shared" si="1"/>
        <v>515000</v>
      </c>
      <c r="I8" s="743">
        <f t="shared" si="1"/>
        <v>504200</v>
      </c>
      <c r="J8" s="743">
        <f t="shared" si="1"/>
        <v>434600</v>
      </c>
      <c r="K8" s="743">
        <f t="shared" si="1"/>
        <v>494200</v>
      </c>
      <c r="L8" s="743">
        <f t="shared" si="1"/>
        <v>503900</v>
      </c>
      <c r="M8" s="1051"/>
    </row>
    <row r="9" spans="1:14" s="741" customFormat="1">
      <c r="A9" s="746"/>
      <c r="B9" s="743"/>
      <c r="C9" s="743"/>
      <c r="D9" s="743"/>
      <c r="E9" s="743"/>
      <c r="F9" s="743"/>
      <c r="G9" s="743"/>
      <c r="H9" s="743"/>
      <c r="I9" s="743"/>
      <c r="J9" s="743"/>
      <c r="K9" s="744"/>
      <c r="L9" s="745"/>
    </row>
    <row r="10" spans="1:14" s="724" customFormat="1"/>
    <row r="11" spans="1:14" s="724" customFormat="1">
      <c r="B11" s="1803" t="s">
        <v>688</v>
      </c>
      <c r="C11" s="1803"/>
      <c r="D11" s="1803"/>
      <c r="E11" s="1803"/>
      <c r="F11" s="1803"/>
      <c r="G11" s="1803"/>
      <c r="H11" s="1803"/>
      <c r="I11" s="1803"/>
      <c r="J11" s="1803"/>
      <c r="K11" s="1803"/>
    </row>
    <row r="12" spans="1:14" s="724" customFormat="1">
      <c r="B12" s="732" t="s">
        <v>687</v>
      </c>
      <c r="C12" s="733" t="s">
        <v>258</v>
      </c>
      <c r="D12" s="732" t="s">
        <v>259</v>
      </c>
      <c r="E12" s="733" t="s">
        <v>260</v>
      </c>
      <c r="F12" s="733" t="s">
        <v>204</v>
      </c>
      <c r="G12" s="733" t="s">
        <v>203</v>
      </c>
      <c r="H12" s="733" t="s">
        <v>202</v>
      </c>
      <c r="I12" s="733" t="s">
        <v>173</v>
      </c>
      <c r="J12" s="732" t="s">
        <v>172</v>
      </c>
      <c r="K12" s="734" t="s">
        <v>171</v>
      </c>
    </row>
    <row r="13" spans="1:14" s="724" customFormat="1" ht="26.25">
      <c r="B13" s="736" t="s">
        <v>441</v>
      </c>
      <c r="C13" s="736" t="s">
        <v>441</v>
      </c>
      <c r="D13" s="736" t="s">
        <v>441</v>
      </c>
      <c r="E13" s="736" t="s">
        <v>441</v>
      </c>
      <c r="F13" s="737" t="s">
        <v>441</v>
      </c>
      <c r="G13" s="738" t="s">
        <v>441</v>
      </c>
      <c r="H13" s="738" t="s">
        <v>441</v>
      </c>
      <c r="I13" s="738" t="s">
        <v>441</v>
      </c>
      <c r="J13" s="738" t="s">
        <v>441</v>
      </c>
      <c r="K13" s="738" t="s">
        <v>441</v>
      </c>
    </row>
    <row r="14" spans="1:14" s="724" customFormat="1">
      <c r="A14" s="739" t="s">
        <v>2</v>
      </c>
      <c r="B14" s="740">
        <f>B61</f>
        <v>5280</v>
      </c>
      <c r="C14" s="740">
        <f t="shared" ref="C14:K14" si="2">C61</f>
        <v>6250</v>
      </c>
      <c r="D14" s="740">
        <f t="shared" si="2"/>
        <v>6210</v>
      </c>
      <c r="E14" s="740">
        <f t="shared" si="2"/>
        <v>8620</v>
      </c>
      <c r="F14" s="740">
        <f t="shared" si="2"/>
        <v>11780</v>
      </c>
      <c r="G14" s="740">
        <f t="shared" si="2"/>
        <v>14550</v>
      </c>
      <c r="H14" s="740">
        <f t="shared" si="2"/>
        <v>21480</v>
      </c>
      <c r="I14" s="740">
        <f t="shared" si="2"/>
        <v>20920</v>
      </c>
      <c r="J14" s="740">
        <f t="shared" si="2"/>
        <v>20760</v>
      </c>
      <c r="K14" s="740">
        <f t="shared" si="2"/>
        <v>22180</v>
      </c>
      <c r="M14" s="638"/>
    </row>
    <row r="15" spans="1:14" s="724" customFormat="1">
      <c r="A15" s="742" t="s">
        <v>243</v>
      </c>
      <c r="B15" s="743">
        <f>B64</f>
        <v>97700</v>
      </c>
      <c r="C15" s="743">
        <f t="shared" ref="C15:K15" si="3">C64</f>
        <v>110700</v>
      </c>
      <c r="D15" s="743">
        <f t="shared" si="3"/>
        <v>111300</v>
      </c>
      <c r="E15" s="743">
        <f t="shared" si="3"/>
        <v>141700</v>
      </c>
      <c r="F15" s="743">
        <f t="shared" si="3"/>
        <v>170000</v>
      </c>
      <c r="G15" s="743">
        <f t="shared" si="3"/>
        <v>198800</v>
      </c>
      <c r="H15" s="743">
        <f t="shared" si="3"/>
        <v>255700</v>
      </c>
      <c r="I15" s="743">
        <f t="shared" si="3"/>
        <v>250000</v>
      </c>
      <c r="J15" s="743">
        <f t="shared" si="3"/>
        <v>253500</v>
      </c>
      <c r="K15" s="743">
        <f t="shared" si="3"/>
        <v>258400</v>
      </c>
      <c r="M15" s="638"/>
      <c r="N15" s="1020"/>
    </row>
    <row r="20" spans="1:205">
      <c r="A20" s="1388" t="s">
        <v>19</v>
      </c>
      <c r="P20" s="409" t="s">
        <v>470</v>
      </c>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0"/>
      <c r="BY20" s="410"/>
      <c r="BZ20" s="410"/>
      <c r="CA20" s="410"/>
      <c r="CB20" s="410"/>
      <c r="CC20" s="410"/>
      <c r="CD20" s="410"/>
      <c r="CE20" s="410"/>
      <c r="CF20" s="410"/>
      <c r="CG20" s="410"/>
      <c r="CH20" s="410"/>
      <c r="CI20" s="410"/>
      <c r="CJ20" s="410"/>
      <c r="CK20" s="410"/>
      <c r="CL20" s="410"/>
      <c r="CM20" s="410"/>
      <c r="CN20" s="410"/>
      <c r="CO20" s="410"/>
      <c r="CP20" s="410"/>
      <c r="CQ20" s="410"/>
      <c r="CR20" s="410"/>
      <c r="CS20" s="410"/>
      <c r="CT20" s="410"/>
      <c r="CU20" s="410"/>
      <c r="CV20" s="410"/>
      <c r="CW20" s="410"/>
      <c r="CX20" s="410"/>
      <c r="CY20" s="410"/>
      <c r="CZ20" s="410"/>
      <c r="DA20" s="410"/>
      <c r="DB20" s="410"/>
      <c r="DC20" s="410"/>
      <c r="DD20" s="410"/>
      <c r="DE20" s="410"/>
      <c r="DF20" s="408"/>
      <c r="DG20" s="408"/>
      <c r="DH20" s="408"/>
      <c r="DI20" s="408"/>
      <c r="DJ20" s="408"/>
      <c r="DK20" s="408"/>
      <c r="DL20" s="408"/>
      <c r="DM20" s="408"/>
      <c r="DN20" s="408"/>
      <c r="DO20" s="408"/>
      <c r="DP20" s="408"/>
      <c r="DQ20" s="408"/>
      <c r="DR20" s="408"/>
      <c r="DS20" s="408"/>
      <c r="DT20" s="408"/>
      <c r="DU20" s="408"/>
      <c r="DV20" s="408"/>
      <c r="DW20" s="408"/>
      <c r="DX20" s="408"/>
      <c r="DY20" s="408"/>
      <c r="DZ20" s="408"/>
      <c r="EA20" s="408"/>
      <c r="EB20" s="408"/>
      <c r="EC20" s="408"/>
      <c r="ED20" s="408"/>
      <c r="EE20" s="408"/>
      <c r="EF20" s="408"/>
      <c r="EG20" s="408"/>
      <c r="EH20" s="408"/>
      <c r="EI20" s="408"/>
      <c r="EJ20" s="408"/>
      <c r="EK20" s="408"/>
      <c r="EL20" s="408"/>
      <c r="EM20" s="408"/>
      <c r="EN20" s="408"/>
      <c r="EO20" s="408"/>
      <c r="EP20" s="408"/>
      <c r="EQ20" s="408"/>
      <c r="ER20" s="408"/>
      <c r="ES20" s="408"/>
      <c r="ET20" s="408"/>
      <c r="EU20" s="408"/>
      <c r="EV20" s="408"/>
      <c r="EW20" s="408"/>
      <c r="EX20" s="408"/>
      <c r="EY20" s="408"/>
      <c r="EZ20" s="408"/>
      <c r="FA20" s="408"/>
      <c r="FB20" s="408"/>
      <c r="FC20" s="408"/>
      <c r="FD20" s="408"/>
      <c r="FE20" s="408"/>
      <c r="FF20" s="408"/>
      <c r="FG20" s="408"/>
      <c r="FH20" s="408"/>
      <c r="FI20" s="408"/>
      <c r="FJ20" s="408"/>
      <c r="FK20" s="408"/>
      <c r="FL20" s="408"/>
      <c r="FM20" s="408"/>
      <c r="FN20" s="408"/>
      <c r="FO20" s="408"/>
      <c r="FP20" s="408"/>
      <c r="FQ20" s="408"/>
      <c r="FR20" s="408"/>
      <c r="FS20" s="408"/>
      <c r="FT20" s="408"/>
      <c r="FU20" s="408"/>
      <c r="FV20" s="408"/>
      <c r="FW20" s="408"/>
      <c r="FX20" s="408"/>
      <c r="FY20" s="408"/>
      <c r="FZ20" s="408"/>
      <c r="GA20" s="408"/>
      <c r="GB20" s="408"/>
      <c r="GC20" s="408"/>
      <c r="GD20" s="408"/>
      <c r="GE20" s="408"/>
      <c r="GF20" s="408"/>
      <c r="GG20" s="408"/>
      <c r="GH20" s="408"/>
      <c r="GI20" s="408"/>
      <c r="GJ20" s="408"/>
      <c r="GK20" s="408"/>
      <c r="GL20" s="408"/>
      <c r="GM20" s="408"/>
      <c r="GN20" s="408"/>
      <c r="GO20" s="408"/>
      <c r="GP20" s="408"/>
      <c r="GQ20" s="408"/>
      <c r="GR20" s="408"/>
      <c r="GS20" s="408"/>
      <c r="GT20" s="408"/>
      <c r="GU20" s="408"/>
      <c r="GV20" s="408"/>
      <c r="GW20" s="408"/>
    </row>
    <row r="21" spans="1:205">
      <c r="A21" s="273" t="s">
        <v>437</v>
      </c>
      <c r="B21" s="274"/>
      <c r="C21" s="274"/>
      <c r="D21" s="274"/>
      <c r="E21" s="275"/>
      <c r="F21" s="275"/>
      <c r="G21" s="275"/>
      <c r="H21" s="275"/>
      <c r="I21" s="275"/>
      <c r="J21" s="275"/>
      <c r="K21" s="275"/>
      <c r="L21" s="275"/>
      <c r="M21" s="272"/>
      <c r="N21" s="272"/>
      <c r="P21" s="411"/>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08"/>
      <c r="DG21" s="408"/>
      <c r="DH21" s="408"/>
      <c r="DI21" s="408"/>
      <c r="DJ21" s="408"/>
      <c r="DK21" s="408"/>
      <c r="DL21" s="408"/>
      <c r="DM21" s="408"/>
      <c r="DN21" s="408"/>
      <c r="DO21" s="408"/>
      <c r="DP21" s="408"/>
      <c r="DQ21" s="408"/>
      <c r="DR21" s="408"/>
      <c r="DS21" s="408"/>
      <c r="DT21" s="408"/>
      <c r="DU21" s="408"/>
      <c r="DV21" s="408"/>
      <c r="DW21" s="408"/>
      <c r="DX21" s="408"/>
      <c r="DY21" s="408"/>
      <c r="DZ21" s="408"/>
      <c r="EA21" s="408"/>
      <c r="EB21" s="408"/>
      <c r="EC21" s="408"/>
      <c r="ED21" s="408"/>
      <c r="EE21" s="408"/>
      <c r="EF21" s="408"/>
      <c r="EG21" s="408"/>
      <c r="EH21" s="408"/>
      <c r="EI21" s="408"/>
      <c r="EJ21" s="408"/>
      <c r="EK21" s="408"/>
      <c r="EL21" s="408"/>
      <c r="EM21" s="408"/>
      <c r="EN21" s="408"/>
      <c r="EO21" s="408"/>
      <c r="EP21" s="408"/>
      <c r="EQ21" s="408"/>
      <c r="ER21" s="408"/>
      <c r="ES21" s="408"/>
      <c r="ET21" s="408"/>
      <c r="EU21" s="408"/>
      <c r="EV21" s="408"/>
      <c r="EW21" s="408"/>
      <c r="EX21" s="408"/>
      <c r="EY21" s="408"/>
      <c r="EZ21" s="408"/>
      <c r="FA21" s="408"/>
      <c r="FB21" s="408"/>
      <c r="FC21" s="408"/>
      <c r="FD21" s="408"/>
      <c r="FE21" s="408"/>
      <c r="FF21" s="408"/>
      <c r="FG21" s="408"/>
      <c r="FH21" s="408"/>
      <c r="FI21" s="408"/>
      <c r="FJ21" s="408"/>
      <c r="FK21" s="408"/>
      <c r="FL21" s="408"/>
      <c r="FM21" s="408"/>
      <c r="FN21" s="408"/>
      <c r="FO21" s="408"/>
      <c r="FP21" s="408"/>
      <c r="FQ21" s="408"/>
      <c r="FR21" s="408"/>
      <c r="FS21" s="408"/>
      <c r="FT21" s="408"/>
      <c r="FU21" s="408"/>
      <c r="FV21" s="408"/>
      <c r="FW21" s="408"/>
      <c r="FX21" s="408"/>
      <c r="FY21" s="408"/>
      <c r="FZ21" s="408"/>
      <c r="GA21" s="408"/>
      <c r="GB21" s="408"/>
      <c r="GC21" s="408"/>
      <c r="GD21" s="408"/>
      <c r="GE21" s="408"/>
      <c r="GF21" s="408"/>
      <c r="GG21" s="408"/>
      <c r="GH21" s="408"/>
      <c r="GI21" s="408"/>
      <c r="GJ21" s="408"/>
      <c r="GK21" s="408"/>
      <c r="GL21" s="408"/>
      <c r="GM21" s="408"/>
      <c r="GN21" s="408"/>
      <c r="GO21" s="408"/>
      <c r="GP21" s="408"/>
      <c r="GQ21" s="408"/>
      <c r="GR21" s="408"/>
      <c r="GS21" s="408"/>
      <c r="GT21" s="408"/>
      <c r="GU21" s="408"/>
      <c r="GV21" s="408"/>
      <c r="GW21" s="408"/>
    </row>
    <row r="22" spans="1:205" ht="15" customHeight="1">
      <c r="A22" s="276"/>
      <c r="B22" s="276"/>
      <c r="C22" s="276"/>
      <c r="D22" s="276"/>
      <c r="E22" s="272"/>
      <c r="F22" s="272"/>
      <c r="G22" s="272"/>
      <c r="H22" s="272"/>
      <c r="I22" s="272"/>
      <c r="J22" s="272"/>
      <c r="K22" s="272"/>
      <c r="L22" s="272"/>
      <c r="M22" s="272"/>
      <c r="N22" s="272"/>
      <c r="P22" s="412" t="s">
        <v>438</v>
      </c>
      <c r="Q22" s="413" t="s">
        <v>44</v>
      </c>
      <c r="R22" s="1768" t="s">
        <v>500</v>
      </c>
      <c r="S22" s="1769"/>
      <c r="T22" s="1769"/>
      <c r="U22" s="1769"/>
      <c r="V22" s="1769"/>
      <c r="W22" s="1769"/>
      <c r="X22" s="1769"/>
      <c r="Y22" s="1769"/>
      <c r="Z22" s="1769"/>
      <c r="AA22" s="1769"/>
      <c r="AB22" s="1769"/>
      <c r="AC22" s="1769"/>
      <c r="AD22" s="1768" t="s">
        <v>501</v>
      </c>
      <c r="AE22" s="1769"/>
      <c r="AF22" s="1769"/>
      <c r="AG22" s="1769"/>
      <c r="AH22" s="1769"/>
      <c r="AI22" s="1769"/>
      <c r="AJ22" s="1769"/>
      <c r="AK22" s="1769"/>
      <c r="AL22" s="1769"/>
      <c r="AM22" s="1769"/>
      <c r="AN22" s="1769"/>
      <c r="AO22" s="1769"/>
      <c r="AP22" s="1769"/>
      <c r="AQ22" s="1769"/>
      <c r="AR22" s="1769"/>
      <c r="AS22" s="1769"/>
      <c r="AT22" s="1768" t="s">
        <v>502</v>
      </c>
      <c r="AU22" s="1769"/>
      <c r="AV22" s="1769"/>
      <c r="AW22" s="1769"/>
      <c r="AX22" s="1769"/>
      <c r="AY22" s="1769"/>
      <c r="AZ22" s="1769"/>
      <c r="BA22" s="1769"/>
      <c r="BB22" s="1769"/>
      <c r="BC22" s="1769"/>
      <c r="BD22" s="1769"/>
      <c r="BE22" s="1769"/>
      <c r="BF22" s="1769"/>
      <c r="BG22" s="1769"/>
      <c r="BH22" s="1769"/>
      <c r="BI22" s="1769"/>
      <c r="BJ22" s="1768" t="s">
        <v>472</v>
      </c>
      <c r="BK22" s="1769"/>
      <c r="BL22" s="1769"/>
      <c r="BM22" s="1769"/>
      <c r="BN22" s="1769"/>
      <c r="BO22" s="1769"/>
      <c r="BP22" s="1769"/>
      <c r="BQ22" s="1769"/>
      <c r="BR22" s="1769"/>
      <c r="BS22" s="1769"/>
      <c r="BT22" s="1769"/>
      <c r="BU22" s="1769"/>
      <c r="BV22" s="1769"/>
      <c r="BW22" s="1769"/>
      <c r="BX22" s="1769"/>
      <c r="BY22" s="1769"/>
      <c r="BZ22" s="1768" t="s">
        <v>473</v>
      </c>
      <c r="CA22" s="1769"/>
      <c r="CB22" s="1769"/>
      <c r="CC22" s="1769"/>
      <c r="CD22" s="1769"/>
      <c r="CE22" s="1769"/>
      <c r="CF22" s="1769"/>
      <c r="CG22" s="1769"/>
      <c r="CH22" s="1769"/>
      <c r="CI22" s="1769"/>
      <c r="CJ22" s="1769"/>
      <c r="CK22" s="1769"/>
      <c r="CL22" s="1769"/>
      <c r="CM22" s="1769"/>
      <c r="CN22" s="1769"/>
      <c r="CO22" s="1769"/>
      <c r="CP22" s="1777" t="s">
        <v>474</v>
      </c>
      <c r="CQ22" s="1778"/>
      <c r="CR22" s="1778"/>
      <c r="CS22" s="1778"/>
      <c r="CT22" s="1778"/>
      <c r="CU22" s="1778"/>
      <c r="CV22" s="1778"/>
      <c r="CW22" s="1778"/>
      <c r="CX22" s="1778"/>
      <c r="CY22" s="1778"/>
      <c r="CZ22" s="1778"/>
      <c r="DA22" s="1778"/>
      <c r="DB22" s="1778"/>
      <c r="DC22" s="1778"/>
      <c r="DD22" s="1778"/>
      <c r="DE22" s="1778"/>
      <c r="DF22" s="1779" t="s">
        <v>475</v>
      </c>
      <c r="DG22" s="1778"/>
      <c r="DH22" s="1778"/>
      <c r="DI22" s="1778"/>
      <c r="DJ22" s="1778"/>
      <c r="DK22" s="1778"/>
      <c r="DL22" s="1778"/>
      <c r="DM22" s="1778"/>
      <c r="DN22" s="1778"/>
      <c r="DO22" s="1778"/>
      <c r="DP22" s="1778"/>
      <c r="DQ22" s="1778"/>
      <c r="DR22" s="1778"/>
      <c r="DS22" s="1778"/>
      <c r="DT22" s="1778"/>
      <c r="DU22" s="1780"/>
      <c r="DV22" s="1777" t="s">
        <v>476</v>
      </c>
      <c r="DW22" s="1778"/>
      <c r="DX22" s="1778"/>
      <c r="DY22" s="1778"/>
      <c r="DZ22" s="1778"/>
      <c r="EA22" s="1778"/>
      <c r="EB22" s="1778"/>
      <c r="EC22" s="1778"/>
      <c r="ED22" s="1778"/>
      <c r="EE22" s="1778"/>
      <c r="EF22" s="1778"/>
      <c r="EG22" s="1778"/>
      <c r="EH22" s="1778"/>
      <c r="EI22" s="1778"/>
      <c r="EJ22" s="1778"/>
      <c r="EK22" s="1780"/>
      <c r="EL22" s="1777" t="s">
        <v>477</v>
      </c>
      <c r="EM22" s="1778"/>
      <c r="EN22" s="1778"/>
      <c r="EO22" s="1778"/>
      <c r="EP22" s="1778"/>
      <c r="EQ22" s="1778"/>
      <c r="ER22" s="1778"/>
      <c r="ES22" s="1778"/>
      <c r="ET22" s="1778"/>
      <c r="EU22" s="1778"/>
      <c r="EV22" s="1778"/>
      <c r="EW22" s="1778"/>
      <c r="EX22" s="1778"/>
      <c r="EY22" s="1778"/>
      <c r="EZ22" s="1778"/>
      <c r="FA22" s="1780"/>
      <c r="FB22" s="1777" t="s">
        <v>478</v>
      </c>
      <c r="FC22" s="1778"/>
      <c r="FD22" s="1778"/>
      <c r="FE22" s="1778"/>
      <c r="FF22" s="1778"/>
      <c r="FG22" s="1778"/>
      <c r="FH22" s="1778"/>
      <c r="FI22" s="1778"/>
      <c r="FJ22" s="1778"/>
      <c r="FK22" s="1778"/>
      <c r="FL22" s="1778"/>
      <c r="FM22" s="1778"/>
      <c r="FN22" s="1778"/>
      <c r="FO22" s="1778"/>
      <c r="FP22" s="1778"/>
      <c r="FQ22" s="1780"/>
      <c r="FR22" s="1781" t="s">
        <v>479</v>
      </c>
      <c r="FS22" s="1782"/>
      <c r="FT22" s="1782"/>
      <c r="FU22" s="1782"/>
      <c r="FV22" s="1782"/>
      <c r="FW22" s="1782"/>
      <c r="FX22" s="1782"/>
      <c r="FY22" s="1782"/>
      <c r="FZ22" s="1782"/>
      <c r="GA22" s="1782"/>
      <c r="GB22" s="1782"/>
      <c r="GC22" s="1782"/>
      <c r="GD22" s="1782"/>
      <c r="GE22" s="1782"/>
      <c r="GF22" s="1782"/>
      <c r="GG22" s="1783"/>
      <c r="GH22" s="1774" t="s">
        <v>480</v>
      </c>
      <c r="GI22" s="1775"/>
      <c r="GJ22" s="1775"/>
      <c r="GK22" s="1775"/>
      <c r="GL22" s="1775"/>
      <c r="GM22" s="1775"/>
      <c r="GN22" s="1775"/>
      <c r="GO22" s="1775"/>
      <c r="GP22" s="1775"/>
      <c r="GQ22" s="1775"/>
      <c r="GR22" s="1775"/>
      <c r="GS22" s="1775"/>
      <c r="GT22" s="1775"/>
      <c r="GU22" s="1775"/>
      <c r="GV22" s="1775"/>
      <c r="GW22" s="1776"/>
    </row>
    <row r="23" spans="1:205" ht="15.75" customHeight="1">
      <c r="A23" s="277" t="s">
        <v>438</v>
      </c>
      <c r="B23" s="278" t="s">
        <v>257</v>
      </c>
      <c r="C23" s="278" t="s">
        <v>258</v>
      </c>
      <c r="D23" s="278" t="s">
        <v>259</v>
      </c>
      <c r="E23" s="279" t="s">
        <v>260</v>
      </c>
      <c r="F23" s="280" t="s">
        <v>204</v>
      </c>
      <c r="G23" s="280" t="s">
        <v>203</v>
      </c>
      <c r="H23" s="281" t="s">
        <v>202</v>
      </c>
      <c r="I23" s="282" t="s">
        <v>173</v>
      </c>
      <c r="J23" s="282" t="s">
        <v>172</v>
      </c>
      <c r="K23" s="282" t="s">
        <v>171</v>
      </c>
      <c r="L23" s="282" t="s">
        <v>170</v>
      </c>
      <c r="M23" s="282" t="s">
        <v>439</v>
      </c>
      <c r="N23" s="272"/>
      <c r="P23" s="414"/>
      <c r="Q23" s="415" t="s">
        <v>481</v>
      </c>
      <c r="R23" s="1771" t="s">
        <v>482</v>
      </c>
      <c r="S23" s="1772"/>
      <c r="T23" s="1772"/>
      <c r="U23" s="1773"/>
      <c r="V23" s="1789" t="s">
        <v>483</v>
      </c>
      <c r="W23" s="1790"/>
      <c r="X23" s="1790"/>
      <c r="Y23" s="1791"/>
      <c r="Z23" s="1771" t="s">
        <v>484</v>
      </c>
      <c r="AA23" s="1772"/>
      <c r="AB23" s="1772"/>
      <c r="AC23" s="1773"/>
      <c r="AD23" s="1771" t="s">
        <v>482</v>
      </c>
      <c r="AE23" s="1772"/>
      <c r="AF23" s="1772"/>
      <c r="AG23" s="1773"/>
      <c r="AH23" s="1772" t="s">
        <v>483</v>
      </c>
      <c r="AI23" s="1772"/>
      <c r="AJ23" s="1772"/>
      <c r="AK23" s="1772"/>
      <c r="AL23" s="1771" t="s">
        <v>485</v>
      </c>
      <c r="AM23" s="1772"/>
      <c r="AN23" s="1772"/>
      <c r="AO23" s="1773"/>
      <c r="AP23" s="1771" t="s">
        <v>484</v>
      </c>
      <c r="AQ23" s="1772"/>
      <c r="AR23" s="1772"/>
      <c r="AS23" s="1773"/>
      <c r="AT23" s="1771" t="s">
        <v>482</v>
      </c>
      <c r="AU23" s="1772"/>
      <c r="AV23" s="1772"/>
      <c r="AW23" s="1773"/>
      <c r="AX23" s="1772" t="s">
        <v>483</v>
      </c>
      <c r="AY23" s="1772"/>
      <c r="AZ23" s="1772"/>
      <c r="BA23" s="1772"/>
      <c r="BB23" s="1771" t="s">
        <v>485</v>
      </c>
      <c r="BC23" s="1772"/>
      <c r="BD23" s="1772"/>
      <c r="BE23" s="1773"/>
      <c r="BF23" s="1771" t="s">
        <v>484</v>
      </c>
      <c r="BG23" s="1772"/>
      <c r="BH23" s="1772"/>
      <c r="BI23" s="1773"/>
      <c r="BJ23" s="1771" t="s">
        <v>482</v>
      </c>
      <c r="BK23" s="1772"/>
      <c r="BL23" s="1772"/>
      <c r="BM23" s="1773"/>
      <c r="BN23" s="1772" t="s">
        <v>483</v>
      </c>
      <c r="BO23" s="1772"/>
      <c r="BP23" s="1772"/>
      <c r="BQ23" s="1772"/>
      <c r="BR23" s="1771" t="s">
        <v>485</v>
      </c>
      <c r="BS23" s="1772"/>
      <c r="BT23" s="1772"/>
      <c r="BU23" s="1773"/>
      <c r="BV23" s="1771" t="s">
        <v>484</v>
      </c>
      <c r="BW23" s="1772"/>
      <c r="BX23" s="1772"/>
      <c r="BY23" s="1773"/>
      <c r="BZ23" s="1771" t="s">
        <v>482</v>
      </c>
      <c r="CA23" s="1772"/>
      <c r="CB23" s="1772"/>
      <c r="CC23" s="1773"/>
      <c r="CD23" s="1772" t="s">
        <v>483</v>
      </c>
      <c r="CE23" s="1772"/>
      <c r="CF23" s="1772"/>
      <c r="CG23" s="1772"/>
      <c r="CH23" s="1771" t="s">
        <v>485</v>
      </c>
      <c r="CI23" s="1772"/>
      <c r="CJ23" s="1772"/>
      <c r="CK23" s="1773"/>
      <c r="CL23" s="1771" t="s">
        <v>484</v>
      </c>
      <c r="CM23" s="1772"/>
      <c r="CN23" s="1772"/>
      <c r="CO23" s="1773"/>
      <c r="CP23" s="1771" t="s">
        <v>482</v>
      </c>
      <c r="CQ23" s="1772"/>
      <c r="CR23" s="1772"/>
      <c r="CS23" s="1773"/>
      <c r="CT23" s="1772" t="s">
        <v>483</v>
      </c>
      <c r="CU23" s="1772"/>
      <c r="CV23" s="1772"/>
      <c r="CW23" s="1772"/>
      <c r="CX23" s="1771" t="s">
        <v>485</v>
      </c>
      <c r="CY23" s="1772"/>
      <c r="CZ23" s="1772"/>
      <c r="DA23" s="1773"/>
      <c r="DB23" s="1771" t="s">
        <v>484</v>
      </c>
      <c r="DC23" s="1772"/>
      <c r="DD23" s="1772"/>
      <c r="DE23" s="1772"/>
      <c r="DF23" s="1792" t="s">
        <v>482</v>
      </c>
      <c r="DG23" s="1772"/>
      <c r="DH23" s="1772"/>
      <c r="DI23" s="1773"/>
      <c r="DJ23" s="1772" t="s">
        <v>483</v>
      </c>
      <c r="DK23" s="1772"/>
      <c r="DL23" s="1772"/>
      <c r="DM23" s="1772"/>
      <c r="DN23" s="1771" t="s">
        <v>485</v>
      </c>
      <c r="DO23" s="1772"/>
      <c r="DP23" s="1772"/>
      <c r="DQ23" s="1773"/>
      <c r="DR23" s="1771" t="s">
        <v>484</v>
      </c>
      <c r="DS23" s="1772"/>
      <c r="DT23" s="1772"/>
      <c r="DU23" s="1773"/>
      <c r="DV23" s="1771" t="s">
        <v>482</v>
      </c>
      <c r="DW23" s="1772"/>
      <c r="DX23" s="1772"/>
      <c r="DY23" s="1773"/>
      <c r="DZ23" s="1772" t="s">
        <v>483</v>
      </c>
      <c r="EA23" s="1772"/>
      <c r="EB23" s="1772"/>
      <c r="EC23" s="1772"/>
      <c r="ED23" s="1771" t="s">
        <v>485</v>
      </c>
      <c r="EE23" s="1772"/>
      <c r="EF23" s="1772"/>
      <c r="EG23" s="1773"/>
      <c r="EH23" s="1771" t="s">
        <v>484</v>
      </c>
      <c r="EI23" s="1772"/>
      <c r="EJ23" s="1772"/>
      <c r="EK23" s="1773"/>
      <c r="EL23" s="1771" t="s">
        <v>482</v>
      </c>
      <c r="EM23" s="1772"/>
      <c r="EN23" s="1772"/>
      <c r="EO23" s="1773"/>
      <c r="EP23" s="1772" t="s">
        <v>483</v>
      </c>
      <c r="EQ23" s="1772"/>
      <c r="ER23" s="1772"/>
      <c r="ES23" s="1772"/>
      <c r="ET23" s="1771" t="s">
        <v>485</v>
      </c>
      <c r="EU23" s="1772"/>
      <c r="EV23" s="1772"/>
      <c r="EW23" s="1773"/>
      <c r="EX23" s="1771" t="s">
        <v>484</v>
      </c>
      <c r="EY23" s="1772"/>
      <c r="EZ23" s="1772"/>
      <c r="FA23" s="1773"/>
      <c r="FB23" s="1784" t="s">
        <v>482</v>
      </c>
      <c r="FC23" s="1785"/>
      <c r="FD23" s="1785"/>
      <c r="FE23" s="1786"/>
      <c r="FF23" s="1784" t="s">
        <v>483</v>
      </c>
      <c r="FG23" s="1785"/>
      <c r="FH23" s="1785"/>
      <c r="FI23" s="1786"/>
      <c r="FJ23" s="1784" t="s">
        <v>485</v>
      </c>
      <c r="FK23" s="1785"/>
      <c r="FL23" s="1785"/>
      <c r="FM23" s="1786"/>
      <c r="FN23" s="1784" t="s">
        <v>484</v>
      </c>
      <c r="FO23" s="1785"/>
      <c r="FP23" s="1785"/>
      <c r="FQ23" s="1786"/>
      <c r="FR23" s="1784" t="s">
        <v>482</v>
      </c>
      <c r="FS23" s="1785"/>
      <c r="FT23" s="1785"/>
      <c r="FU23" s="1786"/>
      <c r="FV23" s="1784" t="s">
        <v>483</v>
      </c>
      <c r="FW23" s="1785"/>
      <c r="FX23" s="1785"/>
      <c r="FY23" s="1786"/>
      <c r="FZ23" s="1784" t="s">
        <v>485</v>
      </c>
      <c r="GA23" s="1785"/>
      <c r="GB23" s="1785"/>
      <c r="GC23" s="1786"/>
      <c r="GD23" s="1784" t="s">
        <v>484</v>
      </c>
      <c r="GE23" s="1785"/>
      <c r="GF23" s="1785"/>
      <c r="GG23" s="1786"/>
      <c r="GH23" s="1774" t="s">
        <v>486</v>
      </c>
      <c r="GI23" s="1775"/>
      <c r="GJ23" s="1775"/>
      <c r="GK23" s="1776"/>
      <c r="GL23" s="1774" t="s">
        <v>487</v>
      </c>
      <c r="GM23" s="1775"/>
      <c r="GN23" s="1775"/>
      <c r="GO23" s="1776"/>
      <c r="GP23" s="1774" t="s">
        <v>485</v>
      </c>
      <c r="GQ23" s="1775"/>
      <c r="GR23" s="1775"/>
      <c r="GS23" s="1776"/>
      <c r="GT23" s="1774" t="s">
        <v>484</v>
      </c>
      <c r="GU23" s="1775"/>
      <c r="GV23" s="1775"/>
      <c r="GW23" s="1776"/>
    </row>
    <row r="24" spans="1:205" ht="39">
      <c r="A24" s="283" t="s">
        <v>440</v>
      </c>
      <c r="B24" s="284" t="s">
        <v>441</v>
      </c>
      <c r="C24" s="285" t="s">
        <v>441</v>
      </c>
      <c r="D24" s="285" t="s">
        <v>441</v>
      </c>
      <c r="E24" s="285" t="s">
        <v>441</v>
      </c>
      <c r="F24" s="286" t="s">
        <v>441</v>
      </c>
      <c r="G24" s="287" t="s">
        <v>441</v>
      </c>
      <c r="H24" s="288" t="s">
        <v>441</v>
      </c>
      <c r="I24" s="289" t="s">
        <v>441</v>
      </c>
      <c r="J24" s="290" t="s">
        <v>441</v>
      </c>
      <c r="K24" s="289" t="s">
        <v>441</v>
      </c>
      <c r="L24" s="289" t="s">
        <v>441</v>
      </c>
      <c r="M24" s="290" t="s">
        <v>442</v>
      </c>
      <c r="N24" s="272"/>
      <c r="P24" s="416"/>
      <c r="Q24" s="417" t="s">
        <v>488</v>
      </c>
      <c r="R24" s="418" t="s">
        <v>489</v>
      </c>
      <c r="S24" s="419" t="s">
        <v>490</v>
      </c>
      <c r="T24" s="419" t="s">
        <v>491</v>
      </c>
      <c r="U24" s="420" t="s">
        <v>492</v>
      </c>
      <c r="V24" s="418" t="s">
        <v>489</v>
      </c>
      <c r="W24" s="419" t="s">
        <v>490</v>
      </c>
      <c r="X24" s="419" t="s">
        <v>491</v>
      </c>
      <c r="Y24" s="420" t="s">
        <v>492</v>
      </c>
      <c r="Z24" s="418" t="s">
        <v>489</v>
      </c>
      <c r="AA24" s="419" t="s">
        <v>490</v>
      </c>
      <c r="AB24" s="419" t="s">
        <v>491</v>
      </c>
      <c r="AC24" s="420" t="s">
        <v>492</v>
      </c>
      <c r="AD24" s="418" t="s">
        <v>489</v>
      </c>
      <c r="AE24" s="419" t="s">
        <v>490</v>
      </c>
      <c r="AF24" s="419" t="s">
        <v>491</v>
      </c>
      <c r="AG24" s="420" t="s">
        <v>492</v>
      </c>
      <c r="AH24" s="419" t="s">
        <v>489</v>
      </c>
      <c r="AI24" s="419" t="s">
        <v>490</v>
      </c>
      <c r="AJ24" s="419" t="s">
        <v>491</v>
      </c>
      <c r="AK24" s="419" t="s">
        <v>492</v>
      </c>
      <c r="AL24" s="418" t="s">
        <v>489</v>
      </c>
      <c r="AM24" s="419" t="s">
        <v>490</v>
      </c>
      <c r="AN24" s="419" t="s">
        <v>491</v>
      </c>
      <c r="AO24" s="420" t="s">
        <v>492</v>
      </c>
      <c r="AP24" s="418" t="s">
        <v>489</v>
      </c>
      <c r="AQ24" s="419" t="s">
        <v>490</v>
      </c>
      <c r="AR24" s="419" t="s">
        <v>491</v>
      </c>
      <c r="AS24" s="420" t="s">
        <v>492</v>
      </c>
      <c r="AT24" s="418" t="s">
        <v>489</v>
      </c>
      <c r="AU24" s="419" t="s">
        <v>490</v>
      </c>
      <c r="AV24" s="419" t="s">
        <v>491</v>
      </c>
      <c r="AW24" s="420" t="s">
        <v>492</v>
      </c>
      <c r="AX24" s="418" t="s">
        <v>489</v>
      </c>
      <c r="AY24" s="419" t="s">
        <v>490</v>
      </c>
      <c r="AZ24" s="419" t="s">
        <v>491</v>
      </c>
      <c r="BA24" s="420" t="s">
        <v>492</v>
      </c>
      <c r="BB24" s="418" t="s">
        <v>489</v>
      </c>
      <c r="BC24" s="419" t="s">
        <v>490</v>
      </c>
      <c r="BD24" s="419" t="s">
        <v>491</v>
      </c>
      <c r="BE24" s="420" t="s">
        <v>492</v>
      </c>
      <c r="BF24" s="418" t="s">
        <v>489</v>
      </c>
      <c r="BG24" s="419" t="s">
        <v>490</v>
      </c>
      <c r="BH24" s="419" t="s">
        <v>491</v>
      </c>
      <c r="BI24" s="420" t="s">
        <v>492</v>
      </c>
      <c r="BJ24" s="418" t="s">
        <v>489</v>
      </c>
      <c r="BK24" s="419" t="s">
        <v>490</v>
      </c>
      <c r="BL24" s="419" t="s">
        <v>491</v>
      </c>
      <c r="BM24" s="420" t="s">
        <v>492</v>
      </c>
      <c r="BN24" s="418" t="s">
        <v>489</v>
      </c>
      <c r="BO24" s="419" t="s">
        <v>490</v>
      </c>
      <c r="BP24" s="419" t="s">
        <v>491</v>
      </c>
      <c r="BQ24" s="420" t="s">
        <v>492</v>
      </c>
      <c r="BR24" s="418" t="s">
        <v>489</v>
      </c>
      <c r="BS24" s="419" t="s">
        <v>490</v>
      </c>
      <c r="BT24" s="419" t="s">
        <v>491</v>
      </c>
      <c r="BU24" s="420" t="s">
        <v>492</v>
      </c>
      <c r="BV24" s="418" t="s">
        <v>489</v>
      </c>
      <c r="BW24" s="419" t="s">
        <v>490</v>
      </c>
      <c r="BX24" s="419" t="s">
        <v>491</v>
      </c>
      <c r="BY24" s="420" t="s">
        <v>492</v>
      </c>
      <c r="BZ24" s="418" t="s">
        <v>489</v>
      </c>
      <c r="CA24" s="419" t="s">
        <v>490</v>
      </c>
      <c r="CB24" s="419" t="s">
        <v>491</v>
      </c>
      <c r="CC24" s="420" t="s">
        <v>492</v>
      </c>
      <c r="CD24" s="418" t="s">
        <v>489</v>
      </c>
      <c r="CE24" s="419" t="s">
        <v>490</v>
      </c>
      <c r="CF24" s="419" t="s">
        <v>491</v>
      </c>
      <c r="CG24" s="420" t="s">
        <v>492</v>
      </c>
      <c r="CH24" s="418" t="s">
        <v>489</v>
      </c>
      <c r="CI24" s="419" t="s">
        <v>490</v>
      </c>
      <c r="CJ24" s="419" t="s">
        <v>491</v>
      </c>
      <c r="CK24" s="420" t="s">
        <v>492</v>
      </c>
      <c r="CL24" s="418" t="s">
        <v>489</v>
      </c>
      <c r="CM24" s="419" t="s">
        <v>490</v>
      </c>
      <c r="CN24" s="419" t="s">
        <v>491</v>
      </c>
      <c r="CO24" s="420" t="s">
        <v>492</v>
      </c>
      <c r="CP24" s="418" t="s">
        <v>489</v>
      </c>
      <c r="CQ24" s="419" t="s">
        <v>490</v>
      </c>
      <c r="CR24" s="419" t="s">
        <v>491</v>
      </c>
      <c r="CS24" s="420" t="s">
        <v>492</v>
      </c>
      <c r="CT24" s="418" t="s">
        <v>489</v>
      </c>
      <c r="CU24" s="419" t="s">
        <v>490</v>
      </c>
      <c r="CV24" s="419" t="s">
        <v>491</v>
      </c>
      <c r="CW24" s="420" t="s">
        <v>492</v>
      </c>
      <c r="CX24" s="418" t="s">
        <v>489</v>
      </c>
      <c r="CY24" s="419" t="s">
        <v>490</v>
      </c>
      <c r="CZ24" s="419" t="s">
        <v>491</v>
      </c>
      <c r="DA24" s="420" t="s">
        <v>492</v>
      </c>
      <c r="DB24" s="418" t="s">
        <v>489</v>
      </c>
      <c r="DC24" s="419" t="s">
        <v>490</v>
      </c>
      <c r="DD24" s="419" t="s">
        <v>491</v>
      </c>
      <c r="DE24" s="419" t="s">
        <v>492</v>
      </c>
      <c r="DF24" s="421" t="s">
        <v>489</v>
      </c>
      <c r="DG24" s="419" t="s">
        <v>490</v>
      </c>
      <c r="DH24" s="419" t="s">
        <v>491</v>
      </c>
      <c r="DI24" s="420" t="s">
        <v>492</v>
      </c>
      <c r="DJ24" s="418" t="s">
        <v>489</v>
      </c>
      <c r="DK24" s="419" t="s">
        <v>490</v>
      </c>
      <c r="DL24" s="419" t="s">
        <v>491</v>
      </c>
      <c r="DM24" s="420" t="s">
        <v>492</v>
      </c>
      <c r="DN24" s="418" t="s">
        <v>489</v>
      </c>
      <c r="DO24" s="419" t="s">
        <v>490</v>
      </c>
      <c r="DP24" s="419" t="s">
        <v>491</v>
      </c>
      <c r="DQ24" s="420" t="s">
        <v>492</v>
      </c>
      <c r="DR24" s="418" t="s">
        <v>489</v>
      </c>
      <c r="DS24" s="419" t="s">
        <v>490</v>
      </c>
      <c r="DT24" s="419" t="s">
        <v>491</v>
      </c>
      <c r="DU24" s="420" t="s">
        <v>492</v>
      </c>
      <c r="DV24" s="418" t="s">
        <v>489</v>
      </c>
      <c r="DW24" s="419" t="s">
        <v>490</v>
      </c>
      <c r="DX24" s="419" t="s">
        <v>491</v>
      </c>
      <c r="DY24" s="420" t="s">
        <v>492</v>
      </c>
      <c r="DZ24" s="418" t="s">
        <v>489</v>
      </c>
      <c r="EA24" s="419" t="s">
        <v>490</v>
      </c>
      <c r="EB24" s="419" t="s">
        <v>491</v>
      </c>
      <c r="EC24" s="420" t="s">
        <v>492</v>
      </c>
      <c r="ED24" s="418" t="s">
        <v>489</v>
      </c>
      <c r="EE24" s="419" t="s">
        <v>490</v>
      </c>
      <c r="EF24" s="419" t="s">
        <v>491</v>
      </c>
      <c r="EG24" s="420" t="s">
        <v>492</v>
      </c>
      <c r="EH24" s="418" t="s">
        <v>489</v>
      </c>
      <c r="EI24" s="419" t="s">
        <v>490</v>
      </c>
      <c r="EJ24" s="419" t="s">
        <v>491</v>
      </c>
      <c r="EK24" s="420" t="s">
        <v>492</v>
      </c>
      <c r="EL24" s="418" t="s">
        <v>489</v>
      </c>
      <c r="EM24" s="419" t="s">
        <v>490</v>
      </c>
      <c r="EN24" s="419" t="s">
        <v>491</v>
      </c>
      <c r="EO24" s="420" t="s">
        <v>492</v>
      </c>
      <c r="EP24" s="418" t="s">
        <v>489</v>
      </c>
      <c r="EQ24" s="419" t="s">
        <v>490</v>
      </c>
      <c r="ER24" s="419" t="s">
        <v>491</v>
      </c>
      <c r="ES24" s="420" t="s">
        <v>492</v>
      </c>
      <c r="ET24" s="418" t="s">
        <v>489</v>
      </c>
      <c r="EU24" s="419" t="s">
        <v>490</v>
      </c>
      <c r="EV24" s="419" t="s">
        <v>491</v>
      </c>
      <c r="EW24" s="420" t="s">
        <v>492</v>
      </c>
      <c r="EX24" s="418" t="s">
        <v>489</v>
      </c>
      <c r="EY24" s="419" t="s">
        <v>490</v>
      </c>
      <c r="EZ24" s="419" t="s">
        <v>491</v>
      </c>
      <c r="FA24" s="420" t="s">
        <v>492</v>
      </c>
      <c r="FB24" s="422" t="s">
        <v>489</v>
      </c>
      <c r="FC24" s="422" t="s">
        <v>490</v>
      </c>
      <c r="FD24" s="422" t="s">
        <v>491</v>
      </c>
      <c r="FE24" s="423" t="s">
        <v>492</v>
      </c>
      <c r="FF24" s="422" t="s">
        <v>489</v>
      </c>
      <c r="FG24" s="422" t="s">
        <v>490</v>
      </c>
      <c r="FH24" s="422" t="s">
        <v>491</v>
      </c>
      <c r="FI24" s="423" t="s">
        <v>492</v>
      </c>
      <c r="FJ24" s="422" t="s">
        <v>489</v>
      </c>
      <c r="FK24" s="422" t="s">
        <v>490</v>
      </c>
      <c r="FL24" s="422" t="s">
        <v>491</v>
      </c>
      <c r="FM24" s="423" t="s">
        <v>492</v>
      </c>
      <c r="FN24" s="422" t="s">
        <v>489</v>
      </c>
      <c r="FO24" s="422" t="s">
        <v>490</v>
      </c>
      <c r="FP24" s="422" t="s">
        <v>491</v>
      </c>
      <c r="FQ24" s="423" t="s">
        <v>492</v>
      </c>
      <c r="FR24" s="422" t="s">
        <v>489</v>
      </c>
      <c r="FS24" s="422" t="s">
        <v>490</v>
      </c>
      <c r="FT24" s="422" t="s">
        <v>491</v>
      </c>
      <c r="FU24" s="423" t="s">
        <v>492</v>
      </c>
      <c r="FV24" s="422" t="s">
        <v>489</v>
      </c>
      <c r="FW24" s="422" t="s">
        <v>490</v>
      </c>
      <c r="FX24" s="422" t="s">
        <v>491</v>
      </c>
      <c r="FY24" s="423" t="s">
        <v>492</v>
      </c>
      <c r="FZ24" s="422" t="s">
        <v>489</v>
      </c>
      <c r="GA24" s="422" t="s">
        <v>490</v>
      </c>
      <c r="GB24" s="422" t="s">
        <v>491</v>
      </c>
      <c r="GC24" s="423" t="s">
        <v>492</v>
      </c>
      <c r="GD24" s="422" t="s">
        <v>489</v>
      </c>
      <c r="GE24" s="422" t="s">
        <v>490</v>
      </c>
      <c r="GF24" s="422" t="s">
        <v>491</v>
      </c>
      <c r="GG24" s="423" t="s">
        <v>492</v>
      </c>
      <c r="GH24" s="424" t="s">
        <v>489</v>
      </c>
      <c r="GI24" s="424" t="s">
        <v>490</v>
      </c>
      <c r="GJ24" s="424" t="s">
        <v>491</v>
      </c>
      <c r="GK24" s="425" t="s">
        <v>492</v>
      </c>
      <c r="GL24" s="424" t="s">
        <v>489</v>
      </c>
      <c r="GM24" s="424" t="s">
        <v>490</v>
      </c>
      <c r="GN24" s="424" t="s">
        <v>491</v>
      </c>
      <c r="GO24" s="425" t="s">
        <v>492</v>
      </c>
      <c r="GP24" s="424" t="s">
        <v>489</v>
      </c>
      <c r="GQ24" s="424" t="s">
        <v>490</v>
      </c>
      <c r="GR24" s="424" t="s">
        <v>491</v>
      </c>
      <c r="GS24" s="425" t="s">
        <v>492</v>
      </c>
      <c r="GT24" s="424" t="s">
        <v>489</v>
      </c>
      <c r="GU24" s="424" t="s">
        <v>490</v>
      </c>
      <c r="GV24" s="424" t="s">
        <v>491</v>
      </c>
      <c r="GW24" s="425" t="s">
        <v>492</v>
      </c>
    </row>
    <row r="25" spans="1:205">
      <c r="A25" s="291" t="s">
        <v>281</v>
      </c>
      <c r="B25" s="292">
        <v>13460</v>
      </c>
      <c r="C25" s="293">
        <v>12640</v>
      </c>
      <c r="D25" s="293">
        <v>16650</v>
      </c>
      <c r="E25" s="294">
        <v>17230</v>
      </c>
      <c r="F25" s="293">
        <v>18510</v>
      </c>
      <c r="G25" s="295">
        <v>34550</v>
      </c>
      <c r="H25" s="296">
        <v>38340</v>
      </c>
      <c r="I25" s="297">
        <v>35870</v>
      </c>
      <c r="J25" s="298">
        <v>30480</v>
      </c>
      <c r="K25" s="299">
        <v>35220</v>
      </c>
      <c r="L25" s="299">
        <v>38210</v>
      </c>
      <c r="M25" s="300">
        <v>10360</v>
      </c>
      <c r="N25" s="638"/>
      <c r="P25" s="426" t="s">
        <v>281</v>
      </c>
      <c r="Q25" s="427"/>
      <c r="R25" s="428">
        <v>6440</v>
      </c>
      <c r="S25" s="429">
        <v>2920</v>
      </c>
      <c r="T25" s="429" t="s">
        <v>493</v>
      </c>
      <c r="U25" s="430">
        <v>9360</v>
      </c>
      <c r="V25" s="428">
        <v>2060</v>
      </c>
      <c r="W25" s="429">
        <v>2020</v>
      </c>
      <c r="X25" s="429">
        <v>30</v>
      </c>
      <c r="Y25" s="430">
        <v>4100</v>
      </c>
      <c r="Z25" s="428">
        <v>8500</v>
      </c>
      <c r="AA25" s="429">
        <v>4930</v>
      </c>
      <c r="AB25" s="429">
        <v>30</v>
      </c>
      <c r="AC25" s="430">
        <v>13460</v>
      </c>
      <c r="AD25" s="428">
        <v>6230</v>
      </c>
      <c r="AE25" s="429">
        <v>2290</v>
      </c>
      <c r="AF25" s="429">
        <v>10</v>
      </c>
      <c r="AG25" s="430">
        <v>8520</v>
      </c>
      <c r="AH25" s="429">
        <v>2220</v>
      </c>
      <c r="AI25" s="429">
        <v>1880</v>
      </c>
      <c r="AJ25" s="429">
        <v>10</v>
      </c>
      <c r="AK25" s="429">
        <v>4110</v>
      </c>
      <c r="AL25" s="428" t="s">
        <v>493</v>
      </c>
      <c r="AM25" s="429" t="s">
        <v>493</v>
      </c>
      <c r="AN25" s="429" t="s">
        <v>493</v>
      </c>
      <c r="AO25" s="430" t="s">
        <v>493</v>
      </c>
      <c r="AP25" s="428">
        <v>8450</v>
      </c>
      <c r="AQ25" s="429">
        <v>4170</v>
      </c>
      <c r="AR25" s="429">
        <v>20</v>
      </c>
      <c r="AS25" s="430">
        <v>12640</v>
      </c>
      <c r="AT25" s="428">
        <v>5990</v>
      </c>
      <c r="AU25" s="429">
        <v>3190</v>
      </c>
      <c r="AV25" s="429">
        <v>1750</v>
      </c>
      <c r="AW25" s="430">
        <v>10930</v>
      </c>
      <c r="AX25" s="429">
        <v>2300</v>
      </c>
      <c r="AY25" s="429">
        <v>2180</v>
      </c>
      <c r="AZ25" s="429">
        <v>1250</v>
      </c>
      <c r="BA25" s="429">
        <v>5720</v>
      </c>
      <c r="BB25" s="428" t="s">
        <v>493</v>
      </c>
      <c r="BC25" s="429" t="s">
        <v>493</v>
      </c>
      <c r="BD25" s="429" t="s">
        <v>493</v>
      </c>
      <c r="BE25" s="430" t="s">
        <v>493</v>
      </c>
      <c r="BF25" s="428">
        <v>8290</v>
      </c>
      <c r="BG25" s="429">
        <v>5370</v>
      </c>
      <c r="BH25" s="429">
        <v>3000</v>
      </c>
      <c r="BI25" s="430">
        <v>16650</v>
      </c>
      <c r="BJ25" s="428">
        <v>5680</v>
      </c>
      <c r="BK25" s="429">
        <v>2650</v>
      </c>
      <c r="BL25" s="429">
        <v>2180</v>
      </c>
      <c r="BM25" s="430">
        <v>10510</v>
      </c>
      <c r="BN25" s="429">
        <v>2350</v>
      </c>
      <c r="BO25" s="429">
        <v>2100</v>
      </c>
      <c r="BP25" s="429">
        <v>2270</v>
      </c>
      <c r="BQ25" s="429">
        <v>6720</v>
      </c>
      <c r="BR25" s="428" t="s">
        <v>493</v>
      </c>
      <c r="BS25" s="429" t="s">
        <v>493</v>
      </c>
      <c r="BT25" s="429" t="s">
        <v>493</v>
      </c>
      <c r="BU25" s="430" t="s">
        <v>493</v>
      </c>
      <c r="BV25" s="428">
        <v>8030</v>
      </c>
      <c r="BW25" s="429">
        <v>4750</v>
      </c>
      <c r="BX25" s="429">
        <v>4460</v>
      </c>
      <c r="BY25" s="430">
        <v>17230</v>
      </c>
      <c r="BZ25" s="428">
        <v>6800</v>
      </c>
      <c r="CA25" s="429">
        <v>3650</v>
      </c>
      <c r="CB25" s="429">
        <v>2000</v>
      </c>
      <c r="CC25" s="430">
        <v>12450</v>
      </c>
      <c r="CD25" s="429">
        <v>2230</v>
      </c>
      <c r="CE25" s="429">
        <v>2190</v>
      </c>
      <c r="CF25" s="429">
        <v>1530</v>
      </c>
      <c r="CG25" s="429">
        <v>5950</v>
      </c>
      <c r="CH25" s="428">
        <v>10</v>
      </c>
      <c r="CI25" s="429">
        <v>90</v>
      </c>
      <c r="CJ25" s="429">
        <v>10</v>
      </c>
      <c r="CK25" s="430">
        <v>110</v>
      </c>
      <c r="CL25" s="428">
        <v>9040</v>
      </c>
      <c r="CM25" s="429">
        <v>5930</v>
      </c>
      <c r="CN25" s="429">
        <v>3540</v>
      </c>
      <c r="CO25" s="430">
        <v>18510</v>
      </c>
      <c r="CP25" s="428">
        <v>8450</v>
      </c>
      <c r="CQ25" s="429">
        <v>5260</v>
      </c>
      <c r="CR25" s="429">
        <v>9140</v>
      </c>
      <c r="CS25" s="430">
        <v>22850</v>
      </c>
      <c r="CT25" s="429">
        <v>2610</v>
      </c>
      <c r="CU25" s="429">
        <v>3240</v>
      </c>
      <c r="CV25" s="429">
        <v>5740</v>
      </c>
      <c r="CW25" s="429">
        <v>11590</v>
      </c>
      <c r="CX25" s="428">
        <v>10</v>
      </c>
      <c r="CY25" s="429">
        <v>70</v>
      </c>
      <c r="CZ25" s="429">
        <v>30</v>
      </c>
      <c r="DA25" s="430">
        <v>110</v>
      </c>
      <c r="DB25" s="428">
        <v>11070</v>
      </c>
      <c r="DC25" s="429">
        <v>8570</v>
      </c>
      <c r="DD25" s="429">
        <v>14910</v>
      </c>
      <c r="DE25" s="429">
        <v>34550</v>
      </c>
      <c r="DF25" s="431">
        <v>6310</v>
      </c>
      <c r="DG25" s="429">
        <v>6560</v>
      </c>
      <c r="DH25" s="429">
        <v>11160</v>
      </c>
      <c r="DI25" s="430">
        <v>24030</v>
      </c>
      <c r="DJ25" s="429">
        <v>2910</v>
      </c>
      <c r="DK25" s="429">
        <v>3680</v>
      </c>
      <c r="DL25" s="429">
        <v>7530</v>
      </c>
      <c r="DM25" s="429">
        <v>14120</v>
      </c>
      <c r="DN25" s="428">
        <v>10</v>
      </c>
      <c r="DO25" s="429">
        <v>70</v>
      </c>
      <c r="DP25" s="429">
        <v>110</v>
      </c>
      <c r="DQ25" s="430">
        <v>190</v>
      </c>
      <c r="DR25" s="428">
        <v>9230</v>
      </c>
      <c r="DS25" s="429">
        <v>10310</v>
      </c>
      <c r="DT25" s="429">
        <v>18800</v>
      </c>
      <c r="DU25" s="430">
        <v>38340</v>
      </c>
      <c r="DV25" s="428">
        <v>5090</v>
      </c>
      <c r="DW25" s="429">
        <v>6250</v>
      </c>
      <c r="DX25" s="429">
        <v>8950</v>
      </c>
      <c r="DY25" s="430">
        <v>20290</v>
      </c>
      <c r="DZ25" s="429">
        <v>2560</v>
      </c>
      <c r="EA25" s="429">
        <v>4070</v>
      </c>
      <c r="EB25" s="429">
        <v>8030</v>
      </c>
      <c r="EC25" s="429">
        <v>14660</v>
      </c>
      <c r="ED25" s="428">
        <v>10</v>
      </c>
      <c r="EE25" s="429">
        <v>160</v>
      </c>
      <c r="EF25" s="429">
        <v>760</v>
      </c>
      <c r="EG25" s="430">
        <v>930</v>
      </c>
      <c r="EH25" s="428">
        <v>7660</v>
      </c>
      <c r="EI25" s="429">
        <v>10480</v>
      </c>
      <c r="EJ25" s="429">
        <v>17740</v>
      </c>
      <c r="EK25" s="430">
        <v>35870</v>
      </c>
      <c r="EL25" s="432">
        <v>5280</v>
      </c>
      <c r="EM25" s="432">
        <v>6150</v>
      </c>
      <c r="EN25" s="432">
        <v>8450</v>
      </c>
      <c r="EO25" s="433">
        <v>19870</v>
      </c>
      <c r="EP25" s="432">
        <v>2650</v>
      </c>
      <c r="EQ25" s="434">
        <v>3530</v>
      </c>
      <c r="ER25" s="434">
        <v>3660</v>
      </c>
      <c r="ES25" s="433">
        <v>9840</v>
      </c>
      <c r="ET25" s="432">
        <v>20</v>
      </c>
      <c r="EU25" s="434">
        <v>180</v>
      </c>
      <c r="EV25" s="434">
        <v>570</v>
      </c>
      <c r="EW25" s="434">
        <v>760</v>
      </c>
      <c r="EX25" s="435">
        <v>7950</v>
      </c>
      <c r="EY25" s="434">
        <v>9860</v>
      </c>
      <c r="EZ25" s="434">
        <v>12670</v>
      </c>
      <c r="FA25" s="433">
        <v>30480</v>
      </c>
      <c r="FB25" s="436">
        <v>5610</v>
      </c>
      <c r="FC25" s="436">
        <v>6020</v>
      </c>
      <c r="FD25" s="436">
        <v>9900</v>
      </c>
      <c r="FE25" s="437">
        <v>21540</v>
      </c>
      <c r="FF25" s="436">
        <v>2950</v>
      </c>
      <c r="FG25" s="436">
        <v>3740</v>
      </c>
      <c r="FH25" s="436">
        <v>5330</v>
      </c>
      <c r="FI25" s="437">
        <v>12010</v>
      </c>
      <c r="FJ25" s="436">
        <v>30</v>
      </c>
      <c r="FK25" s="436">
        <v>280</v>
      </c>
      <c r="FL25" s="436">
        <v>1370</v>
      </c>
      <c r="FM25" s="437">
        <v>1670</v>
      </c>
      <c r="FN25" s="436">
        <v>8590</v>
      </c>
      <c r="FO25" s="436">
        <v>10040</v>
      </c>
      <c r="FP25" s="436">
        <v>16590</v>
      </c>
      <c r="FQ25" s="437">
        <v>35220</v>
      </c>
      <c r="FR25" s="436">
        <v>5750</v>
      </c>
      <c r="FS25" s="436">
        <v>6110</v>
      </c>
      <c r="FT25" s="436">
        <v>11210</v>
      </c>
      <c r="FU25" s="437">
        <v>23080</v>
      </c>
      <c r="FV25" s="436">
        <v>2850</v>
      </c>
      <c r="FW25" s="436">
        <v>3930</v>
      </c>
      <c r="FX25" s="436">
        <v>6000</v>
      </c>
      <c r="FY25" s="437">
        <v>12780</v>
      </c>
      <c r="FZ25" s="436">
        <v>60</v>
      </c>
      <c r="GA25" s="436">
        <v>380</v>
      </c>
      <c r="GB25" s="436">
        <v>1910</v>
      </c>
      <c r="GC25" s="437">
        <v>2360</v>
      </c>
      <c r="GD25" s="436">
        <v>8660</v>
      </c>
      <c r="GE25" s="436">
        <v>10420</v>
      </c>
      <c r="GF25" s="436">
        <v>19120</v>
      </c>
      <c r="GG25" s="437">
        <v>38210</v>
      </c>
      <c r="GH25" s="438">
        <v>2120</v>
      </c>
      <c r="GI25" s="438">
        <v>1500</v>
      </c>
      <c r="GJ25" s="438">
        <v>2010</v>
      </c>
      <c r="GK25" s="439">
        <v>5620</v>
      </c>
      <c r="GL25" s="438">
        <v>1460</v>
      </c>
      <c r="GM25" s="438">
        <v>1350</v>
      </c>
      <c r="GN25" s="438">
        <v>1370</v>
      </c>
      <c r="GO25" s="439">
        <v>4180</v>
      </c>
      <c r="GP25" s="438">
        <v>40</v>
      </c>
      <c r="GQ25" s="438">
        <v>150</v>
      </c>
      <c r="GR25" s="438">
        <v>370</v>
      </c>
      <c r="GS25" s="439">
        <v>560</v>
      </c>
      <c r="GT25" s="438">
        <v>3610</v>
      </c>
      <c r="GU25" s="438">
        <v>3000</v>
      </c>
      <c r="GV25" s="438">
        <v>3750</v>
      </c>
      <c r="GW25" s="439">
        <v>10360</v>
      </c>
    </row>
    <row r="26" spans="1:205">
      <c r="A26" s="291" t="s">
        <v>283</v>
      </c>
      <c r="B26" s="292">
        <v>29630</v>
      </c>
      <c r="C26" s="293">
        <v>32220</v>
      </c>
      <c r="D26" s="293">
        <v>35480</v>
      </c>
      <c r="E26" s="293">
        <v>36530</v>
      </c>
      <c r="F26" s="293">
        <v>47280</v>
      </c>
      <c r="G26" s="295">
        <v>78660</v>
      </c>
      <c r="H26" s="301">
        <v>89310</v>
      </c>
      <c r="I26" s="295">
        <v>84180</v>
      </c>
      <c r="J26" s="295">
        <v>71670</v>
      </c>
      <c r="K26" s="299">
        <v>79310</v>
      </c>
      <c r="L26" s="299">
        <v>80820</v>
      </c>
      <c r="M26" s="300">
        <v>24820</v>
      </c>
      <c r="N26" s="638"/>
      <c r="P26" s="440" t="s">
        <v>283</v>
      </c>
      <c r="Q26" s="441"/>
      <c r="R26" s="442">
        <v>13340</v>
      </c>
      <c r="S26" s="443">
        <v>7060</v>
      </c>
      <c r="T26" s="443">
        <v>20</v>
      </c>
      <c r="U26" s="444">
        <v>20410</v>
      </c>
      <c r="V26" s="442">
        <v>4320</v>
      </c>
      <c r="W26" s="443">
        <v>4880</v>
      </c>
      <c r="X26" s="443">
        <v>20</v>
      </c>
      <c r="Y26" s="444">
        <v>9220</v>
      </c>
      <c r="Z26" s="442">
        <v>17660</v>
      </c>
      <c r="AA26" s="443">
        <v>11940</v>
      </c>
      <c r="AB26" s="443">
        <v>30</v>
      </c>
      <c r="AC26" s="444">
        <v>29630</v>
      </c>
      <c r="AD26" s="442">
        <v>13990</v>
      </c>
      <c r="AE26" s="443">
        <v>7660</v>
      </c>
      <c r="AF26" s="443">
        <v>30</v>
      </c>
      <c r="AG26" s="444">
        <v>21670</v>
      </c>
      <c r="AH26" s="443">
        <v>4690</v>
      </c>
      <c r="AI26" s="443">
        <v>5830</v>
      </c>
      <c r="AJ26" s="443">
        <v>30</v>
      </c>
      <c r="AK26" s="443">
        <v>10550</v>
      </c>
      <c r="AL26" s="442" t="s">
        <v>493</v>
      </c>
      <c r="AM26" s="443" t="s">
        <v>493</v>
      </c>
      <c r="AN26" s="443" t="s">
        <v>493</v>
      </c>
      <c r="AO26" s="444" t="s">
        <v>493</v>
      </c>
      <c r="AP26" s="442">
        <v>18670</v>
      </c>
      <c r="AQ26" s="443">
        <v>13490</v>
      </c>
      <c r="AR26" s="443">
        <v>60</v>
      </c>
      <c r="AS26" s="444">
        <v>32220</v>
      </c>
      <c r="AT26" s="442">
        <v>13830</v>
      </c>
      <c r="AU26" s="443">
        <v>8440</v>
      </c>
      <c r="AV26" s="443">
        <v>1540</v>
      </c>
      <c r="AW26" s="444">
        <v>23820</v>
      </c>
      <c r="AX26" s="443">
        <v>4700</v>
      </c>
      <c r="AY26" s="443">
        <v>5840</v>
      </c>
      <c r="AZ26" s="443">
        <v>1120</v>
      </c>
      <c r="BA26" s="443">
        <v>11660</v>
      </c>
      <c r="BB26" s="442" t="s">
        <v>493</v>
      </c>
      <c r="BC26" s="443" t="s">
        <v>493</v>
      </c>
      <c r="BD26" s="443" t="s">
        <v>493</v>
      </c>
      <c r="BE26" s="444">
        <v>10</v>
      </c>
      <c r="BF26" s="442">
        <v>18540</v>
      </c>
      <c r="BG26" s="443">
        <v>14280</v>
      </c>
      <c r="BH26" s="443">
        <v>2660</v>
      </c>
      <c r="BI26" s="444">
        <v>35480</v>
      </c>
      <c r="BJ26" s="442">
        <v>11880</v>
      </c>
      <c r="BK26" s="443">
        <v>7450</v>
      </c>
      <c r="BL26" s="443">
        <v>4290</v>
      </c>
      <c r="BM26" s="444">
        <v>23620</v>
      </c>
      <c r="BN26" s="443">
        <v>4470</v>
      </c>
      <c r="BO26" s="443">
        <v>5210</v>
      </c>
      <c r="BP26" s="443">
        <v>3210</v>
      </c>
      <c r="BQ26" s="443">
        <v>12890</v>
      </c>
      <c r="BR26" s="442">
        <v>10</v>
      </c>
      <c r="BS26" s="443">
        <v>10</v>
      </c>
      <c r="BT26" s="443" t="s">
        <v>493</v>
      </c>
      <c r="BU26" s="444">
        <v>20</v>
      </c>
      <c r="BV26" s="442">
        <v>16360</v>
      </c>
      <c r="BW26" s="443">
        <v>12670</v>
      </c>
      <c r="BX26" s="443">
        <v>7500</v>
      </c>
      <c r="BY26" s="444">
        <v>36530</v>
      </c>
      <c r="BZ26" s="442">
        <v>16110</v>
      </c>
      <c r="CA26" s="443">
        <v>11430</v>
      </c>
      <c r="CB26" s="443">
        <v>4670</v>
      </c>
      <c r="CC26" s="444">
        <v>32220</v>
      </c>
      <c r="CD26" s="443">
        <v>4700</v>
      </c>
      <c r="CE26" s="443">
        <v>6480</v>
      </c>
      <c r="CF26" s="443">
        <v>3590</v>
      </c>
      <c r="CG26" s="443">
        <v>14780</v>
      </c>
      <c r="CH26" s="442">
        <v>30</v>
      </c>
      <c r="CI26" s="443">
        <v>240</v>
      </c>
      <c r="CJ26" s="443">
        <v>30</v>
      </c>
      <c r="CK26" s="444">
        <v>290</v>
      </c>
      <c r="CL26" s="442">
        <v>20840</v>
      </c>
      <c r="CM26" s="443">
        <v>18150</v>
      </c>
      <c r="CN26" s="443">
        <v>8290</v>
      </c>
      <c r="CO26" s="444">
        <v>47280</v>
      </c>
      <c r="CP26" s="442">
        <v>17900</v>
      </c>
      <c r="CQ26" s="443">
        <v>15360</v>
      </c>
      <c r="CR26" s="443">
        <v>18920</v>
      </c>
      <c r="CS26" s="444">
        <v>52180</v>
      </c>
      <c r="CT26" s="443">
        <v>5860</v>
      </c>
      <c r="CU26" s="443">
        <v>8320</v>
      </c>
      <c r="CV26" s="443">
        <v>11820</v>
      </c>
      <c r="CW26" s="443">
        <v>25990</v>
      </c>
      <c r="CX26" s="442">
        <v>40</v>
      </c>
      <c r="CY26" s="443">
        <v>280</v>
      </c>
      <c r="CZ26" s="443">
        <v>160</v>
      </c>
      <c r="DA26" s="444">
        <v>480</v>
      </c>
      <c r="DB26" s="442">
        <v>23800</v>
      </c>
      <c r="DC26" s="443">
        <v>23960</v>
      </c>
      <c r="DD26" s="443">
        <v>30890</v>
      </c>
      <c r="DE26" s="443">
        <v>78660</v>
      </c>
      <c r="DF26" s="445">
        <v>15960</v>
      </c>
      <c r="DG26" s="443">
        <v>16720</v>
      </c>
      <c r="DH26" s="443">
        <v>22520</v>
      </c>
      <c r="DI26" s="444">
        <v>55200</v>
      </c>
      <c r="DJ26" s="443">
        <v>5550</v>
      </c>
      <c r="DK26" s="443">
        <v>9670</v>
      </c>
      <c r="DL26" s="443">
        <v>18040</v>
      </c>
      <c r="DM26" s="443">
        <v>33260</v>
      </c>
      <c r="DN26" s="442">
        <v>50</v>
      </c>
      <c r="DO26" s="443">
        <v>310</v>
      </c>
      <c r="DP26" s="443">
        <v>500</v>
      </c>
      <c r="DQ26" s="444">
        <v>860</v>
      </c>
      <c r="DR26" s="442">
        <v>21560</v>
      </c>
      <c r="DS26" s="443">
        <v>26690</v>
      </c>
      <c r="DT26" s="443">
        <v>41070</v>
      </c>
      <c r="DU26" s="444">
        <v>89310</v>
      </c>
      <c r="DV26" s="442">
        <v>12480</v>
      </c>
      <c r="DW26" s="443">
        <v>15100</v>
      </c>
      <c r="DX26" s="443">
        <v>18650</v>
      </c>
      <c r="DY26" s="444">
        <v>46230</v>
      </c>
      <c r="DZ26" s="443">
        <v>5470</v>
      </c>
      <c r="EA26" s="443">
        <v>10580</v>
      </c>
      <c r="EB26" s="443">
        <v>19960</v>
      </c>
      <c r="EC26" s="443">
        <v>36000</v>
      </c>
      <c r="ED26" s="442">
        <v>100</v>
      </c>
      <c r="EE26" s="443">
        <v>420</v>
      </c>
      <c r="EF26" s="443">
        <v>1440</v>
      </c>
      <c r="EG26" s="444">
        <v>1950</v>
      </c>
      <c r="EH26" s="442">
        <v>18040</v>
      </c>
      <c r="EI26" s="443">
        <v>26090</v>
      </c>
      <c r="EJ26" s="443">
        <v>40040</v>
      </c>
      <c r="EK26" s="444">
        <v>84180</v>
      </c>
      <c r="EL26" s="432">
        <v>13560</v>
      </c>
      <c r="EM26" s="432">
        <v>15160</v>
      </c>
      <c r="EN26" s="432">
        <v>16660</v>
      </c>
      <c r="EO26" s="432">
        <v>45380</v>
      </c>
      <c r="EP26" s="446">
        <v>6000</v>
      </c>
      <c r="EQ26" s="432">
        <v>9660</v>
      </c>
      <c r="ER26" s="432">
        <v>9070</v>
      </c>
      <c r="ES26" s="447">
        <v>24730</v>
      </c>
      <c r="ET26" s="446">
        <v>150</v>
      </c>
      <c r="EU26" s="432">
        <v>420</v>
      </c>
      <c r="EV26" s="432">
        <v>990</v>
      </c>
      <c r="EW26" s="432">
        <v>1560</v>
      </c>
      <c r="EX26" s="446">
        <v>19710</v>
      </c>
      <c r="EY26" s="432">
        <v>25250</v>
      </c>
      <c r="EZ26" s="432">
        <v>26710</v>
      </c>
      <c r="FA26" s="447">
        <v>71670</v>
      </c>
      <c r="FB26" s="436">
        <v>13420</v>
      </c>
      <c r="FC26" s="436">
        <v>14120</v>
      </c>
      <c r="FD26" s="436">
        <v>18340</v>
      </c>
      <c r="FE26" s="437">
        <v>45880</v>
      </c>
      <c r="FF26" s="436">
        <v>6420</v>
      </c>
      <c r="FG26" s="436">
        <v>9620</v>
      </c>
      <c r="FH26" s="436">
        <v>13740</v>
      </c>
      <c r="FI26" s="437">
        <v>29780</v>
      </c>
      <c r="FJ26" s="436">
        <v>190</v>
      </c>
      <c r="FK26" s="436">
        <v>690</v>
      </c>
      <c r="FL26" s="436">
        <v>2770</v>
      </c>
      <c r="FM26" s="437">
        <v>3650</v>
      </c>
      <c r="FN26" s="436">
        <v>20030</v>
      </c>
      <c r="FO26" s="436">
        <v>24440</v>
      </c>
      <c r="FP26" s="436">
        <v>34850</v>
      </c>
      <c r="FQ26" s="437">
        <v>79310</v>
      </c>
      <c r="FR26" s="436">
        <v>13550</v>
      </c>
      <c r="FS26" s="436">
        <v>12510</v>
      </c>
      <c r="FT26" s="436">
        <v>19130</v>
      </c>
      <c r="FU26" s="437">
        <v>45190</v>
      </c>
      <c r="FV26" s="436">
        <v>6780</v>
      </c>
      <c r="FW26" s="436">
        <v>9820</v>
      </c>
      <c r="FX26" s="436">
        <v>14270</v>
      </c>
      <c r="FY26" s="437">
        <v>30870</v>
      </c>
      <c r="FZ26" s="436">
        <v>320</v>
      </c>
      <c r="GA26" s="436">
        <v>960</v>
      </c>
      <c r="GB26" s="436">
        <v>3470</v>
      </c>
      <c r="GC26" s="437">
        <v>4760</v>
      </c>
      <c r="GD26" s="436">
        <v>20650</v>
      </c>
      <c r="GE26" s="436">
        <v>23300</v>
      </c>
      <c r="GF26" s="436">
        <v>36870</v>
      </c>
      <c r="GG26" s="437">
        <v>80820</v>
      </c>
      <c r="GH26" s="438">
        <v>5410</v>
      </c>
      <c r="GI26" s="438">
        <v>3310</v>
      </c>
      <c r="GJ26" s="438">
        <v>3990</v>
      </c>
      <c r="GK26" s="439">
        <v>12710</v>
      </c>
      <c r="GL26" s="438">
        <v>3420</v>
      </c>
      <c r="GM26" s="438">
        <v>3330</v>
      </c>
      <c r="GN26" s="438">
        <v>3710</v>
      </c>
      <c r="GO26" s="439">
        <v>10460</v>
      </c>
      <c r="GP26" s="438">
        <v>200</v>
      </c>
      <c r="GQ26" s="438">
        <v>500</v>
      </c>
      <c r="GR26" s="438">
        <v>960</v>
      </c>
      <c r="GS26" s="439">
        <v>1660</v>
      </c>
      <c r="GT26" s="438">
        <v>9030</v>
      </c>
      <c r="GU26" s="438">
        <v>7150</v>
      </c>
      <c r="GV26" s="438">
        <v>8650</v>
      </c>
      <c r="GW26" s="439">
        <v>24820</v>
      </c>
    </row>
    <row r="27" spans="1:205">
      <c r="A27" s="291" t="s">
        <v>368</v>
      </c>
      <c r="B27" s="292">
        <v>22420</v>
      </c>
      <c r="C27" s="293">
        <v>24140</v>
      </c>
      <c r="D27" s="293">
        <v>29300</v>
      </c>
      <c r="E27" s="293">
        <v>32170</v>
      </c>
      <c r="F27" s="293">
        <v>36530</v>
      </c>
      <c r="G27" s="295">
        <v>55800</v>
      </c>
      <c r="H27" s="301">
        <v>64200</v>
      </c>
      <c r="I27" s="295">
        <v>59900</v>
      </c>
      <c r="J27" s="295">
        <v>53120</v>
      </c>
      <c r="K27" s="302">
        <v>62550</v>
      </c>
      <c r="L27" s="302">
        <v>63520</v>
      </c>
      <c r="M27" s="300">
        <v>19310</v>
      </c>
      <c r="N27" s="638"/>
      <c r="P27" s="440" t="s">
        <v>368</v>
      </c>
      <c r="Q27" s="441"/>
      <c r="R27" s="442">
        <v>10930</v>
      </c>
      <c r="S27" s="443">
        <v>5250</v>
      </c>
      <c r="T27" s="443">
        <v>20</v>
      </c>
      <c r="U27" s="444">
        <v>16200</v>
      </c>
      <c r="V27" s="442">
        <v>2900</v>
      </c>
      <c r="W27" s="443">
        <v>3310</v>
      </c>
      <c r="X27" s="443">
        <v>10</v>
      </c>
      <c r="Y27" s="444">
        <v>6220</v>
      </c>
      <c r="Z27" s="442">
        <v>13830</v>
      </c>
      <c r="AA27" s="443">
        <v>8560</v>
      </c>
      <c r="AB27" s="443">
        <v>40</v>
      </c>
      <c r="AC27" s="444">
        <v>22420</v>
      </c>
      <c r="AD27" s="442">
        <v>11480</v>
      </c>
      <c r="AE27" s="443">
        <v>5530</v>
      </c>
      <c r="AF27" s="443">
        <v>20</v>
      </c>
      <c r="AG27" s="444">
        <v>17030</v>
      </c>
      <c r="AH27" s="443">
        <v>3320</v>
      </c>
      <c r="AI27" s="443">
        <v>3780</v>
      </c>
      <c r="AJ27" s="443">
        <v>10</v>
      </c>
      <c r="AK27" s="443">
        <v>7110</v>
      </c>
      <c r="AL27" s="442" t="s">
        <v>493</v>
      </c>
      <c r="AM27" s="443" t="s">
        <v>493</v>
      </c>
      <c r="AN27" s="443" t="s">
        <v>493</v>
      </c>
      <c r="AO27" s="444" t="s">
        <v>493</v>
      </c>
      <c r="AP27" s="442">
        <v>14800</v>
      </c>
      <c r="AQ27" s="443">
        <v>9310</v>
      </c>
      <c r="AR27" s="443">
        <v>30</v>
      </c>
      <c r="AS27" s="444">
        <v>24140</v>
      </c>
      <c r="AT27" s="442">
        <v>11740</v>
      </c>
      <c r="AU27" s="443">
        <v>6250</v>
      </c>
      <c r="AV27" s="443">
        <v>1770</v>
      </c>
      <c r="AW27" s="444">
        <v>19760</v>
      </c>
      <c r="AX27" s="443">
        <v>3710</v>
      </c>
      <c r="AY27" s="443">
        <v>4130</v>
      </c>
      <c r="AZ27" s="443">
        <v>1700</v>
      </c>
      <c r="BA27" s="443">
        <v>9530</v>
      </c>
      <c r="BB27" s="442" t="s">
        <v>493</v>
      </c>
      <c r="BC27" s="443" t="s">
        <v>493</v>
      </c>
      <c r="BD27" s="443" t="s">
        <v>493</v>
      </c>
      <c r="BE27" s="444">
        <v>10</v>
      </c>
      <c r="BF27" s="442">
        <v>15450</v>
      </c>
      <c r="BG27" s="443">
        <v>10380</v>
      </c>
      <c r="BH27" s="443">
        <v>3470</v>
      </c>
      <c r="BI27" s="444">
        <v>29300</v>
      </c>
      <c r="BJ27" s="442">
        <v>11470</v>
      </c>
      <c r="BK27" s="443">
        <v>6360</v>
      </c>
      <c r="BL27" s="443">
        <v>3710</v>
      </c>
      <c r="BM27" s="444">
        <v>21550</v>
      </c>
      <c r="BN27" s="443">
        <v>3370</v>
      </c>
      <c r="BO27" s="443">
        <v>3880</v>
      </c>
      <c r="BP27" s="443">
        <v>3330</v>
      </c>
      <c r="BQ27" s="443">
        <v>10580</v>
      </c>
      <c r="BR27" s="442">
        <v>10</v>
      </c>
      <c r="BS27" s="443">
        <v>30</v>
      </c>
      <c r="BT27" s="443" t="s">
        <v>493</v>
      </c>
      <c r="BU27" s="444">
        <v>40</v>
      </c>
      <c r="BV27" s="442">
        <v>14850</v>
      </c>
      <c r="BW27" s="443">
        <v>10270</v>
      </c>
      <c r="BX27" s="443">
        <v>7040</v>
      </c>
      <c r="BY27" s="444">
        <v>32170</v>
      </c>
      <c r="BZ27" s="442">
        <v>12440</v>
      </c>
      <c r="CA27" s="443">
        <v>9040</v>
      </c>
      <c r="CB27" s="443">
        <v>3640</v>
      </c>
      <c r="CC27" s="444">
        <v>25110</v>
      </c>
      <c r="CD27" s="443">
        <v>3480</v>
      </c>
      <c r="CE27" s="443">
        <v>4850</v>
      </c>
      <c r="CF27" s="443">
        <v>2880</v>
      </c>
      <c r="CG27" s="443">
        <v>11210</v>
      </c>
      <c r="CH27" s="442">
        <v>20</v>
      </c>
      <c r="CI27" s="443">
        <v>190</v>
      </c>
      <c r="CJ27" s="443" t="s">
        <v>493</v>
      </c>
      <c r="CK27" s="444">
        <v>210</v>
      </c>
      <c r="CL27" s="442">
        <v>15930</v>
      </c>
      <c r="CM27" s="443">
        <v>14080</v>
      </c>
      <c r="CN27" s="443">
        <v>6520</v>
      </c>
      <c r="CO27" s="444">
        <v>36530</v>
      </c>
      <c r="CP27" s="442">
        <v>12580</v>
      </c>
      <c r="CQ27" s="443">
        <v>10650</v>
      </c>
      <c r="CR27" s="443">
        <v>14200</v>
      </c>
      <c r="CS27" s="444">
        <v>37420</v>
      </c>
      <c r="CT27" s="443">
        <v>4160</v>
      </c>
      <c r="CU27" s="443">
        <v>6030</v>
      </c>
      <c r="CV27" s="443">
        <v>7860</v>
      </c>
      <c r="CW27" s="443">
        <v>18050</v>
      </c>
      <c r="CX27" s="442">
        <v>30</v>
      </c>
      <c r="CY27" s="443">
        <v>200</v>
      </c>
      <c r="CZ27" s="443">
        <v>110</v>
      </c>
      <c r="DA27" s="444">
        <v>340</v>
      </c>
      <c r="DB27" s="442">
        <v>16760</v>
      </c>
      <c r="DC27" s="443">
        <v>16880</v>
      </c>
      <c r="DD27" s="443">
        <v>22170</v>
      </c>
      <c r="DE27" s="443">
        <v>55800</v>
      </c>
      <c r="DF27" s="445">
        <v>13790</v>
      </c>
      <c r="DG27" s="443">
        <v>12850</v>
      </c>
      <c r="DH27" s="443">
        <v>15130</v>
      </c>
      <c r="DI27" s="444">
        <v>41770</v>
      </c>
      <c r="DJ27" s="443">
        <v>4180</v>
      </c>
      <c r="DK27" s="443">
        <v>6560</v>
      </c>
      <c r="DL27" s="443">
        <v>11280</v>
      </c>
      <c r="DM27" s="443">
        <v>22020</v>
      </c>
      <c r="DN27" s="442">
        <v>20</v>
      </c>
      <c r="DO27" s="443">
        <v>220</v>
      </c>
      <c r="DP27" s="443">
        <v>170</v>
      </c>
      <c r="DQ27" s="444">
        <v>410</v>
      </c>
      <c r="DR27" s="442">
        <v>17990</v>
      </c>
      <c r="DS27" s="443">
        <v>19630</v>
      </c>
      <c r="DT27" s="443">
        <v>26580</v>
      </c>
      <c r="DU27" s="444">
        <v>64200</v>
      </c>
      <c r="DV27" s="442">
        <v>11130</v>
      </c>
      <c r="DW27" s="443">
        <v>12390</v>
      </c>
      <c r="DX27" s="443">
        <v>12800</v>
      </c>
      <c r="DY27" s="444">
        <v>36320</v>
      </c>
      <c r="DZ27" s="443">
        <v>3820</v>
      </c>
      <c r="EA27" s="443">
        <v>6650</v>
      </c>
      <c r="EB27" s="443">
        <v>12290</v>
      </c>
      <c r="EC27" s="443">
        <v>22750</v>
      </c>
      <c r="ED27" s="442">
        <v>40</v>
      </c>
      <c r="EE27" s="443">
        <v>250</v>
      </c>
      <c r="EF27" s="443">
        <v>550</v>
      </c>
      <c r="EG27" s="444">
        <v>830</v>
      </c>
      <c r="EH27" s="442">
        <v>14980</v>
      </c>
      <c r="EI27" s="443">
        <v>19280</v>
      </c>
      <c r="EJ27" s="443">
        <v>25640</v>
      </c>
      <c r="EK27" s="444">
        <v>59900</v>
      </c>
      <c r="EL27" s="432">
        <v>11180</v>
      </c>
      <c r="EM27" s="432">
        <v>12770</v>
      </c>
      <c r="EN27" s="432">
        <v>12170</v>
      </c>
      <c r="EO27" s="432">
        <v>36120</v>
      </c>
      <c r="EP27" s="446">
        <v>4060</v>
      </c>
      <c r="EQ27" s="432">
        <v>6210</v>
      </c>
      <c r="ER27" s="432">
        <v>5870</v>
      </c>
      <c r="ES27" s="447">
        <v>16140</v>
      </c>
      <c r="ET27" s="446">
        <v>50</v>
      </c>
      <c r="EU27" s="432">
        <v>290</v>
      </c>
      <c r="EV27" s="432">
        <v>520</v>
      </c>
      <c r="EW27" s="432">
        <v>860</v>
      </c>
      <c r="EX27" s="446">
        <v>15290</v>
      </c>
      <c r="EY27" s="432">
        <v>19270</v>
      </c>
      <c r="EZ27" s="432">
        <v>18560</v>
      </c>
      <c r="FA27" s="447">
        <v>53120</v>
      </c>
      <c r="FB27" s="436">
        <v>11680</v>
      </c>
      <c r="FC27" s="436">
        <v>14160</v>
      </c>
      <c r="FD27" s="436">
        <v>14280</v>
      </c>
      <c r="FE27" s="437">
        <v>40120</v>
      </c>
      <c r="FF27" s="436">
        <v>4630</v>
      </c>
      <c r="FG27" s="436">
        <v>6730</v>
      </c>
      <c r="FH27" s="436">
        <v>9230</v>
      </c>
      <c r="FI27" s="437">
        <v>20590</v>
      </c>
      <c r="FJ27" s="436">
        <v>90</v>
      </c>
      <c r="FK27" s="436">
        <v>360</v>
      </c>
      <c r="FL27" s="436">
        <v>1330</v>
      </c>
      <c r="FM27" s="437">
        <v>1770</v>
      </c>
      <c r="FN27" s="436">
        <v>16390</v>
      </c>
      <c r="FO27" s="436">
        <v>21250</v>
      </c>
      <c r="FP27" s="436">
        <v>24910</v>
      </c>
      <c r="FQ27" s="437">
        <v>62550</v>
      </c>
      <c r="FR27" s="436">
        <v>11830</v>
      </c>
      <c r="FS27" s="436">
        <v>12350</v>
      </c>
      <c r="FT27" s="436">
        <v>15100</v>
      </c>
      <c r="FU27" s="437">
        <v>39290</v>
      </c>
      <c r="FV27" s="436">
        <v>4810</v>
      </c>
      <c r="FW27" s="436">
        <v>6900</v>
      </c>
      <c r="FX27" s="436">
        <v>9870</v>
      </c>
      <c r="FY27" s="437">
        <v>21580</v>
      </c>
      <c r="FZ27" s="436">
        <v>130</v>
      </c>
      <c r="GA27" s="436">
        <v>550</v>
      </c>
      <c r="GB27" s="436">
        <v>1980</v>
      </c>
      <c r="GC27" s="437">
        <v>2660</v>
      </c>
      <c r="GD27" s="436">
        <v>16780</v>
      </c>
      <c r="GE27" s="436">
        <v>19800</v>
      </c>
      <c r="GF27" s="436">
        <v>26950</v>
      </c>
      <c r="GG27" s="437">
        <v>63520</v>
      </c>
      <c r="GH27" s="438">
        <v>4820</v>
      </c>
      <c r="GI27" s="438">
        <v>3050</v>
      </c>
      <c r="GJ27" s="438">
        <v>3550</v>
      </c>
      <c r="GK27" s="439">
        <v>11420</v>
      </c>
      <c r="GL27" s="438">
        <v>2480</v>
      </c>
      <c r="GM27" s="438">
        <v>2150</v>
      </c>
      <c r="GN27" s="438">
        <v>2510</v>
      </c>
      <c r="GO27" s="439">
        <v>7130</v>
      </c>
      <c r="GP27" s="438">
        <v>90</v>
      </c>
      <c r="GQ27" s="438">
        <v>240</v>
      </c>
      <c r="GR27" s="438">
        <v>440</v>
      </c>
      <c r="GS27" s="439">
        <v>760</v>
      </c>
      <c r="GT27" s="438">
        <v>7380</v>
      </c>
      <c r="GU27" s="438">
        <v>5440</v>
      </c>
      <c r="GV27" s="438">
        <v>6490</v>
      </c>
      <c r="GW27" s="439">
        <v>19310</v>
      </c>
    </row>
    <row r="28" spans="1:205">
      <c r="A28" s="291" t="s">
        <v>287</v>
      </c>
      <c r="B28" s="292">
        <v>16920</v>
      </c>
      <c r="C28" s="303">
        <v>17430</v>
      </c>
      <c r="D28" s="293">
        <v>21700</v>
      </c>
      <c r="E28" s="293">
        <v>22180</v>
      </c>
      <c r="F28" s="293">
        <v>24620</v>
      </c>
      <c r="G28" s="295">
        <v>40860</v>
      </c>
      <c r="H28" s="301">
        <v>46790</v>
      </c>
      <c r="I28" s="295">
        <v>49010</v>
      </c>
      <c r="J28" s="295">
        <v>40290</v>
      </c>
      <c r="K28" s="302">
        <v>48060</v>
      </c>
      <c r="L28" s="302">
        <v>48080</v>
      </c>
      <c r="M28" s="300">
        <v>15060</v>
      </c>
      <c r="N28" s="638"/>
      <c r="P28" s="440" t="s">
        <v>287</v>
      </c>
      <c r="Q28" s="441"/>
      <c r="R28" s="442">
        <v>7350</v>
      </c>
      <c r="S28" s="443">
        <v>4590</v>
      </c>
      <c r="T28" s="443">
        <v>10</v>
      </c>
      <c r="U28" s="444">
        <v>11940</v>
      </c>
      <c r="V28" s="442">
        <v>2140</v>
      </c>
      <c r="W28" s="443">
        <v>2830</v>
      </c>
      <c r="X28" s="443">
        <v>10</v>
      </c>
      <c r="Y28" s="444">
        <v>4980</v>
      </c>
      <c r="Z28" s="442">
        <v>9490</v>
      </c>
      <c r="AA28" s="443">
        <v>7410</v>
      </c>
      <c r="AB28" s="443">
        <v>20</v>
      </c>
      <c r="AC28" s="444">
        <v>16920</v>
      </c>
      <c r="AD28" s="442">
        <v>7660</v>
      </c>
      <c r="AE28" s="443">
        <v>4180</v>
      </c>
      <c r="AF28" s="443">
        <v>10</v>
      </c>
      <c r="AG28" s="444">
        <v>11840</v>
      </c>
      <c r="AH28" s="443">
        <v>2370</v>
      </c>
      <c r="AI28" s="443">
        <v>3210</v>
      </c>
      <c r="AJ28" s="443">
        <v>10</v>
      </c>
      <c r="AK28" s="443">
        <v>5590</v>
      </c>
      <c r="AL28" s="442" t="s">
        <v>493</v>
      </c>
      <c r="AM28" s="443" t="s">
        <v>493</v>
      </c>
      <c r="AN28" s="443" t="s">
        <v>493</v>
      </c>
      <c r="AO28" s="444" t="s">
        <v>493</v>
      </c>
      <c r="AP28" s="442">
        <v>10030</v>
      </c>
      <c r="AQ28" s="443">
        <v>7390</v>
      </c>
      <c r="AR28" s="443">
        <v>20</v>
      </c>
      <c r="AS28" s="444">
        <v>17430</v>
      </c>
      <c r="AT28" s="442">
        <v>8400</v>
      </c>
      <c r="AU28" s="443">
        <v>4860</v>
      </c>
      <c r="AV28" s="443">
        <v>1280</v>
      </c>
      <c r="AW28" s="444">
        <v>14550</v>
      </c>
      <c r="AX28" s="443">
        <v>2500</v>
      </c>
      <c r="AY28" s="443">
        <v>3530</v>
      </c>
      <c r="AZ28" s="443">
        <v>1120</v>
      </c>
      <c r="BA28" s="443">
        <v>7150</v>
      </c>
      <c r="BB28" s="442" t="s">
        <v>493</v>
      </c>
      <c r="BC28" s="443" t="s">
        <v>493</v>
      </c>
      <c r="BD28" s="443" t="s">
        <v>493</v>
      </c>
      <c r="BE28" s="444">
        <v>10</v>
      </c>
      <c r="BF28" s="442">
        <v>10900</v>
      </c>
      <c r="BG28" s="443">
        <v>8400</v>
      </c>
      <c r="BH28" s="443">
        <v>2400</v>
      </c>
      <c r="BI28" s="444">
        <v>21700</v>
      </c>
      <c r="BJ28" s="442">
        <v>7180</v>
      </c>
      <c r="BK28" s="443">
        <v>4690</v>
      </c>
      <c r="BL28" s="443">
        <v>2930</v>
      </c>
      <c r="BM28" s="444">
        <v>14790</v>
      </c>
      <c r="BN28" s="443">
        <v>2450</v>
      </c>
      <c r="BO28" s="443">
        <v>2960</v>
      </c>
      <c r="BP28" s="443">
        <v>1930</v>
      </c>
      <c r="BQ28" s="443">
        <v>7350</v>
      </c>
      <c r="BR28" s="442">
        <v>10</v>
      </c>
      <c r="BS28" s="443">
        <v>30</v>
      </c>
      <c r="BT28" s="443" t="s">
        <v>493</v>
      </c>
      <c r="BU28" s="444">
        <v>40</v>
      </c>
      <c r="BV28" s="442">
        <v>9640</v>
      </c>
      <c r="BW28" s="443">
        <v>7680</v>
      </c>
      <c r="BX28" s="443">
        <v>4860</v>
      </c>
      <c r="BY28" s="444">
        <v>22180</v>
      </c>
      <c r="BZ28" s="442">
        <v>8360</v>
      </c>
      <c r="CA28" s="443">
        <v>6250</v>
      </c>
      <c r="CB28" s="443">
        <v>2250</v>
      </c>
      <c r="CC28" s="444">
        <v>16850</v>
      </c>
      <c r="CD28" s="443">
        <v>2460</v>
      </c>
      <c r="CE28" s="443">
        <v>3590</v>
      </c>
      <c r="CF28" s="443">
        <v>1540</v>
      </c>
      <c r="CG28" s="443">
        <v>7580</v>
      </c>
      <c r="CH28" s="442">
        <v>30</v>
      </c>
      <c r="CI28" s="443">
        <v>150</v>
      </c>
      <c r="CJ28" s="443" t="s">
        <v>493</v>
      </c>
      <c r="CK28" s="444">
        <v>180</v>
      </c>
      <c r="CL28" s="442">
        <v>10850</v>
      </c>
      <c r="CM28" s="443">
        <v>9990</v>
      </c>
      <c r="CN28" s="443">
        <v>3790</v>
      </c>
      <c r="CO28" s="444">
        <v>24620</v>
      </c>
      <c r="CP28" s="442">
        <v>8800</v>
      </c>
      <c r="CQ28" s="443">
        <v>7760</v>
      </c>
      <c r="CR28" s="443">
        <v>11090</v>
      </c>
      <c r="CS28" s="444">
        <v>27640</v>
      </c>
      <c r="CT28" s="443">
        <v>3020</v>
      </c>
      <c r="CU28" s="443">
        <v>4430</v>
      </c>
      <c r="CV28" s="443">
        <v>5500</v>
      </c>
      <c r="CW28" s="443">
        <v>12950</v>
      </c>
      <c r="CX28" s="442">
        <v>30</v>
      </c>
      <c r="CY28" s="443">
        <v>170</v>
      </c>
      <c r="CZ28" s="443">
        <v>70</v>
      </c>
      <c r="DA28" s="444">
        <v>270</v>
      </c>
      <c r="DB28" s="442">
        <v>11840</v>
      </c>
      <c r="DC28" s="443">
        <v>12360</v>
      </c>
      <c r="DD28" s="443">
        <v>16660</v>
      </c>
      <c r="DE28" s="443">
        <v>40860</v>
      </c>
      <c r="DF28" s="445">
        <v>8890</v>
      </c>
      <c r="DG28" s="443">
        <v>9120</v>
      </c>
      <c r="DH28" s="443">
        <v>12350</v>
      </c>
      <c r="DI28" s="444">
        <v>30370</v>
      </c>
      <c r="DJ28" s="443">
        <v>3090</v>
      </c>
      <c r="DK28" s="443">
        <v>5150</v>
      </c>
      <c r="DL28" s="443">
        <v>7840</v>
      </c>
      <c r="DM28" s="443">
        <v>16070</v>
      </c>
      <c r="DN28" s="442">
        <v>60</v>
      </c>
      <c r="DO28" s="443">
        <v>180</v>
      </c>
      <c r="DP28" s="443">
        <v>110</v>
      </c>
      <c r="DQ28" s="444">
        <v>350</v>
      </c>
      <c r="DR28" s="442">
        <v>12040</v>
      </c>
      <c r="DS28" s="443">
        <v>14450</v>
      </c>
      <c r="DT28" s="443">
        <v>20310</v>
      </c>
      <c r="DU28" s="444">
        <v>46790</v>
      </c>
      <c r="DV28" s="442">
        <v>8080</v>
      </c>
      <c r="DW28" s="443">
        <v>9410</v>
      </c>
      <c r="DX28" s="443">
        <v>11020</v>
      </c>
      <c r="DY28" s="444">
        <v>28500</v>
      </c>
      <c r="DZ28" s="443">
        <v>3180</v>
      </c>
      <c r="EA28" s="443">
        <v>6120</v>
      </c>
      <c r="EB28" s="443">
        <v>10310</v>
      </c>
      <c r="EC28" s="443">
        <v>19610</v>
      </c>
      <c r="ED28" s="442">
        <v>70</v>
      </c>
      <c r="EE28" s="443">
        <v>240</v>
      </c>
      <c r="EF28" s="443">
        <v>590</v>
      </c>
      <c r="EG28" s="444">
        <v>890</v>
      </c>
      <c r="EH28" s="442">
        <v>11330</v>
      </c>
      <c r="EI28" s="443">
        <v>15760</v>
      </c>
      <c r="EJ28" s="443">
        <v>21920</v>
      </c>
      <c r="EK28" s="444">
        <v>49010</v>
      </c>
      <c r="EL28" s="432">
        <v>8410</v>
      </c>
      <c r="EM28" s="432">
        <v>8950</v>
      </c>
      <c r="EN28" s="432">
        <v>9410</v>
      </c>
      <c r="EO28" s="432">
        <v>26770</v>
      </c>
      <c r="EP28" s="446">
        <v>3330</v>
      </c>
      <c r="EQ28" s="432">
        <v>5340</v>
      </c>
      <c r="ER28" s="432">
        <v>4060</v>
      </c>
      <c r="ES28" s="447">
        <v>12730</v>
      </c>
      <c r="ET28" s="446">
        <v>90</v>
      </c>
      <c r="EU28" s="432">
        <v>260</v>
      </c>
      <c r="EV28" s="432">
        <v>440</v>
      </c>
      <c r="EW28" s="432">
        <v>790</v>
      </c>
      <c r="EX28" s="446">
        <v>11830</v>
      </c>
      <c r="EY28" s="432">
        <v>14560</v>
      </c>
      <c r="EZ28" s="432">
        <v>13900</v>
      </c>
      <c r="FA28" s="447">
        <v>40290</v>
      </c>
      <c r="FB28" s="436">
        <v>9050</v>
      </c>
      <c r="FC28" s="436">
        <v>8790</v>
      </c>
      <c r="FD28" s="436">
        <v>12040</v>
      </c>
      <c r="FE28" s="437">
        <v>29880</v>
      </c>
      <c r="FF28" s="436">
        <v>3700</v>
      </c>
      <c r="FG28" s="436">
        <v>5660</v>
      </c>
      <c r="FH28" s="436">
        <v>7010</v>
      </c>
      <c r="FI28" s="437">
        <v>16370</v>
      </c>
      <c r="FJ28" s="436">
        <v>110</v>
      </c>
      <c r="FK28" s="436">
        <v>400</v>
      </c>
      <c r="FL28" s="436">
        <v>1300</v>
      </c>
      <c r="FM28" s="437">
        <v>1810</v>
      </c>
      <c r="FN28" s="436">
        <v>12860</v>
      </c>
      <c r="FO28" s="436">
        <v>14850</v>
      </c>
      <c r="FP28" s="436">
        <v>20350</v>
      </c>
      <c r="FQ28" s="437">
        <v>48060</v>
      </c>
      <c r="FR28" s="436">
        <v>9080</v>
      </c>
      <c r="FS28" s="436">
        <v>7780</v>
      </c>
      <c r="FT28" s="436">
        <v>11650</v>
      </c>
      <c r="FU28" s="437">
        <v>28510</v>
      </c>
      <c r="FV28" s="436">
        <v>3930</v>
      </c>
      <c r="FW28" s="436">
        <v>5790</v>
      </c>
      <c r="FX28" s="436">
        <v>7560</v>
      </c>
      <c r="FY28" s="437">
        <v>17280</v>
      </c>
      <c r="FZ28" s="436">
        <v>200</v>
      </c>
      <c r="GA28" s="436">
        <v>490</v>
      </c>
      <c r="GB28" s="436">
        <v>1590</v>
      </c>
      <c r="GC28" s="437">
        <v>2280</v>
      </c>
      <c r="GD28" s="436">
        <v>13210</v>
      </c>
      <c r="GE28" s="436">
        <v>14060</v>
      </c>
      <c r="GF28" s="436">
        <v>20800</v>
      </c>
      <c r="GG28" s="437">
        <v>48080</v>
      </c>
      <c r="GH28" s="438">
        <v>3920</v>
      </c>
      <c r="GI28" s="438">
        <v>2080</v>
      </c>
      <c r="GJ28" s="438">
        <v>2620</v>
      </c>
      <c r="GK28" s="439">
        <v>8610</v>
      </c>
      <c r="GL28" s="438">
        <v>1870</v>
      </c>
      <c r="GM28" s="438">
        <v>1810</v>
      </c>
      <c r="GN28" s="438">
        <v>1890</v>
      </c>
      <c r="GO28" s="439">
        <v>5580</v>
      </c>
      <c r="GP28" s="438">
        <v>110</v>
      </c>
      <c r="GQ28" s="438">
        <v>210</v>
      </c>
      <c r="GR28" s="438">
        <v>550</v>
      </c>
      <c r="GS28" s="439">
        <v>870</v>
      </c>
      <c r="GT28" s="438">
        <v>5900</v>
      </c>
      <c r="GU28" s="438">
        <v>4100</v>
      </c>
      <c r="GV28" s="438">
        <v>5060</v>
      </c>
      <c r="GW28" s="439">
        <v>15060</v>
      </c>
    </row>
    <row r="29" spans="1:205">
      <c r="A29" s="291" t="s">
        <v>288</v>
      </c>
      <c r="B29" s="292">
        <v>20760</v>
      </c>
      <c r="C29" s="293">
        <v>20150</v>
      </c>
      <c r="D29" s="293">
        <v>25430</v>
      </c>
      <c r="E29" s="293">
        <v>27860</v>
      </c>
      <c r="F29" s="293">
        <v>31720</v>
      </c>
      <c r="G29" s="295">
        <v>54290</v>
      </c>
      <c r="H29" s="301">
        <v>60470</v>
      </c>
      <c r="I29" s="295">
        <v>62430</v>
      </c>
      <c r="J29" s="295">
        <v>52410</v>
      </c>
      <c r="K29" s="302">
        <v>61240</v>
      </c>
      <c r="L29" s="302">
        <v>60910</v>
      </c>
      <c r="M29" s="300">
        <v>18510</v>
      </c>
      <c r="N29" s="638"/>
      <c r="P29" s="440" t="s">
        <v>288</v>
      </c>
      <c r="Q29" s="441"/>
      <c r="R29" s="442">
        <v>9010</v>
      </c>
      <c r="S29" s="443">
        <v>5620</v>
      </c>
      <c r="T29" s="443">
        <v>10</v>
      </c>
      <c r="U29" s="444">
        <v>14640</v>
      </c>
      <c r="V29" s="442">
        <v>2440</v>
      </c>
      <c r="W29" s="443">
        <v>3680</v>
      </c>
      <c r="X29" s="443">
        <v>10</v>
      </c>
      <c r="Y29" s="444">
        <v>6130</v>
      </c>
      <c r="Z29" s="442">
        <v>11450</v>
      </c>
      <c r="AA29" s="443">
        <v>9300</v>
      </c>
      <c r="AB29" s="443">
        <v>20</v>
      </c>
      <c r="AC29" s="444">
        <v>20760</v>
      </c>
      <c r="AD29" s="442">
        <v>8770</v>
      </c>
      <c r="AE29" s="443">
        <v>4990</v>
      </c>
      <c r="AF29" s="443">
        <v>10</v>
      </c>
      <c r="AG29" s="444">
        <v>13760</v>
      </c>
      <c r="AH29" s="443">
        <v>2610</v>
      </c>
      <c r="AI29" s="443">
        <v>3780</v>
      </c>
      <c r="AJ29" s="443" t="s">
        <v>493</v>
      </c>
      <c r="AK29" s="443">
        <v>6380</v>
      </c>
      <c r="AL29" s="442" t="s">
        <v>493</v>
      </c>
      <c r="AM29" s="443" t="s">
        <v>493</v>
      </c>
      <c r="AN29" s="443" t="s">
        <v>493</v>
      </c>
      <c r="AO29" s="444">
        <v>10</v>
      </c>
      <c r="AP29" s="442">
        <v>11370</v>
      </c>
      <c r="AQ29" s="443">
        <v>8770</v>
      </c>
      <c r="AR29" s="443">
        <v>10</v>
      </c>
      <c r="AS29" s="444">
        <v>20150</v>
      </c>
      <c r="AT29" s="442">
        <v>8770</v>
      </c>
      <c r="AU29" s="443">
        <v>5960</v>
      </c>
      <c r="AV29" s="443">
        <v>1770</v>
      </c>
      <c r="AW29" s="444">
        <v>16510</v>
      </c>
      <c r="AX29" s="443">
        <v>2720</v>
      </c>
      <c r="AY29" s="443">
        <v>4190</v>
      </c>
      <c r="AZ29" s="443">
        <v>2010</v>
      </c>
      <c r="BA29" s="443">
        <v>8910</v>
      </c>
      <c r="BB29" s="442" t="s">
        <v>493</v>
      </c>
      <c r="BC29" s="443" t="s">
        <v>493</v>
      </c>
      <c r="BD29" s="443" t="s">
        <v>493</v>
      </c>
      <c r="BE29" s="444">
        <v>10</v>
      </c>
      <c r="BF29" s="442">
        <v>11490</v>
      </c>
      <c r="BG29" s="443">
        <v>10160</v>
      </c>
      <c r="BH29" s="443">
        <v>3780</v>
      </c>
      <c r="BI29" s="444">
        <v>25430</v>
      </c>
      <c r="BJ29" s="442">
        <v>8400</v>
      </c>
      <c r="BK29" s="443">
        <v>5790</v>
      </c>
      <c r="BL29" s="443">
        <v>3460</v>
      </c>
      <c r="BM29" s="444">
        <v>17650</v>
      </c>
      <c r="BN29" s="443">
        <v>2930</v>
      </c>
      <c r="BO29" s="443">
        <v>3930</v>
      </c>
      <c r="BP29" s="443">
        <v>3320</v>
      </c>
      <c r="BQ29" s="443">
        <v>10190</v>
      </c>
      <c r="BR29" s="442">
        <v>10</v>
      </c>
      <c r="BS29" s="443">
        <v>10</v>
      </c>
      <c r="BT29" s="443" t="s">
        <v>493</v>
      </c>
      <c r="BU29" s="444">
        <v>20</v>
      </c>
      <c r="BV29" s="442">
        <v>11340</v>
      </c>
      <c r="BW29" s="443">
        <v>9730</v>
      </c>
      <c r="BX29" s="443">
        <v>6790</v>
      </c>
      <c r="BY29" s="444">
        <v>27860</v>
      </c>
      <c r="BZ29" s="442">
        <v>10430</v>
      </c>
      <c r="CA29" s="443">
        <v>7690</v>
      </c>
      <c r="CB29" s="443">
        <v>2770</v>
      </c>
      <c r="CC29" s="444">
        <v>20890</v>
      </c>
      <c r="CD29" s="443">
        <v>3150</v>
      </c>
      <c r="CE29" s="443">
        <v>4730</v>
      </c>
      <c r="CF29" s="443">
        <v>2830</v>
      </c>
      <c r="CG29" s="443">
        <v>10710</v>
      </c>
      <c r="CH29" s="442">
        <v>10</v>
      </c>
      <c r="CI29" s="443">
        <v>100</v>
      </c>
      <c r="CJ29" s="443">
        <v>10</v>
      </c>
      <c r="CK29" s="444">
        <v>110</v>
      </c>
      <c r="CL29" s="442">
        <v>13590</v>
      </c>
      <c r="CM29" s="443">
        <v>12520</v>
      </c>
      <c r="CN29" s="443">
        <v>5610</v>
      </c>
      <c r="CO29" s="444">
        <v>31720</v>
      </c>
      <c r="CP29" s="442">
        <v>11720</v>
      </c>
      <c r="CQ29" s="443">
        <v>10580</v>
      </c>
      <c r="CR29" s="443">
        <v>13550</v>
      </c>
      <c r="CS29" s="444">
        <v>35850</v>
      </c>
      <c r="CT29" s="443">
        <v>3930</v>
      </c>
      <c r="CU29" s="443">
        <v>6150</v>
      </c>
      <c r="CV29" s="443">
        <v>8100</v>
      </c>
      <c r="CW29" s="443">
        <v>18180</v>
      </c>
      <c r="CX29" s="442">
        <v>30</v>
      </c>
      <c r="CY29" s="443">
        <v>160</v>
      </c>
      <c r="CZ29" s="443">
        <v>70</v>
      </c>
      <c r="DA29" s="444">
        <v>260</v>
      </c>
      <c r="DB29" s="442">
        <v>15690</v>
      </c>
      <c r="DC29" s="443">
        <v>16890</v>
      </c>
      <c r="DD29" s="443">
        <v>21720</v>
      </c>
      <c r="DE29" s="443">
        <v>54290</v>
      </c>
      <c r="DF29" s="445">
        <v>11590</v>
      </c>
      <c r="DG29" s="443">
        <v>11390</v>
      </c>
      <c r="DH29" s="443">
        <v>15280</v>
      </c>
      <c r="DI29" s="444">
        <v>38260</v>
      </c>
      <c r="DJ29" s="443">
        <v>4000</v>
      </c>
      <c r="DK29" s="443">
        <v>6870</v>
      </c>
      <c r="DL29" s="443">
        <v>10780</v>
      </c>
      <c r="DM29" s="443">
        <v>21650</v>
      </c>
      <c r="DN29" s="442">
        <v>70</v>
      </c>
      <c r="DO29" s="443">
        <v>210</v>
      </c>
      <c r="DP29" s="443">
        <v>280</v>
      </c>
      <c r="DQ29" s="444">
        <v>560</v>
      </c>
      <c r="DR29" s="442">
        <v>15660</v>
      </c>
      <c r="DS29" s="443">
        <v>18470</v>
      </c>
      <c r="DT29" s="443">
        <v>26340</v>
      </c>
      <c r="DU29" s="444">
        <v>60470</v>
      </c>
      <c r="DV29" s="442">
        <v>8890</v>
      </c>
      <c r="DW29" s="443">
        <v>11800</v>
      </c>
      <c r="DX29" s="443">
        <v>15050</v>
      </c>
      <c r="DY29" s="444">
        <v>35740</v>
      </c>
      <c r="DZ29" s="443">
        <v>3600</v>
      </c>
      <c r="EA29" s="443">
        <v>7730</v>
      </c>
      <c r="EB29" s="443">
        <v>13850</v>
      </c>
      <c r="EC29" s="443">
        <v>25180</v>
      </c>
      <c r="ED29" s="442">
        <v>100</v>
      </c>
      <c r="EE29" s="443">
        <v>370</v>
      </c>
      <c r="EF29" s="443">
        <v>1050</v>
      </c>
      <c r="EG29" s="444">
        <v>1520</v>
      </c>
      <c r="EH29" s="442">
        <v>12590</v>
      </c>
      <c r="EI29" s="443">
        <v>19890</v>
      </c>
      <c r="EJ29" s="443">
        <v>29950</v>
      </c>
      <c r="EK29" s="444">
        <v>62430</v>
      </c>
      <c r="EL29" s="432">
        <v>9850</v>
      </c>
      <c r="EM29" s="432">
        <v>11150</v>
      </c>
      <c r="EN29" s="432">
        <v>13540</v>
      </c>
      <c r="EO29" s="432">
        <v>34530</v>
      </c>
      <c r="EP29" s="446">
        <v>3830</v>
      </c>
      <c r="EQ29" s="432">
        <v>6860</v>
      </c>
      <c r="ER29" s="432">
        <v>5810</v>
      </c>
      <c r="ES29" s="447">
        <v>16500</v>
      </c>
      <c r="ET29" s="446">
        <v>90</v>
      </c>
      <c r="EU29" s="432">
        <v>380</v>
      </c>
      <c r="EV29" s="432">
        <v>910</v>
      </c>
      <c r="EW29" s="432">
        <v>1370</v>
      </c>
      <c r="EX29" s="446">
        <v>13780</v>
      </c>
      <c r="EY29" s="432">
        <v>18380</v>
      </c>
      <c r="EZ29" s="432">
        <v>20250</v>
      </c>
      <c r="FA29" s="447">
        <v>52410</v>
      </c>
      <c r="FB29" s="436">
        <v>9910</v>
      </c>
      <c r="FC29" s="436">
        <v>11290</v>
      </c>
      <c r="FD29" s="436">
        <v>15380</v>
      </c>
      <c r="FE29" s="437">
        <v>36570</v>
      </c>
      <c r="FF29" s="436">
        <v>4360</v>
      </c>
      <c r="FG29" s="436">
        <v>7820</v>
      </c>
      <c r="FH29" s="436">
        <v>9790</v>
      </c>
      <c r="FI29" s="437">
        <v>21960</v>
      </c>
      <c r="FJ29" s="436">
        <v>160</v>
      </c>
      <c r="FK29" s="436">
        <v>570</v>
      </c>
      <c r="FL29" s="436">
        <v>1980</v>
      </c>
      <c r="FM29" s="437">
        <v>2710</v>
      </c>
      <c r="FN29" s="436">
        <v>14430</v>
      </c>
      <c r="FO29" s="436">
        <v>19670</v>
      </c>
      <c r="FP29" s="436">
        <v>27140</v>
      </c>
      <c r="FQ29" s="437">
        <v>61240</v>
      </c>
      <c r="FR29" s="436">
        <v>10430</v>
      </c>
      <c r="FS29" s="436">
        <v>9910</v>
      </c>
      <c r="FT29" s="436">
        <v>14830</v>
      </c>
      <c r="FU29" s="437">
        <v>35170</v>
      </c>
      <c r="FV29" s="436">
        <v>4840</v>
      </c>
      <c r="FW29" s="436">
        <v>7520</v>
      </c>
      <c r="FX29" s="436">
        <v>9780</v>
      </c>
      <c r="FY29" s="437">
        <v>22130</v>
      </c>
      <c r="FZ29" s="436">
        <v>240</v>
      </c>
      <c r="GA29" s="436">
        <v>770</v>
      </c>
      <c r="GB29" s="436">
        <v>2610</v>
      </c>
      <c r="GC29" s="437">
        <v>3620</v>
      </c>
      <c r="GD29" s="436">
        <v>15500</v>
      </c>
      <c r="GE29" s="436">
        <v>18200</v>
      </c>
      <c r="GF29" s="436">
        <v>27220</v>
      </c>
      <c r="GG29" s="437">
        <v>60910</v>
      </c>
      <c r="GH29" s="438">
        <v>4020</v>
      </c>
      <c r="GI29" s="438">
        <v>2500</v>
      </c>
      <c r="GJ29" s="438">
        <v>3370</v>
      </c>
      <c r="GK29" s="439">
        <v>9900</v>
      </c>
      <c r="GL29" s="438">
        <v>2400</v>
      </c>
      <c r="GM29" s="438">
        <v>2480</v>
      </c>
      <c r="GN29" s="438">
        <v>2570</v>
      </c>
      <c r="GO29" s="439">
        <v>7440</v>
      </c>
      <c r="GP29" s="438">
        <v>140</v>
      </c>
      <c r="GQ29" s="438">
        <v>300</v>
      </c>
      <c r="GR29" s="438">
        <v>740</v>
      </c>
      <c r="GS29" s="439">
        <v>1180</v>
      </c>
      <c r="GT29" s="438">
        <v>6560</v>
      </c>
      <c r="GU29" s="438">
        <v>5280</v>
      </c>
      <c r="GV29" s="438">
        <v>6680</v>
      </c>
      <c r="GW29" s="439">
        <v>18510</v>
      </c>
    </row>
    <row r="30" spans="1:205">
      <c r="A30" s="291" t="s">
        <v>443</v>
      </c>
      <c r="B30" s="292">
        <v>15940</v>
      </c>
      <c r="C30" s="293">
        <v>16800</v>
      </c>
      <c r="D30" s="293">
        <v>21030</v>
      </c>
      <c r="E30" s="293">
        <v>21170</v>
      </c>
      <c r="F30" s="293">
        <v>23730</v>
      </c>
      <c r="G30" s="295">
        <v>39760</v>
      </c>
      <c r="H30" s="301">
        <v>45820</v>
      </c>
      <c r="I30" s="295">
        <v>46220</v>
      </c>
      <c r="J30" s="295">
        <v>40430</v>
      </c>
      <c r="K30" s="302">
        <v>45790</v>
      </c>
      <c r="L30" s="302">
        <v>46650</v>
      </c>
      <c r="M30" s="300">
        <v>14760</v>
      </c>
      <c r="N30" s="638"/>
      <c r="P30" s="440" t="s">
        <v>443</v>
      </c>
      <c r="Q30" s="441"/>
      <c r="R30" s="442">
        <v>6870</v>
      </c>
      <c r="S30" s="443">
        <v>4860</v>
      </c>
      <c r="T30" s="443" t="s">
        <v>493</v>
      </c>
      <c r="U30" s="444">
        <v>11730</v>
      </c>
      <c r="V30" s="442">
        <v>1690</v>
      </c>
      <c r="W30" s="443">
        <v>2510</v>
      </c>
      <c r="X30" s="443">
        <v>10</v>
      </c>
      <c r="Y30" s="444">
        <v>4210</v>
      </c>
      <c r="Z30" s="442">
        <v>8570</v>
      </c>
      <c r="AA30" s="443">
        <v>7370</v>
      </c>
      <c r="AB30" s="443">
        <v>10</v>
      </c>
      <c r="AC30" s="444">
        <v>15940</v>
      </c>
      <c r="AD30" s="442">
        <v>7240</v>
      </c>
      <c r="AE30" s="443">
        <v>4900</v>
      </c>
      <c r="AF30" s="443">
        <v>20</v>
      </c>
      <c r="AG30" s="444">
        <v>12160</v>
      </c>
      <c r="AH30" s="443">
        <v>1880</v>
      </c>
      <c r="AI30" s="443">
        <v>2740</v>
      </c>
      <c r="AJ30" s="443">
        <v>10</v>
      </c>
      <c r="AK30" s="443">
        <v>4640</v>
      </c>
      <c r="AL30" s="442" t="s">
        <v>493</v>
      </c>
      <c r="AM30" s="443" t="s">
        <v>493</v>
      </c>
      <c r="AN30" s="443" t="s">
        <v>493</v>
      </c>
      <c r="AO30" s="444" t="s">
        <v>493</v>
      </c>
      <c r="AP30" s="442">
        <v>9130</v>
      </c>
      <c r="AQ30" s="443">
        <v>7640</v>
      </c>
      <c r="AR30" s="443">
        <v>30</v>
      </c>
      <c r="AS30" s="444">
        <v>16800</v>
      </c>
      <c r="AT30" s="442">
        <v>7770</v>
      </c>
      <c r="AU30" s="443">
        <v>5690</v>
      </c>
      <c r="AV30" s="443">
        <v>1160</v>
      </c>
      <c r="AW30" s="444">
        <v>14620</v>
      </c>
      <c r="AX30" s="443">
        <v>2050</v>
      </c>
      <c r="AY30" s="443">
        <v>3320</v>
      </c>
      <c r="AZ30" s="443">
        <v>1040</v>
      </c>
      <c r="BA30" s="443">
        <v>6410</v>
      </c>
      <c r="BB30" s="442" t="s">
        <v>493</v>
      </c>
      <c r="BC30" s="443" t="s">
        <v>493</v>
      </c>
      <c r="BD30" s="443" t="s">
        <v>493</v>
      </c>
      <c r="BE30" s="444" t="s">
        <v>493</v>
      </c>
      <c r="BF30" s="442">
        <v>9820</v>
      </c>
      <c r="BG30" s="443">
        <v>9010</v>
      </c>
      <c r="BH30" s="443">
        <v>2200</v>
      </c>
      <c r="BI30" s="444">
        <v>21030</v>
      </c>
      <c r="BJ30" s="442">
        <v>6580</v>
      </c>
      <c r="BK30" s="443">
        <v>5100</v>
      </c>
      <c r="BL30" s="443">
        <v>2910</v>
      </c>
      <c r="BM30" s="444">
        <v>14590</v>
      </c>
      <c r="BN30" s="443">
        <v>1980</v>
      </c>
      <c r="BO30" s="443">
        <v>2630</v>
      </c>
      <c r="BP30" s="443">
        <v>1970</v>
      </c>
      <c r="BQ30" s="443">
        <v>6580</v>
      </c>
      <c r="BR30" s="442">
        <v>10</v>
      </c>
      <c r="BS30" s="443">
        <v>10</v>
      </c>
      <c r="BT30" s="443" t="s">
        <v>493</v>
      </c>
      <c r="BU30" s="444">
        <v>10</v>
      </c>
      <c r="BV30" s="442">
        <v>8560</v>
      </c>
      <c r="BW30" s="443">
        <v>7730</v>
      </c>
      <c r="BX30" s="443">
        <v>4880</v>
      </c>
      <c r="BY30" s="444">
        <v>21170</v>
      </c>
      <c r="BZ30" s="442">
        <v>7900</v>
      </c>
      <c r="CA30" s="443">
        <v>6420</v>
      </c>
      <c r="CB30" s="443">
        <v>2150</v>
      </c>
      <c r="CC30" s="444">
        <v>16470</v>
      </c>
      <c r="CD30" s="443">
        <v>2270</v>
      </c>
      <c r="CE30" s="443">
        <v>3440</v>
      </c>
      <c r="CF30" s="443">
        <v>1450</v>
      </c>
      <c r="CG30" s="443">
        <v>7150</v>
      </c>
      <c r="CH30" s="442" t="s">
        <v>493</v>
      </c>
      <c r="CI30" s="443">
        <v>110</v>
      </c>
      <c r="CJ30" s="443" t="s">
        <v>493</v>
      </c>
      <c r="CK30" s="444">
        <v>110</v>
      </c>
      <c r="CL30" s="442">
        <v>10170</v>
      </c>
      <c r="CM30" s="443">
        <v>9960</v>
      </c>
      <c r="CN30" s="443">
        <v>3600</v>
      </c>
      <c r="CO30" s="444">
        <v>23730</v>
      </c>
      <c r="CP30" s="442">
        <v>8930</v>
      </c>
      <c r="CQ30" s="443">
        <v>7880</v>
      </c>
      <c r="CR30" s="443">
        <v>9140</v>
      </c>
      <c r="CS30" s="444">
        <v>25950</v>
      </c>
      <c r="CT30" s="443">
        <v>3230</v>
      </c>
      <c r="CU30" s="443">
        <v>4720</v>
      </c>
      <c r="CV30" s="443">
        <v>5720</v>
      </c>
      <c r="CW30" s="443">
        <v>13660</v>
      </c>
      <c r="CX30" s="442">
        <v>10</v>
      </c>
      <c r="CY30" s="443">
        <v>110</v>
      </c>
      <c r="CZ30" s="443">
        <v>30</v>
      </c>
      <c r="DA30" s="444">
        <v>150</v>
      </c>
      <c r="DB30" s="442">
        <v>12160</v>
      </c>
      <c r="DC30" s="443">
        <v>12710</v>
      </c>
      <c r="DD30" s="443">
        <v>14890</v>
      </c>
      <c r="DE30" s="443">
        <v>39760</v>
      </c>
      <c r="DF30" s="445">
        <v>8910</v>
      </c>
      <c r="DG30" s="443">
        <v>9210</v>
      </c>
      <c r="DH30" s="443">
        <v>11050</v>
      </c>
      <c r="DI30" s="444">
        <v>29160</v>
      </c>
      <c r="DJ30" s="443">
        <v>3200</v>
      </c>
      <c r="DK30" s="443">
        <v>5030</v>
      </c>
      <c r="DL30" s="443">
        <v>8090</v>
      </c>
      <c r="DM30" s="443">
        <v>16320</v>
      </c>
      <c r="DN30" s="442">
        <v>40</v>
      </c>
      <c r="DO30" s="443">
        <v>180</v>
      </c>
      <c r="DP30" s="443">
        <v>120</v>
      </c>
      <c r="DQ30" s="444">
        <v>330</v>
      </c>
      <c r="DR30" s="442">
        <v>12150</v>
      </c>
      <c r="DS30" s="443">
        <v>14420</v>
      </c>
      <c r="DT30" s="443">
        <v>19260</v>
      </c>
      <c r="DU30" s="444">
        <v>45820</v>
      </c>
      <c r="DV30" s="442">
        <v>7810</v>
      </c>
      <c r="DW30" s="443">
        <v>9150</v>
      </c>
      <c r="DX30" s="443">
        <v>9730</v>
      </c>
      <c r="DY30" s="444">
        <v>26690</v>
      </c>
      <c r="DZ30" s="443">
        <v>3140</v>
      </c>
      <c r="EA30" s="443">
        <v>5870</v>
      </c>
      <c r="EB30" s="443">
        <v>9540</v>
      </c>
      <c r="EC30" s="443">
        <v>18550</v>
      </c>
      <c r="ED30" s="442">
        <v>70</v>
      </c>
      <c r="EE30" s="443">
        <v>240</v>
      </c>
      <c r="EF30" s="443">
        <v>670</v>
      </c>
      <c r="EG30" s="444">
        <v>980</v>
      </c>
      <c r="EH30" s="442">
        <v>11010</v>
      </c>
      <c r="EI30" s="443">
        <v>15270</v>
      </c>
      <c r="EJ30" s="443">
        <v>19940</v>
      </c>
      <c r="EK30" s="444">
        <v>46220</v>
      </c>
      <c r="EL30" s="432">
        <v>8100</v>
      </c>
      <c r="EM30" s="432">
        <v>8630</v>
      </c>
      <c r="EN30" s="432">
        <v>9520</v>
      </c>
      <c r="EO30" s="432">
        <v>26250</v>
      </c>
      <c r="EP30" s="446">
        <v>3340</v>
      </c>
      <c r="EQ30" s="432">
        <v>5560</v>
      </c>
      <c r="ER30" s="432">
        <v>4360</v>
      </c>
      <c r="ES30" s="447">
        <v>13260</v>
      </c>
      <c r="ET30" s="446">
        <v>80</v>
      </c>
      <c r="EU30" s="432">
        <v>310</v>
      </c>
      <c r="EV30" s="432">
        <v>540</v>
      </c>
      <c r="EW30" s="432">
        <v>920</v>
      </c>
      <c r="EX30" s="446">
        <v>11520</v>
      </c>
      <c r="EY30" s="432">
        <v>14490</v>
      </c>
      <c r="EZ30" s="432">
        <v>14420</v>
      </c>
      <c r="FA30" s="447">
        <v>40430</v>
      </c>
      <c r="FB30" s="436">
        <v>8660</v>
      </c>
      <c r="FC30" s="436">
        <v>8040</v>
      </c>
      <c r="FD30" s="436">
        <v>9930</v>
      </c>
      <c r="FE30" s="437">
        <v>26630</v>
      </c>
      <c r="FF30" s="436">
        <v>3800</v>
      </c>
      <c r="FG30" s="436">
        <v>5960</v>
      </c>
      <c r="FH30" s="436">
        <v>7300</v>
      </c>
      <c r="FI30" s="437">
        <v>17060</v>
      </c>
      <c r="FJ30" s="436">
        <v>190</v>
      </c>
      <c r="FK30" s="436">
        <v>500</v>
      </c>
      <c r="FL30" s="436">
        <v>1430</v>
      </c>
      <c r="FM30" s="437">
        <v>2110</v>
      </c>
      <c r="FN30" s="436">
        <v>12650</v>
      </c>
      <c r="FO30" s="436">
        <v>14490</v>
      </c>
      <c r="FP30" s="436">
        <v>18650</v>
      </c>
      <c r="FQ30" s="437">
        <v>45790</v>
      </c>
      <c r="FR30" s="436">
        <v>8550</v>
      </c>
      <c r="FS30" s="436">
        <v>7190</v>
      </c>
      <c r="FT30" s="436">
        <v>9910</v>
      </c>
      <c r="FU30" s="437">
        <v>25640</v>
      </c>
      <c r="FV30" s="436">
        <v>4300</v>
      </c>
      <c r="FW30" s="436">
        <v>6060</v>
      </c>
      <c r="FX30" s="436">
        <v>7890</v>
      </c>
      <c r="FY30" s="437">
        <v>18250</v>
      </c>
      <c r="FZ30" s="436">
        <v>210</v>
      </c>
      <c r="GA30" s="436">
        <v>690</v>
      </c>
      <c r="GB30" s="436">
        <v>1870</v>
      </c>
      <c r="GC30" s="437">
        <v>2760</v>
      </c>
      <c r="GD30" s="436">
        <v>13060</v>
      </c>
      <c r="GE30" s="436">
        <v>13930</v>
      </c>
      <c r="GF30" s="436">
        <v>19670</v>
      </c>
      <c r="GG30" s="437">
        <v>46650</v>
      </c>
      <c r="GH30" s="438">
        <v>3830</v>
      </c>
      <c r="GI30" s="438">
        <v>1930</v>
      </c>
      <c r="GJ30" s="438">
        <v>2020</v>
      </c>
      <c r="GK30" s="439">
        <v>7780</v>
      </c>
      <c r="GL30" s="438">
        <v>2170</v>
      </c>
      <c r="GM30" s="438">
        <v>2000</v>
      </c>
      <c r="GN30" s="438">
        <v>1850</v>
      </c>
      <c r="GO30" s="439">
        <v>6020</v>
      </c>
      <c r="GP30" s="438">
        <v>120</v>
      </c>
      <c r="GQ30" s="438">
        <v>310</v>
      </c>
      <c r="GR30" s="438">
        <v>530</v>
      </c>
      <c r="GS30" s="439">
        <v>960</v>
      </c>
      <c r="GT30" s="438">
        <v>6120</v>
      </c>
      <c r="GU30" s="438">
        <v>4240</v>
      </c>
      <c r="GV30" s="438">
        <v>4400</v>
      </c>
      <c r="GW30" s="439">
        <v>14760</v>
      </c>
    </row>
    <row r="31" spans="1:205">
      <c r="A31" s="291" t="s">
        <v>2</v>
      </c>
      <c r="B31" s="292">
        <v>11010</v>
      </c>
      <c r="C31" s="293">
        <v>11090</v>
      </c>
      <c r="D31" s="293">
        <v>14520</v>
      </c>
      <c r="E31" s="293">
        <v>17180</v>
      </c>
      <c r="F31" s="293">
        <v>20350</v>
      </c>
      <c r="G31" s="295">
        <v>41400</v>
      </c>
      <c r="H31" s="301">
        <v>47230</v>
      </c>
      <c r="I31" s="295">
        <v>45070</v>
      </c>
      <c r="J31" s="295">
        <v>40050</v>
      </c>
      <c r="K31" s="302">
        <v>45550</v>
      </c>
      <c r="L31" s="302">
        <v>46280</v>
      </c>
      <c r="M31" s="300">
        <v>12460</v>
      </c>
      <c r="N31" s="638"/>
      <c r="P31" s="440" t="s">
        <v>2</v>
      </c>
      <c r="Q31" s="441"/>
      <c r="R31" s="442">
        <v>4760</v>
      </c>
      <c r="S31" s="443">
        <v>3000</v>
      </c>
      <c r="T31" s="443" t="s">
        <v>493</v>
      </c>
      <c r="U31" s="444">
        <v>7770</v>
      </c>
      <c r="V31" s="442">
        <v>1300</v>
      </c>
      <c r="W31" s="443">
        <v>1890</v>
      </c>
      <c r="X31" s="443">
        <v>50</v>
      </c>
      <c r="Y31" s="444">
        <v>3250</v>
      </c>
      <c r="Z31" s="442">
        <v>6060</v>
      </c>
      <c r="AA31" s="443">
        <v>4890</v>
      </c>
      <c r="AB31" s="443">
        <v>60</v>
      </c>
      <c r="AC31" s="444">
        <v>11010</v>
      </c>
      <c r="AD31" s="442">
        <v>4630</v>
      </c>
      <c r="AE31" s="443">
        <v>3080</v>
      </c>
      <c r="AF31" s="443" t="s">
        <v>493</v>
      </c>
      <c r="AG31" s="444">
        <v>7710</v>
      </c>
      <c r="AH31" s="443">
        <v>1350</v>
      </c>
      <c r="AI31" s="443">
        <v>2010</v>
      </c>
      <c r="AJ31" s="443">
        <v>20</v>
      </c>
      <c r="AK31" s="443">
        <v>3380</v>
      </c>
      <c r="AL31" s="442" t="s">
        <v>493</v>
      </c>
      <c r="AM31" s="443" t="s">
        <v>493</v>
      </c>
      <c r="AN31" s="443" t="s">
        <v>493</v>
      </c>
      <c r="AO31" s="444" t="s">
        <v>493</v>
      </c>
      <c r="AP31" s="442">
        <v>5980</v>
      </c>
      <c r="AQ31" s="443">
        <v>5090</v>
      </c>
      <c r="AR31" s="443">
        <v>20</v>
      </c>
      <c r="AS31" s="444">
        <v>11090</v>
      </c>
      <c r="AT31" s="442">
        <v>4740</v>
      </c>
      <c r="AU31" s="443">
        <v>3720</v>
      </c>
      <c r="AV31" s="443">
        <v>1470</v>
      </c>
      <c r="AW31" s="444">
        <v>9930</v>
      </c>
      <c r="AX31" s="443">
        <v>1360</v>
      </c>
      <c r="AY31" s="443">
        <v>2320</v>
      </c>
      <c r="AZ31" s="443">
        <v>910</v>
      </c>
      <c r="BA31" s="443">
        <v>4580</v>
      </c>
      <c r="BB31" s="442">
        <v>10</v>
      </c>
      <c r="BC31" s="443">
        <v>10</v>
      </c>
      <c r="BD31" s="443" t="s">
        <v>493</v>
      </c>
      <c r="BE31" s="444">
        <v>10</v>
      </c>
      <c r="BF31" s="442">
        <v>6100</v>
      </c>
      <c r="BG31" s="443">
        <v>6040</v>
      </c>
      <c r="BH31" s="443">
        <v>2380</v>
      </c>
      <c r="BI31" s="444">
        <v>14520</v>
      </c>
      <c r="BJ31" s="442">
        <v>4600</v>
      </c>
      <c r="BK31" s="443">
        <v>3690</v>
      </c>
      <c r="BL31" s="443">
        <v>3230</v>
      </c>
      <c r="BM31" s="444">
        <v>11510</v>
      </c>
      <c r="BN31" s="443">
        <v>1500</v>
      </c>
      <c r="BO31" s="443">
        <v>2090</v>
      </c>
      <c r="BP31" s="443">
        <v>2070</v>
      </c>
      <c r="BQ31" s="443">
        <v>5660</v>
      </c>
      <c r="BR31" s="442" t="s">
        <v>493</v>
      </c>
      <c r="BS31" s="443">
        <v>10</v>
      </c>
      <c r="BT31" s="443" t="s">
        <v>493</v>
      </c>
      <c r="BU31" s="444">
        <v>10</v>
      </c>
      <c r="BV31" s="442">
        <v>6100</v>
      </c>
      <c r="BW31" s="443">
        <v>5780</v>
      </c>
      <c r="BX31" s="443">
        <v>5300</v>
      </c>
      <c r="BY31" s="444">
        <v>17180</v>
      </c>
      <c r="BZ31" s="442">
        <v>5890</v>
      </c>
      <c r="CA31" s="443">
        <v>5600</v>
      </c>
      <c r="CB31" s="443">
        <v>2550</v>
      </c>
      <c r="CC31" s="444">
        <v>14050</v>
      </c>
      <c r="CD31" s="443">
        <v>1990</v>
      </c>
      <c r="CE31" s="443">
        <v>2920</v>
      </c>
      <c r="CF31" s="443">
        <v>1340</v>
      </c>
      <c r="CG31" s="443">
        <v>6250</v>
      </c>
      <c r="CH31" s="442" t="s">
        <v>493</v>
      </c>
      <c r="CI31" s="443">
        <v>50</v>
      </c>
      <c r="CJ31" s="443" t="s">
        <v>493</v>
      </c>
      <c r="CK31" s="444">
        <v>50</v>
      </c>
      <c r="CL31" s="442">
        <v>7880</v>
      </c>
      <c r="CM31" s="443">
        <v>8570</v>
      </c>
      <c r="CN31" s="443">
        <v>3900</v>
      </c>
      <c r="CO31" s="444">
        <v>20350</v>
      </c>
      <c r="CP31" s="442">
        <v>7720</v>
      </c>
      <c r="CQ31" s="443">
        <v>8460</v>
      </c>
      <c r="CR31" s="443">
        <v>11190</v>
      </c>
      <c r="CS31" s="444">
        <v>27370</v>
      </c>
      <c r="CT31" s="443">
        <v>2890</v>
      </c>
      <c r="CU31" s="443">
        <v>4450</v>
      </c>
      <c r="CV31" s="443">
        <v>6590</v>
      </c>
      <c r="CW31" s="443">
        <v>13930</v>
      </c>
      <c r="CX31" s="442">
        <v>10</v>
      </c>
      <c r="CY31" s="443">
        <v>60</v>
      </c>
      <c r="CZ31" s="443">
        <v>40</v>
      </c>
      <c r="DA31" s="444">
        <v>100</v>
      </c>
      <c r="DB31" s="442">
        <v>10620</v>
      </c>
      <c r="DC31" s="443">
        <v>12970</v>
      </c>
      <c r="DD31" s="443">
        <v>17810</v>
      </c>
      <c r="DE31" s="443">
        <v>41400</v>
      </c>
      <c r="DF31" s="445">
        <v>7720</v>
      </c>
      <c r="DG31" s="443">
        <v>8750</v>
      </c>
      <c r="DH31" s="443">
        <v>13650</v>
      </c>
      <c r="DI31" s="444">
        <v>30120</v>
      </c>
      <c r="DJ31" s="443">
        <v>2930</v>
      </c>
      <c r="DK31" s="443">
        <v>4890</v>
      </c>
      <c r="DL31" s="443">
        <v>9080</v>
      </c>
      <c r="DM31" s="443">
        <v>16900</v>
      </c>
      <c r="DN31" s="442">
        <v>20</v>
      </c>
      <c r="DO31" s="443">
        <v>100</v>
      </c>
      <c r="DP31" s="443">
        <v>100</v>
      </c>
      <c r="DQ31" s="444">
        <v>210</v>
      </c>
      <c r="DR31" s="442">
        <v>10670</v>
      </c>
      <c r="DS31" s="443">
        <v>13740</v>
      </c>
      <c r="DT31" s="443">
        <v>22820</v>
      </c>
      <c r="DU31" s="444">
        <v>47230</v>
      </c>
      <c r="DV31" s="442">
        <v>6690</v>
      </c>
      <c r="DW31" s="443">
        <v>8540</v>
      </c>
      <c r="DX31" s="443">
        <v>11090</v>
      </c>
      <c r="DY31" s="444">
        <v>26310</v>
      </c>
      <c r="DZ31" s="443">
        <v>2740</v>
      </c>
      <c r="EA31" s="443">
        <v>5320</v>
      </c>
      <c r="EB31" s="443">
        <v>10090</v>
      </c>
      <c r="EC31" s="443">
        <v>18150</v>
      </c>
      <c r="ED31" s="442">
        <v>60</v>
      </c>
      <c r="EE31" s="443">
        <v>170</v>
      </c>
      <c r="EF31" s="443">
        <v>370</v>
      </c>
      <c r="EG31" s="444">
        <v>600</v>
      </c>
      <c r="EH31" s="442">
        <v>9490</v>
      </c>
      <c r="EI31" s="443">
        <v>14030</v>
      </c>
      <c r="EJ31" s="443">
        <v>21560</v>
      </c>
      <c r="EK31" s="444">
        <v>45070</v>
      </c>
      <c r="EL31" s="432">
        <v>6280</v>
      </c>
      <c r="EM31" s="432">
        <v>8730</v>
      </c>
      <c r="EN31" s="432">
        <v>11070</v>
      </c>
      <c r="EO31" s="432">
        <v>26080</v>
      </c>
      <c r="EP31" s="446">
        <v>3140</v>
      </c>
      <c r="EQ31" s="432">
        <v>5310</v>
      </c>
      <c r="ER31" s="432">
        <v>4630</v>
      </c>
      <c r="ES31" s="447">
        <v>13080</v>
      </c>
      <c r="ET31" s="446">
        <v>80</v>
      </c>
      <c r="EU31" s="432">
        <v>310</v>
      </c>
      <c r="EV31" s="432">
        <v>490</v>
      </c>
      <c r="EW31" s="432">
        <v>890</v>
      </c>
      <c r="EX31" s="446">
        <v>9510</v>
      </c>
      <c r="EY31" s="432">
        <v>14350</v>
      </c>
      <c r="EZ31" s="432">
        <v>16190</v>
      </c>
      <c r="FA31" s="447">
        <v>40050</v>
      </c>
      <c r="FB31" s="436">
        <v>6300</v>
      </c>
      <c r="FC31" s="436">
        <v>8040</v>
      </c>
      <c r="FD31" s="436">
        <v>12310</v>
      </c>
      <c r="FE31" s="437">
        <v>26660</v>
      </c>
      <c r="FF31" s="436">
        <v>3560</v>
      </c>
      <c r="FG31" s="436">
        <v>5590</v>
      </c>
      <c r="FH31" s="436">
        <v>7900</v>
      </c>
      <c r="FI31" s="437">
        <v>17050</v>
      </c>
      <c r="FJ31" s="436">
        <v>120</v>
      </c>
      <c r="FK31" s="436">
        <v>500</v>
      </c>
      <c r="FL31" s="436">
        <v>1220</v>
      </c>
      <c r="FM31" s="437">
        <v>1840</v>
      </c>
      <c r="FN31" s="436">
        <v>9990</v>
      </c>
      <c r="FO31" s="436">
        <v>14130</v>
      </c>
      <c r="FP31" s="436">
        <v>21430</v>
      </c>
      <c r="FQ31" s="437">
        <v>45550</v>
      </c>
      <c r="FR31" s="436">
        <v>6030</v>
      </c>
      <c r="FS31" s="436">
        <v>7370</v>
      </c>
      <c r="FT31" s="436">
        <v>11350</v>
      </c>
      <c r="FU31" s="437">
        <v>24750</v>
      </c>
      <c r="FV31" s="436">
        <v>4430</v>
      </c>
      <c r="FW31" s="436">
        <v>5760</v>
      </c>
      <c r="FX31" s="436">
        <v>8540</v>
      </c>
      <c r="FY31" s="437">
        <v>18730</v>
      </c>
      <c r="FZ31" s="436">
        <v>200</v>
      </c>
      <c r="GA31" s="436">
        <v>680</v>
      </c>
      <c r="GB31" s="436">
        <v>1930</v>
      </c>
      <c r="GC31" s="437">
        <v>2810</v>
      </c>
      <c r="GD31" s="436">
        <v>10650</v>
      </c>
      <c r="GE31" s="436">
        <v>13800</v>
      </c>
      <c r="GF31" s="436">
        <v>21830</v>
      </c>
      <c r="GG31" s="437">
        <v>46280</v>
      </c>
      <c r="GH31" s="438">
        <v>2250</v>
      </c>
      <c r="GI31" s="438">
        <v>1870</v>
      </c>
      <c r="GJ31" s="438">
        <v>2120</v>
      </c>
      <c r="GK31" s="439">
        <v>6240</v>
      </c>
      <c r="GL31" s="438">
        <v>1840</v>
      </c>
      <c r="GM31" s="438">
        <v>1720</v>
      </c>
      <c r="GN31" s="438">
        <v>1770</v>
      </c>
      <c r="GO31" s="439">
        <v>5330</v>
      </c>
      <c r="GP31" s="438">
        <v>100</v>
      </c>
      <c r="GQ31" s="438">
        <v>250</v>
      </c>
      <c r="GR31" s="438">
        <v>540</v>
      </c>
      <c r="GS31" s="439">
        <v>900</v>
      </c>
      <c r="GT31" s="438">
        <v>4190</v>
      </c>
      <c r="GU31" s="438">
        <v>3840</v>
      </c>
      <c r="GV31" s="438">
        <v>4430</v>
      </c>
      <c r="GW31" s="439">
        <v>12460</v>
      </c>
    </row>
    <row r="32" spans="1:205">
      <c r="A32" s="291" t="s">
        <v>323</v>
      </c>
      <c r="B32" s="292">
        <v>23440</v>
      </c>
      <c r="C32" s="293">
        <v>26520</v>
      </c>
      <c r="D32" s="293">
        <v>32160</v>
      </c>
      <c r="E32" s="293">
        <v>35040</v>
      </c>
      <c r="F32" s="293">
        <v>39120</v>
      </c>
      <c r="G32" s="295">
        <v>58340</v>
      </c>
      <c r="H32" s="301">
        <v>66850</v>
      </c>
      <c r="I32" s="295">
        <v>68960</v>
      </c>
      <c r="J32" s="295">
        <v>60220</v>
      </c>
      <c r="K32" s="302">
        <v>65030</v>
      </c>
      <c r="L32" s="302">
        <v>65290</v>
      </c>
      <c r="M32" s="300">
        <v>19700</v>
      </c>
      <c r="N32" s="638"/>
      <c r="P32" s="440" t="s">
        <v>323</v>
      </c>
      <c r="Q32" s="441"/>
      <c r="R32" s="442">
        <v>9960</v>
      </c>
      <c r="S32" s="443">
        <v>6850</v>
      </c>
      <c r="T32" s="443" t="s">
        <v>493</v>
      </c>
      <c r="U32" s="444">
        <v>16810</v>
      </c>
      <c r="V32" s="442">
        <v>2510</v>
      </c>
      <c r="W32" s="443">
        <v>4110</v>
      </c>
      <c r="X32" s="443">
        <v>10</v>
      </c>
      <c r="Y32" s="444">
        <v>6630</v>
      </c>
      <c r="Z32" s="442">
        <v>12470</v>
      </c>
      <c r="AA32" s="443">
        <v>10960</v>
      </c>
      <c r="AB32" s="443">
        <v>10</v>
      </c>
      <c r="AC32" s="444">
        <v>23440</v>
      </c>
      <c r="AD32" s="442">
        <v>10880</v>
      </c>
      <c r="AE32" s="443">
        <v>7500</v>
      </c>
      <c r="AF32" s="443">
        <v>20</v>
      </c>
      <c r="AG32" s="444">
        <v>18410</v>
      </c>
      <c r="AH32" s="443">
        <v>3230</v>
      </c>
      <c r="AI32" s="443">
        <v>4880</v>
      </c>
      <c r="AJ32" s="443">
        <v>10</v>
      </c>
      <c r="AK32" s="443">
        <v>8110</v>
      </c>
      <c r="AL32" s="442" t="s">
        <v>493</v>
      </c>
      <c r="AM32" s="443" t="s">
        <v>493</v>
      </c>
      <c r="AN32" s="443" t="s">
        <v>493</v>
      </c>
      <c r="AO32" s="444" t="s">
        <v>493</v>
      </c>
      <c r="AP32" s="442">
        <v>14110</v>
      </c>
      <c r="AQ32" s="443">
        <v>12380</v>
      </c>
      <c r="AR32" s="443">
        <v>30</v>
      </c>
      <c r="AS32" s="444">
        <v>26520</v>
      </c>
      <c r="AT32" s="442">
        <v>10770</v>
      </c>
      <c r="AU32" s="443">
        <v>9420</v>
      </c>
      <c r="AV32" s="443">
        <v>2100</v>
      </c>
      <c r="AW32" s="444">
        <v>22290</v>
      </c>
      <c r="AX32" s="443">
        <v>3050</v>
      </c>
      <c r="AY32" s="443">
        <v>4900</v>
      </c>
      <c r="AZ32" s="443">
        <v>1910</v>
      </c>
      <c r="BA32" s="443">
        <v>9860</v>
      </c>
      <c r="BB32" s="442" t="s">
        <v>493</v>
      </c>
      <c r="BC32" s="443" t="s">
        <v>493</v>
      </c>
      <c r="BD32" s="443" t="s">
        <v>493</v>
      </c>
      <c r="BE32" s="444">
        <v>10</v>
      </c>
      <c r="BF32" s="442">
        <v>13820</v>
      </c>
      <c r="BG32" s="443">
        <v>14330</v>
      </c>
      <c r="BH32" s="443">
        <v>4010</v>
      </c>
      <c r="BI32" s="444">
        <v>32160</v>
      </c>
      <c r="BJ32" s="442">
        <v>9660</v>
      </c>
      <c r="BK32" s="443">
        <v>9180</v>
      </c>
      <c r="BL32" s="443">
        <v>5010</v>
      </c>
      <c r="BM32" s="444">
        <v>23860</v>
      </c>
      <c r="BN32" s="443">
        <v>3110</v>
      </c>
      <c r="BO32" s="443">
        <v>4890</v>
      </c>
      <c r="BP32" s="443">
        <v>3190</v>
      </c>
      <c r="BQ32" s="443">
        <v>11180</v>
      </c>
      <c r="BR32" s="442" t="s">
        <v>493</v>
      </c>
      <c r="BS32" s="443">
        <v>10</v>
      </c>
      <c r="BT32" s="443" t="s">
        <v>493</v>
      </c>
      <c r="BU32" s="444">
        <v>10</v>
      </c>
      <c r="BV32" s="442">
        <v>12770</v>
      </c>
      <c r="BW32" s="443">
        <v>14080</v>
      </c>
      <c r="BX32" s="443">
        <v>8200</v>
      </c>
      <c r="BY32" s="444">
        <v>35040</v>
      </c>
      <c r="BZ32" s="442">
        <v>10950</v>
      </c>
      <c r="CA32" s="443">
        <v>12000</v>
      </c>
      <c r="CB32" s="443">
        <v>4010</v>
      </c>
      <c r="CC32" s="444">
        <v>26950</v>
      </c>
      <c r="CD32" s="443">
        <v>3580</v>
      </c>
      <c r="CE32" s="443">
        <v>6090</v>
      </c>
      <c r="CF32" s="443">
        <v>2410</v>
      </c>
      <c r="CG32" s="443">
        <v>12080</v>
      </c>
      <c r="CH32" s="442" t="s">
        <v>493</v>
      </c>
      <c r="CI32" s="443">
        <v>80</v>
      </c>
      <c r="CJ32" s="443">
        <v>10</v>
      </c>
      <c r="CK32" s="444">
        <v>90</v>
      </c>
      <c r="CL32" s="442">
        <v>14530</v>
      </c>
      <c r="CM32" s="443">
        <v>18170</v>
      </c>
      <c r="CN32" s="443">
        <v>6420</v>
      </c>
      <c r="CO32" s="444">
        <v>39120</v>
      </c>
      <c r="CP32" s="442">
        <v>11110</v>
      </c>
      <c r="CQ32" s="443">
        <v>12790</v>
      </c>
      <c r="CR32" s="443">
        <v>13190</v>
      </c>
      <c r="CS32" s="444">
        <v>37090</v>
      </c>
      <c r="CT32" s="443">
        <v>4610</v>
      </c>
      <c r="CU32" s="443">
        <v>7680</v>
      </c>
      <c r="CV32" s="443">
        <v>8800</v>
      </c>
      <c r="CW32" s="443">
        <v>21090</v>
      </c>
      <c r="CX32" s="442">
        <v>10</v>
      </c>
      <c r="CY32" s="443">
        <v>120</v>
      </c>
      <c r="CZ32" s="443">
        <v>30</v>
      </c>
      <c r="DA32" s="444">
        <v>160</v>
      </c>
      <c r="DB32" s="442">
        <v>15720</v>
      </c>
      <c r="DC32" s="443">
        <v>20600</v>
      </c>
      <c r="DD32" s="443">
        <v>22020</v>
      </c>
      <c r="DE32" s="443">
        <v>58340</v>
      </c>
      <c r="DF32" s="445">
        <v>11660</v>
      </c>
      <c r="DG32" s="443">
        <v>13840</v>
      </c>
      <c r="DH32" s="443">
        <v>15690</v>
      </c>
      <c r="DI32" s="444">
        <v>41200</v>
      </c>
      <c r="DJ32" s="443">
        <v>4550</v>
      </c>
      <c r="DK32" s="443">
        <v>8750</v>
      </c>
      <c r="DL32" s="443">
        <v>12030</v>
      </c>
      <c r="DM32" s="443">
        <v>25330</v>
      </c>
      <c r="DN32" s="442">
        <v>30</v>
      </c>
      <c r="DO32" s="443">
        <v>180</v>
      </c>
      <c r="DP32" s="443">
        <v>120</v>
      </c>
      <c r="DQ32" s="444">
        <v>320</v>
      </c>
      <c r="DR32" s="442">
        <v>16240</v>
      </c>
      <c r="DS32" s="443">
        <v>22770</v>
      </c>
      <c r="DT32" s="443">
        <v>27850</v>
      </c>
      <c r="DU32" s="444">
        <v>66850</v>
      </c>
      <c r="DV32" s="442">
        <v>10510</v>
      </c>
      <c r="DW32" s="443">
        <v>13980</v>
      </c>
      <c r="DX32" s="443">
        <v>13940</v>
      </c>
      <c r="DY32" s="444">
        <v>38430</v>
      </c>
      <c r="DZ32" s="443">
        <v>4770</v>
      </c>
      <c r="EA32" s="443">
        <v>9980</v>
      </c>
      <c r="EB32" s="443">
        <v>14610</v>
      </c>
      <c r="EC32" s="443">
        <v>29360</v>
      </c>
      <c r="ED32" s="442">
        <v>70</v>
      </c>
      <c r="EE32" s="443">
        <v>330</v>
      </c>
      <c r="EF32" s="443">
        <v>780</v>
      </c>
      <c r="EG32" s="444">
        <v>1180</v>
      </c>
      <c r="EH32" s="442">
        <v>15350</v>
      </c>
      <c r="EI32" s="443">
        <v>24300</v>
      </c>
      <c r="EJ32" s="443">
        <v>29320</v>
      </c>
      <c r="EK32" s="444">
        <v>68960</v>
      </c>
      <c r="EL32" s="432">
        <v>10580</v>
      </c>
      <c r="EM32" s="432">
        <v>13500</v>
      </c>
      <c r="EN32" s="432">
        <v>13630</v>
      </c>
      <c r="EO32" s="432">
        <v>37700</v>
      </c>
      <c r="EP32" s="446">
        <v>5180</v>
      </c>
      <c r="EQ32" s="432">
        <v>9380</v>
      </c>
      <c r="ER32" s="432">
        <v>6830</v>
      </c>
      <c r="ES32" s="447">
        <v>21400</v>
      </c>
      <c r="ET32" s="446">
        <v>90</v>
      </c>
      <c r="EU32" s="432">
        <v>410</v>
      </c>
      <c r="EV32" s="432">
        <v>610</v>
      </c>
      <c r="EW32" s="432">
        <v>1120</v>
      </c>
      <c r="EX32" s="446">
        <v>15850</v>
      </c>
      <c r="EY32" s="432">
        <v>23300</v>
      </c>
      <c r="EZ32" s="432">
        <v>21070</v>
      </c>
      <c r="FA32" s="447">
        <v>60220</v>
      </c>
      <c r="FB32" s="436">
        <v>10710</v>
      </c>
      <c r="FC32" s="436">
        <v>11960</v>
      </c>
      <c r="FD32" s="436">
        <v>14230</v>
      </c>
      <c r="FE32" s="437">
        <v>36890</v>
      </c>
      <c r="FF32" s="436">
        <v>5340</v>
      </c>
      <c r="FG32" s="436">
        <v>9470</v>
      </c>
      <c r="FH32" s="436">
        <v>10850</v>
      </c>
      <c r="FI32" s="437">
        <v>25660</v>
      </c>
      <c r="FJ32" s="436">
        <v>150</v>
      </c>
      <c r="FK32" s="436">
        <v>580</v>
      </c>
      <c r="FL32" s="436">
        <v>1750</v>
      </c>
      <c r="FM32" s="437">
        <v>2480</v>
      </c>
      <c r="FN32" s="436">
        <v>16190</v>
      </c>
      <c r="FO32" s="436">
        <v>22000</v>
      </c>
      <c r="FP32" s="436">
        <v>26830</v>
      </c>
      <c r="FQ32" s="437">
        <v>65030</v>
      </c>
      <c r="FR32" s="436">
        <v>11210</v>
      </c>
      <c r="FS32" s="436">
        <v>11240</v>
      </c>
      <c r="FT32" s="436">
        <v>13870</v>
      </c>
      <c r="FU32" s="437">
        <v>36320</v>
      </c>
      <c r="FV32" s="436">
        <v>5750</v>
      </c>
      <c r="FW32" s="436">
        <v>9080</v>
      </c>
      <c r="FX32" s="436">
        <v>10940</v>
      </c>
      <c r="FY32" s="437">
        <v>25770</v>
      </c>
      <c r="FZ32" s="436">
        <v>240</v>
      </c>
      <c r="GA32" s="436">
        <v>770</v>
      </c>
      <c r="GB32" s="436">
        <v>2200</v>
      </c>
      <c r="GC32" s="437">
        <v>3210</v>
      </c>
      <c r="GD32" s="436">
        <v>17190</v>
      </c>
      <c r="GE32" s="436">
        <v>21100</v>
      </c>
      <c r="GF32" s="436">
        <v>27000</v>
      </c>
      <c r="GG32" s="437">
        <v>65290</v>
      </c>
      <c r="GH32" s="438">
        <v>4750</v>
      </c>
      <c r="GI32" s="438">
        <v>2910</v>
      </c>
      <c r="GJ32" s="438">
        <v>2860</v>
      </c>
      <c r="GK32" s="439">
        <v>10520</v>
      </c>
      <c r="GL32" s="438">
        <v>2730</v>
      </c>
      <c r="GM32" s="438">
        <v>2790</v>
      </c>
      <c r="GN32" s="438">
        <v>2560</v>
      </c>
      <c r="GO32" s="439">
        <v>8070</v>
      </c>
      <c r="GP32" s="438">
        <v>180</v>
      </c>
      <c r="GQ32" s="438">
        <v>360</v>
      </c>
      <c r="GR32" s="438">
        <v>570</v>
      </c>
      <c r="GS32" s="439">
        <v>1120</v>
      </c>
      <c r="GT32" s="438">
        <v>7660</v>
      </c>
      <c r="GU32" s="438">
        <v>6060</v>
      </c>
      <c r="GV32" s="438">
        <v>5980</v>
      </c>
      <c r="GW32" s="439">
        <v>19700</v>
      </c>
    </row>
    <row r="33" spans="1:205">
      <c r="A33" s="291" t="s">
        <v>324</v>
      </c>
      <c r="B33" s="292">
        <v>19050</v>
      </c>
      <c r="C33" s="293">
        <v>20810</v>
      </c>
      <c r="D33" s="293">
        <v>25280</v>
      </c>
      <c r="E33" s="293">
        <v>27790</v>
      </c>
      <c r="F33" s="293">
        <v>35020</v>
      </c>
      <c r="G33" s="295">
        <v>49330</v>
      </c>
      <c r="H33" s="301">
        <v>55950</v>
      </c>
      <c r="I33" s="295">
        <v>52540</v>
      </c>
      <c r="J33" s="304">
        <v>45960</v>
      </c>
      <c r="K33" s="302">
        <v>51480</v>
      </c>
      <c r="L33" s="302">
        <v>54160</v>
      </c>
      <c r="M33" s="300">
        <v>18320</v>
      </c>
      <c r="N33" s="638"/>
      <c r="P33" s="440" t="s">
        <v>324</v>
      </c>
      <c r="Q33" s="448"/>
      <c r="R33" s="449">
        <v>7550</v>
      </c>
      <c r="S33" s="450">
        <v>4930</v>
      </c>
      <c r="T33" s="450">
        <v>10</v>
      </c>
      <c r="U33" s="451">
        <v>12500</v>
      </c>
      <c r="V33" s="449">
        <v>2610</v>
      </c>
      <c r="W33" s="450">
        <v>3870</v>
      </c>
      <c r="X33" s="450">
        <v>70</v>
      </c>
      <c r="Y33" s="451">
        <v>6550</v>
      </c>
      <c r="Z33" s="449">
        <v>10160</v>
      </c>
      <c r="AA33" s="450">
        <v>8810</v>
      </c>
      <c r="AB33" s="450">
        <v>80</v>
      </c>
      <c r="AC33" s="451">
        <v>19050</v>
      </c>
      <c r="AD33" s="449">
        <v>8860</v>
      </c>
      <c r="AE33" s="450">
        <v>5590</v>
      </c>
      <c r="AF33" s="450">
        <v>30</v>
      </c>
      <c r="AG33" s="451">
        <v>14480</v>
      </c>
      <c r="AH33" s="450">
        <v>2790</v>
      </c>
      <c r="AI33" s="450">
        <v>3480</v>
      </c>
      <c r="AJ33" s="450">
        <v>20</v>
      </c>
      <c r="AK33" s="450">
        <v>6280</v>
      </c>
      <c r="AL33" s="449">
        <v>20</v>
      </c>
      <c r="AM33" s="450">
        <v>40</v>
      </c>
      <c r="AN33" s="450" t="s">
        <v>493</v>
      </c>
      <c r="AO33" s="451">
        <v>50</v>
      </c>
      <c r="AP33" s="449">
        <v>11670</v>
      </c>
      <c r="AQ33" s="450">
        <v>9100</v>
      </c>
      <c r="AR33" s="450">
        <v>40</v>
      </c>
      <c r="AS33" s="451">
        <v>20810</v>
      </c>
      <c r="AT33" s="449">
        <v>8910</v>
      </c>
      <c r="AU33" s="450">
        <v>6810</v>
      </c>
      <c r="AV33" s="450">
        <v>1530</v>
      </c>
      <c r="AW33" s="451">
        <v>17260</v>
      </c>
      <c r="AX33" s="450">
        <v>2760</v>
      </c>
      <c r="AY33" s="450">
        <v>3920</v>
      </c>
      <c r="AZ33" s="450">
        <v>1340</v>
      </c>
      <c r="BA33" s="450">
        <v>8020</v>
      </c>
      <c r="BB33" s="449" t="s">
        <v>493</v>
      </c>
      <c r="BC33" s="450" t="s">
        <v>493</v>
      </c>
      <c r="BD33" s="450" t="s">
        <v>493</v>
      </c>
      <c r="BE33" s="451" t="s">
        <v>493</v>
      </c>
      <c r="BF33" s="449">
        <v>11680</v>
      </c>
      <c r="BG33" s="450">
        <v>10730</v>
      </c>
      <c r="BH33" s="450">
        <v>2870</v>
      </c>
      <c r="BI33" s="451">
        <v>25280</v>
      </c>
      <c r="BJ33" s="449">
        <v>7940</v>
      </c>
      <c r="BK33" s="450">
        <v>7140</v>
      </c>
      <c r="BL33" s="450">
        <v>3650</v>
      </c>
      <c r="BM33" s="451">
        <v>18730</v>
      </c>
      <c r="BN33" s="450">
        <v>2620</v>
      </c>
      <c r="BO33" s="450">
        <v>3870</v>
      </c>
      <c r="BP33" s="450">
        <v>2570</v>
      </c>
      <c r="BQ33" s="450">
        <v>9060</v>
      </c>
      <c r="BR33" s="449" t="s">
        <v>493</v>
      </c>
      <c r="BS33" s="450">
        <v>10</v>
      </c>
      <c r="BT33" s="450" t="s">
        <v>493</v>
      </c>
      <c r="BU33" s="451">
        <v>10</v>
      </c>
      <c r="BV33" s="449">
        <v>10560</v>
      </c>
      <c r="BW33" s="450">
        <v>11010</v>
      </c>
      <c r="BX33" s="450">
        <v>6220</v>
      </c>
      <c r="BY33" s="451">
        <v>27790</v>
      </c>
      <c r="BZ33" s="449">
        <v>9520</v>
      </c>
      <c r="CA33" s="450">
        <v>10100</v>
      </c>
      <c r="CB33" s="450">
        <v>4050</v>
      </c>
      <c r="CC33" s="451">
        <v>23670</v>
      </c>
      <c r="CD33" s="450">
        <v>3080</v>
      </c>
      <c r="CE33" s="450">
        <v>5110</v>
      </c>
      <c r="CF33" s="450">
        <v>2880</v>
      </c>
      <c r="CG33" s="450">
        <v>11070</v>
      </c>
      <c r="CH33" s="449">
        <v>20</v>
      </c>
      <c r="CI33" s="450">
        <v>210</v>
      </c>
      <c r="CJ33" s="450">
        <v>60</v>
      </c>
      <c r="CK33" s="451">
        <v>290</v>
      </c>
      <c r="CL33" s="449">
        <v>12620</v>
      </c>
      <c r="CM33" s="450">
        <v>15410</v>
      </c>
      <c r="CN33" s="450">
        <v>6990</v>
      </c>
      <c r="CO33" s="451">
        <v>35020</v>
      </c>
      <c r="CP33" s="449">
        <v>9310</v>
      </c>
      <c r="CQ33" s="450">
        <v>10810</v>
      </c>
      <c r="CR33" s="450">
        <v>11970</v>
      </c>
      <c r="CS33" s="451">
        <v>32080</v>
      </c>
      <c r="CT33" s="450">
        <v>3540</v>
      </c>
      <c r="CU33" s="450">
        <v>6190</v>
      </c>
      <c r="CV33" s="450">
        <v>7200</v>
      </c>
      <c r="CW33" s="450">
        <v>16930</v>
      </c>
      <c r="CX33" s="449">
        <v>10</v>
      </c>
      <c r="CY33" s="450">
        <v>170</v>
      </c>
      <c r="CZ33" s="450">
        <v>140</v>
      </c>
      <c r="DA33" s="451">
        <v>320</v>
      </c>
      <c r="DB33" s="449">
        <v>12850</v>
      </c>
      <c r="DC33" s="450">
        <v>17170</v>
      </c>
      <c r="DD33" s="450">
        <v>19310</v>
      </c>
      <c r="DE33" s="450">
        <v>49330</v>
      </c>
      <c r="DF33" s="452">
        <v>9730</v>
      </c>
      <c r="DG33" s="450">
        <v>12170</v>
      </c>
      <c r="DH33" s="450">
        <v>13460</v>
      </c>
      <c r="DI33" s="451">
        <v>35360</v>
      </c>
      <c r="DJ33" s="450">
        <v>3300</v>
      </c>
      <c r="DK33" s="450">
        <v>6850</v>
      </c>
      <c r="DL33" s="450">
        <v>10010</v>
      </c>
      <c r="DM33" s="450">
        <v>20160</v>
      </c>
      <c r="DN33" s="449">
        <v>30</v>
      </c>
      <c r="DO33" s="450">
        <v>210</v>
      </c>
      <c r="DP33" s="450">
        <v>190</v>
      </c>
      <c r="DQ33" s="451">
        <v>430</v>
      </c>
      <c r="DR33" s="449">
        <v>13060</v>
      </c>
      <c r="DS33" s="450">
        <v>19230</v>
      </c>
      <c r="DT33" s="450">
        <v>23660</v>
      </c>
      <c r="DU33" s="451">
        <v>55950</v>
      </c>
      <c r="DV33" s="449">
        <v>9170</v>
      </c>
      <c r="DW33" s="450">
        <v>11240</v>
      </c>
      <c r="DX33" s="450">
        <v>10370</v>
      </c>
      <c r="DY33" s="451">
        <v>30780</v>
      </c>
      <c r="DZ33" s="450">
        <v>3360</v>
      </c>
      <c r="EA33" s="450">
        <v>6890</v>
      </c>
      <c r="EB33" s="450">
        <v>10700</v>
      </c>
      <c r="EC33" s="450">
        <v>20950</v>
      </c>
      <c r="ED33" s="449">
        <v>50</v>
      </c>
      <c r="EE33" s="450">
        <v>240</v>
      </c>
      <c r="EF33" s="450">
        <v>520</v>
      </c>
      <c r="EG33" s="451">
        <v>810</v>
      </c>
      <c r="EH33" s="449">
        <v>12590</v>
      </c>
      <c r="EI33" s="450">
        <v>18370</v>
      </c>
      <c r="EJ33" s="450">
        <v>21580</v>
      </c>
      <c r="EK33" s="451">
        <v>52540</v>
      </c>
      <c r="EL33" s="432">
        <v>9150</v>
      </c>
      <c r="EM33" s="432">
        <v>10820</v>
      </c>
      <c r="EN33" s="432">
        <v>10250</v>
      </c>
      <c r="EO33" s="453">
        <v>30220</v>
      </c>
      <c r="EP33" s="454">
        <v>3520</v>
      </c>
      <c r="EQ33" s="453">
        <v>6650</v>
      </c>
      <c r="ER33" s="453">
        <v>4830</v>
      </c>
      <c r="ES33" s="455">
        <v>15000</v>
      </c>
      <c r="ET33" s="454">
        <v>70</v>
      </c>
      <c r="EU33" s="453">
        <v>220</v>
      </c>
      <c r="EV33" s="453">
        <v>460</v>
      </c>
      <c r="EW33" s="453">
        <v>750</v>
      </c>
      <c r="EX33" s="454">
        <v>12730</v>
      </c>
      <c r="EY33" s="453">
        <v>17690</v>
      </c>
      <c r="EZ33" s="453">
        <v>15540</v>
      </c>
      <c r="FA33" s="455">
        <v>45960</v>
      </c>
      <c r="FB33" s="436">
        <v>9250</v>
      </c>
      <c r="FC33" s="436">
        <v>10240</v>
      </c>
      <c r="FD33" s="436">
        <v>11360</v>
      </c>
      <c r="FE33" s="437">
        <v>30850</v>
      </c>
      <c r="FF33" s="436">
        <v>3860</v>
      </c>
      <c r="FG33" s="436">
        <v>7050</v>
      </c>
      <c r="FH33" s="436">
        <v>8210</v>
      </c>
      <c r="FI33" s="437">
        <v>19120</v>
      </c>
      <c r="FJ33" s="436">
        <v>70</v>
      </c>
      <c r="FK33" s="436">
        <v>310</v>
      </c>
      <c r="FL33" s="436">
        <v>1130</v>
      </c>
      <c r="FM33" s="437">
        <v>1500</v>
      </c>
      <c r="FN33" s="436">
        <v>13180</v>
      </c>
      <c r="FO33" s="436">
        <v>17600</v>
      </c>
      <c r="FP33" s="436">
        <v>20700</v>
      </c>
      <c r="FQ33" s="437">
        <v>51480</v>
      </c>
      <c r="FR33" s="436">
        <v>9510</v>
      </c>
      <c r="FS33" s="436">
        <v>9640</v>
      </c>
      <c r="FT33" s="436">
        <v>11130</v>
      </c>
      <c r="FU33" s="437">
        <v>30280</v>
      </c>
      <c r="FV33" s="436">
        <v>4470</v>
      </c>
      <c r="FW33" s="436">
        <v>7650</v>
      </c>
      <c r="FX33" s="436">
        <v>9320</v>
      </c>
      <c r="FY33" s="437">
        <v>21440</v>
      </c>
      <c r="FZ33" s="436">
        <v>130</v>
      </c>
      <c r="GA33" s="436">
        <v>470</v>
      </c>
      <c r="GB33" s="436">
        <v>1840</v>
      </c>
      <c r="GC33" s="437">
        <v>2440</v>
      </c>
      <c r="GD33" s="436">
        <v>14120</v>
      </c>
      <c r="GE33" s="436">
        <v>17760</v>
      </c>
      <c r="GF33" s="436">
        <v>22280</v>
      </c>
      <c r="GG33" s="437">
        <v>54160</v>
      </c>
      <c r="GH33" s="438">
        <v>4480</v>
      </c>
      <c r="GI33" s="438">
        <v>2700</v>
      </c>
      <c r="GJ33" s="438">
        <v>2750</v>
      </c>
      <c r="GK33" s="439">
        <v>9930</v>
      </c>
      <c r="GL33" s="438">
        <v>2320</v>
      </c>
      <c r="GM33" s="438">
        <v>2580</v>
      </c>
      <c r="GN33" s="438">
        <v>2490</v>
      </c>
      <c r="GO33" s="439">
        <v>7390</v>
      </c>
      <c r="GP33" s="438">
        <v>120</v>
      </c>
      <c r="GQ33" s="438">
        <v>300</v>
      </c>
      <c r="GR33" s="438">
        <v>580</v>
      </c>
      <c r="GS33" s="439">
        <v>990</v>
      </c>
      <c r="GT33" s="438">
        <v>6910</v>
      </c>
      <c r="GU33" s="438">
        <v>5580</v>
      </c>
      <c r="GV33" s="438">
        <v>5820</v>
      </c>
      <c r="GW33" s="439">
        <v>18320</v>
      </c>
    </row>
    <row r="34" spans="1:205">
      <c r="A34" s="305" t="s">
        <v>444</v>
      </c>
      <c r="B34" s="306">
        <v>172600</v>
      </c>
      <c r="C34" s="307">
        <v>181800</v>
      </c>
      <c r="D34" s="307">
        <v>221500</v>
      </c>
      <c r="E34" s="307">
        <v>237100</v>
      </c>
      <c r="F34" s="307">
        <v>276900</v>
      </c>
      <c r="G34" s="308">
        <v>453000</v>
      </c>
      <c r="H34" s="309">
        <v>515000</v>
      </c>
      <c r="I34" s="308">
        <v>504200</v>
      </c>
      <c r="J34" s="310">
        <v>434600</v>
      </c>
      <c r="K34" s="311">
        <v>494200</v>
      </c>
      <c r="L34" s="311">
        <v>503900</v>
      </c>
      <c r="M34" s="312">
        <v>153300</v>
      </c>
      <c r="N34" s="638"/>
      <c r="P34" s="456" t="s">
        <v>444</v>
      </c>
      <c r="Q34" s="457"/>
      <c r="R34" s="458">
        <v>76200</v>
      </c>
      <c r="S34" s="459">
        <v>45100</v>
      </c>
      <c r="T34" s="459">
        <v>100</v>
      </c>
      <c r="U34" s="460">
        <v>121400</v>
      </c>
      <c r="V34" s="458">
        <v>22000</v>
      </c>
      <c r="W34" s="459">
        <v>29100</v>
      </c>
      <c r="X34" s="459">
        <v>200</v>
      </c>
      <c r="Y34" s="460">
        <v>51300</v>
      </c>
      <c r="Z34" s="458">
        <v>98200</v>
      </c>
      <c r="AA34" s="459">
        <v>74200</v>
      </c>
      <c r="AB34" s="459">
        <v>300</v>
      </c>
      <c r="AC34" s="460">
        <v>172600</v>
      </c>
      <c r="AD34" s="458">
        <v>79700</v>
      </c>
      <c r="AE34" s="459">
        <v>45700</v>
      </c>
      <c r="AF34" s="459">
        <v>100</v>
      </c>
      <c r="AG34" s="460">
        <v>125600</v>
      </c>
      <c r="AH34" s="459">
        <v>24400</v>
      </c>
      <c r="AI34" s="459">
        <v>31600</v>
      </c>
      <c r="AJ34" s="459">
        <v>100</v>
      </c>
      <c r="AK34" s="459">
        <v>56100</v>
      </c>
      <c r="AL34" s="458" t="s">
        <v>493</v>
      </c>
      <c r="AM34" s="459">
        <v>100</v>
      </c>
      <c r="AN34" s="459" t="s">
        <v>493</v>
      </c>
      <c r="AO34" s="460">
        <v>100</v>
      </c>
      <c r="AP34" s="458">
        <v>104200</v>
      </c>
      <c r="AQ34" s="459">
        <v>77300</v>
      </c>
      <c r="AR34" s="459">
        <v>300</v>
      </c>
      <c r="AS34" s="460">
        <v>181800</v>
      </c>
      <c r="AT34" s="458">
        <v>80900</v>
      </c>
      <c r="AU34" s="459">
        <v>54400</v>
      </c>
      <c r="AV34" s="459">
        <v>14400</v>
      </c>
      <c r="AW34" s="460">
        <v>149700</v>
      </c>
      <c r="AX34" s="459">
        <v>25100</v>
      </c>
      <c r="AY34" s="459">
        <v>34300</v>
      </c>
      <c r="AZ34" s="459">
        <v>12400</v>
      </c>
      <c r="BA34" s="459">
        <v>71800</v>
      </c>
      <c r="BB34" s="458" t="s">
        <v>493</v>
      </c>
      <c r="BC34" s="459" t="s">
        <v>493</v>
      </c>
      <c r="BD34" s="459" t="s">
        <v>493</v>
      </c>
      <c r="BE34" s="460" t="s">
        <v>493</v>
      </c>
      <c r="BF34" s="458">
        <v>106100</v>
      </c>
      <c r="BG34" s="459">
        <v>88700</v>
      </c>
      <c r="BH34" s="459">
        <v>26800</v>
      </c>
      <c r="BI34" s="460">
        <v>221500</v>
      </c>
      <c r="BJ34" s="458">
        <v>73400</v>
      </c>
      <c r="BK34" s="459">
        <v>52000</v>
      </c>
      <c r="BL34" s="459">
        <v>31400</v>
      </c>
      <c r="BM34" s="460">
        <v>156800</v>
      </c>
      <c r="BN34" s="459">
        <v>24800</v>
      </c>
      <c r="BO34" s="459">
        <v>31600</v>
      </c>
      <c r="BP34" s="459">
        <v>23900</v>
      </c>
      <c r="BQ34" s="459">
        <v>80200</v>
      </c>
      <c r="BR34" s="458" t="s">
        <v>493</v>
      </c>
      <c r="BS34" s="459">
        <v>100</v>
      </c>
      <c r="BT34" s="459" t="s">
        <v>493</v>
      </c>
      <c r="BU34" s="460">
        <v>100</v>
      </c>
      <c r="BV34" s="458">
        <v>98200</v>
      </c>
      <c r="BW34" s="459">
        <v>83700</v>
      </c>
      <c r="BX34" s="459">
        <v>55200</v>
      </c>
      <c r="BY34" s="460">
        <v>237100</v>
      </c>
      <c r="BZ34" s="458">
        <v>88400</v>
      </c>
      <c r="CA34" s="459">
        <v>72200</v>
      </c>
      <c r="CB34" s="459">
        <v>28100</v>
      </c>
      <c r="CC34" s="460">
        <v>188700</v>
      </c>
      <c r="CD34" s="459">
        <v>26900</v>
      </c>
      <c r="CE34" s="459">
        <v>39400</v>
      </c>
      <c r="CF34" s="459">
        <v>20400</v>
      </c>
      <c r="CG34" s="459">
        <v>86800</v>
      </c>
      <c r="CH34" s="458">
        <v>100</v>
      </c>
      <c r="CI34" s="459">
        <v>1200</v>
      </c>
      <c r="CJ34" s="459">
        <v>100</v>
      </c>
      <c r="CK34" s="460">
        <v>1400</v>
      </c>
      <c r="CL34" s="458">
        <v>115500</v>
      </c>
      <c r="CM34" s="459">
        <v>112800</v>
      </c>
      <c r="CN34" s="459">
        <v>48700</v>
      </c>
      <c r="CO34" s="460">
        <v>276900</v>
      </c>
      <c r="CP34" s="458">
        <v>96500</v>
      </c>
      <c r="CQ34" s="459">
        <v>89500</v>
      </c>
      <c r="CR34" s="459">
        <v>112400</v>
      </c>
      <c r="CS34" s="460">
        <v>298400</v>
      </c>
      <c r="CT34" s="459">
        <v>33800</v>
      </c>
      <c r="CU34" s="459">
        <v>51200</v>
      </c>
      <c r="CV34" s="459">
        <v>67300</v>
      </c>
      <c r="CW34" s="459">
        <v>152400</v>
      </c>
      <c r="CX34" s="458">
        <v>200</v>
      </c>
      <c r="CY34" s="459">
        <v>1300</v>
      </c>
      <c r="CZ34" s="459">
        <v>700</v>
      </c>
      <c r="DA34" s="460">
        <v>2200</v>
      </c>
      <c r="DB34" s="458">
        <v>130500</v>
      </c>
      <c r="DC34" s="459">
        <v>142100</v>
      </c>
      <c r="DD34" s="459">
        <v>180400</v>
      </c>
      <c r="DE34" s="459">
        <v>453000</v>
      </c>
      <c r="DF34" s="461">
        <v>94600</v>
      </c>
      <c r="DG34" s="459">
        <v>100600</v>
      </c>
      <c r="DH34" s="459">
        <v>130300</v>
      </c>
      <c r="DI34" s="460">
        <v>325500</v>
      </c>
      <c r="DJ34" s="459">
        <v>33700</v>
      </c>
      <c r="DK34" s="459">
        <v>57400</v>
      </c>
      <c r="DL34" s="459">
        <v>94700</v>
      </c>
      <c r="DM34" s="459">
        <v>185800</v>
      </c>
      <c r="DN34" s="458">
        <v>300</v>
      </c>
      <c r="DO34" s="459">
        <v>1600</v>
      </c>
      <c r="DP34" s="459">
        <v>1700</v>
      </c>
      <c r="DQ34" s="460">
        <v>3700</v>
      </c>
      <c r="DR34" s="458">
        <v>128600</v>
      </c>
      <c r="DS34" s="459">
        <v>159700</v>
      </c>
      <c r="DT34" s="459">
        <v>226700</v>
      </c>
      <c r="DU34" s="460">
        <v>515000</v>
      </c>
      <c r="DV34" s="458">
        <v>79800</v>
      </c>
      <c r="DW34" s="459">
        <v>97800</v>
      </c>
      <c r="DX34" s="459">
        <v>111600</v>
      </c>
      <c r="DY34" s="460">
        <v>289300</v>
      </c>
      <c r="DZ34" s="459">
        <v>32600</v>
      </c>
      <c r="EA34" s="459">
        <v>63200</v>
      </c>
      <c r="EB34" s="459">
        <v>109400</v>
      </c>
      <c r="EC34" s="459">
        <v>205200</v>
      </c>
      <c r="ED34" s="458">
        <v>600</v>
      </c>
      <c r="EE34" s="459">
        <v>2400</v>
      </c>
      <c r="EF34" s="459">
        <v>6700</v>
      </c>
      <c r="EG34" s="460">
        <v>9700</v>
      </c>
      <c r="EH34" s="458">
        <v>113000</v>
      </c>
      <c r="EI34" s="459">
        <v>163500</v>
      </c>
      <c r="EJ34" s="459">
        <v>227700</v>
      </c>
      <c r="EK34" s="460">
        <v>504200</v>
      </c>
      <c r="EL34" s="462">
        <v>82400</v>
      </c>
      <c r="EM34" s="463">
        <v>95900</v>
      </c>
      <c r="EN34" s="463">
        <v>104700</v>
      </c>
      <c r="EO34" s="464">
        <v>282900</v>
      </c>
      <c r="EP34" s="465">
        <v>35100</v>
      </c>
      <c r="EQ34" s="465">
        <v>58500</v>
      </c>
      <c r="ER34" s="465">
        <v>49100</v>
      </c>
      <c r="ES34" s="466">
        <v>142700</v>
      </c>
      <c r="ET34" s="467">
        <v>700</v>
      </c>
      <c r="EU34" s="465">
        <v>2800</v>
      </c>
      <c r="EV34" s="465">
        <v>5500</v>
      </c>
      <c r="EW34" s="466">
        <v>9000</v>
      </c>
      <c r="EX34" s="467">
        <v>118200</v>
      </c>
      <c r="EY34" s="465">
        <v>157100</v>
      </c>
      <c r="EZ34" s="465">
        <v>159300</v>
      </c>
      <c r="FA34" s="466">
        <v>434600</v>
      </c>
      <c r="FB34" s="468">
        <v>84600</v>
      </c>
      <c r="FC34" s="468">
        <v>92700</v>
      </c>
      <c r="FD34" s="468">
        <v>117800</v>
      </c>
      <c r="FE34" s="469">
        <v>295000</v>
      </c>
      <c r="FF34" s="468">
        <v>38600</v>
      </c>
      <c r="FG34" s="468">
        <v>61600</v>
      </c>
      <c r="FH34" s="468">
        <v>79400</v>
      </c>
      <c r="FI34" s="469">
        <v>179600</v>
      </c>
      <c r="FJ34" s="468">
        <v>1100</v>
      </c>
      <c r="FK34" s="468">
        <v>4200</v>
      </c>
      <c r="FL34" s="468">
        <v>14300</v>
      </c>
      <c r="FM34" s="469">
        <v>19500</v>
      </c>
      <c r="FN34" s="468">
        <v>124300</v>
      </c>
      <c r="FO34" s="468">
        <v>158500</v>
      </c>
      <c r="FP34" s="468">
        <v>211500</v>
      </c>
      <c r="FQ34" s="469">
        <v>494200</v>
      </c>
      <c r="FR34" s="468">
        <v>86000</v>
      </c>
      <c r="FS34" s="468">
        <v>84100</v>
      </c>
      <c r="FT34" s="468">
        <v>118200</v>
      </c>
      <c r="FU34" s="469">
        <v>288200</v>
      </c>
      <c r="FV34" s="468">
        <v>42200</v>
      </c>
      <c r="FW34" s="468">
        <v>62500</v>
      </c>
      <c r="FX34" s="468">
        <v>84200</v>
      </c>
      <c r="FY34" s="469">
        <v>188800</v>
      </c>
      <c r="FZ34" s="468">
        <v>1700</v>
      </c>
      <c r="GA34" s="468">
        <v>5800</v>
      </c>
      <c r="GB34" s="468">
        <v>19400</v>
      </c>
      <c r="GC34" s="469">
        <v>26900</v>
      </c>
      <c r="GD34" s="468">
        <v>129800</v>
      </c>
      <c r="GE34" s="468">
        <v>152400</v>
      </c>
      <c r="GF34" s="468">
        <v>221700</v>
      </c>
      <c r="GG34" s="469">
        <v>503900</v>
      </c>
      <c r="GH34" s="470">
        <v>35600</v>
      </c>
      <c r="GI34" s="470">
        <v>21800</v>
      </c>
      <c r="GJ34" s="470">
        <v>25300</v>
      </c>
      <c r="GK34" s="471">
        <v>82700</v>
      </c>
      <c r="GL34" s="470">
        <v>20700</v>
      </c>
      <c r="GM34" s="470">
        <v>20200</v>
      </c>
      <c r="GN34" s="470">
        <v>20700</v>
      </c>
      <c r="GO34" s="471">
        <v>61600</v>
      </c>
      <c r="GP34" s="470">
        <v>1100</v>
      </c>
      <c r="GQ34" s="470">
        <v>2600</v>
      </c>
      <c r="GR34" s="470">
        <v>5300</v>
      </c>
      <c r="GS34" s="471">
        <v>9000</v>
      </c>
      <c r="GT34" s="470">
        <v>57400</v>
      </c>
      <c r="GU34" s="470">
        <v>44700</v>
      </c>
      <c r="GV34" s="470">
        <v>51300</v>
      </c>
      <c r="GW34" s="471">
        <v>153300</v>
      </c>
    </row>
    <row r="35" spans="1:205">
      <c r="A35" s="291" t="s">
        <v>440</v>
      </c>
      <c r="B35" s="306"/>
      <c r="C35" s="307"/>
      <c r="D35" s="307"/>
      <c r="E35" s="307"/>
      <c r="F35" s="313"/>
      <c r="G35" s="308"/>
      <c r="H35" s="309"/>
      <c r="I35" s="308"/>
      <c r="J35" s="310"/>
      <c r="K35" s="314"/>
      <c r="L35" s="314"/>
      <c r="M35" s="315"/>
      <c r="N35" s="272"/>
      <c r="P35" s="456"/>
      <c r="Q35" s="472"/>
      <c r="R35" s="442"/>
      <c r="S35" s="443"/>
      <c r="T35" s="443"/>
      <c r="U35" s="444"/>
      <c r="V35" s="442"/>
      <c r="W35" s="443"/>
      <c r="X35" s="443"/>
      <c r="Y35" s="444"/>
      <c r="Z35" s="442"/>
      <c r="AA35" s="443"/>
      <c r="AB35" s="443"/>
      <c r="AC35" s="444"/>
      <c r="AD35" s="442"/>
      <c r="AE35" s="443"/>
      <c r="AF35" s="443"/>
      <c r="AG35" s="444"/>
      <c r="AH35" s="443"/>
      <c r="AI35" s="443"/>
      <c r="AJ35" s="443"/>
      <c r="AK35" s="443"/>
      <c r="AL35" s="442"/>
      <c r="AM35" s="443"/>
      <c r="AN35" s="443"/>
      <c r="AO35" s="444"/>
      <c r="AP35" s="442"/>
      <c r="AQ35" s="443"/>
      <c r="AR35" s="443"/>
      <c r="AS35" s="444"/>
      <c r="AT35" s="442"/>
      <c r="AU35" s="443"/>
      <c r="AV35" s="443"/>
      <c r="AW35" s="444"/>
      <c r="AX35" s="443"/>
      <c r="AY35" s="443"/>
      <c r="AZ35" s="443"/>
      <c r="BA35" s="443"/>
      <c r="BB35" s="442"/>
      <c r="BC35" s="443"/>
      <c r="BD35" s="443"/>
      <c r="BE35" s="444"/>
      <c r="BF35" s="442"/>
      <c r="BG35" s="443"/>
      <c r="BH35" s="443"/>
      <c r="BI35" s="444"/>
      <c r="BJ35" s="442"/>
      <c r="BK35" s="443"/>
      <c r="BL35" s="443"/>
      <c r="BM35" s="444"/>
      <c r="BN35" s="443"/>
      <c r="BO35" s="443"/>
      <c r="BP35" s="443"/>
      <c r="BQ35" s="443"/>
      <c r="BR35" s="442"/>
      <c r="BS35" s="443"/>
      <c r="BT35" s="443"/>
      <c r="BU35" s="444"/>
      <c r="BV35" s="442"/>
      <c r="BW35" s="443"/>
      <c r="BX35" s="443"/>
      <c r="BY35" s="444"/>
      <c r="BZ35" s="442"/>
      <c r="CA35" s="443"/>
      <c r="CB35" s="443"/>
      <c r="CC35" s="444"/>
      <c r="CD35" s="443"/>
      <c r="CE35" s="443"/>
      <c r="CF35" s="443"/>
      <c r="CG35" s="443"/>
      <c r="CH35" s="442"/>
      <c r="CI35" s="443"/>
      <c r="CJ35" s="443"/>
      <c r="CK35" s="444"/>
      <c r="CL35" s="442"/>
      <c r="CM35" s="443"/>
      <c r="CN35" s="443"/>
      <c r="CO35" s="444"/>
      <c r="CP35" s="442"/>
      <c r="CQ35" s="443"/>
      <c r="CR35" s="443"/>
      <c r="CS35" s="444"/>
      <c r="CT35" s="443"/>
      <c r="CU35" s="443"/>
      <c r="CV35" s="443"/>
      <c r="CW35" s="443"/>
      <c r="CX35" s="442"/>
      <c r="CY35" s="443"/>
      <c r="CZ35" s="443"/>
      <c r="DA35" s="444"/>
      <c r="DB35" s="442"/>
      <c r="DC35" s="443"/>
      <c r="DD35" s="443"/>
      <c r="DE35" s="443"/>
      <c r="DF35" s="445"/>
      <c r="DG35" s="443"/>
      <c r="DH35" s="443"/>
      <c r="DI35" s="444"/>
      <c r="DJ35" s="443"/>
      <c r="DK35" s="443"/>
      <c r="DL35" s="443"/>
      <c r="DM35" s="443"/>
      <c r="DN35" s="442"/>
      <c r="DO35" s="443"/>
      <c r="DP35" s="443"/>
      <c r="DQ35" s="444"/>
      <c r="DR35" s="442"/>
      <c r="DS35" s="443"/>
      <c r="DT35" s="443"/>
      <c r="DU35" s="444"/>
      <c r="DV35" s="442"/>
      <c r="DW35" s="443"/>
      <c r="DX35" s="443"/>
      <c r="DY35" s="444"/>
      <c r="DZ35" s="443"/>
      <c r="EA35" s="443"/>
      <c r="EB35" s="443"/>
      <c r="EC35" s="443"/>
      <c r="ED35" s="442"/>
      <c r="EE35" s="443"/>
      <c r="EF35" s="443"/>
      <c r="EG35" s="444"/>
      <c r="EH35" s="442"/>
      <c r="EI35" s="443"/>
      <c r="EJ35" s="443"/>
      <c r="EK35" s="444"/>
      <c r="EL35" s="446"/>
      <c r="EM35" s="432"/>
      <c r="EN35" s="432"/>
      <c r="EO35" s="447"/>
      <c r="EP35" s="432"/>
      <c r="EQ35" s="432"/>
      <c r="ER35" s="432"/>
      <c r="ES35" s="432"/>
      <c r="ET35" s="446"/>
      <c r="EU35" s="432"/>
      <c r="EV35" s="432"/>
      <c r="EW35" s="447"/>
      <c r="EX35" s="446"/>
      <c r="EY35" s="432"/>
      <c r="EZ35" s="432"/>
      <c r="FA35" s="447"/>
      <c r="FB35" s="436"/>
      <c r="FC35" s="436"/>
      <c r="FD35" s="436"/>
      <c r="FE35" s="437"/>
      <c r="FF35" s="436"/>
      <c r="FG35" s="436"/>
      <c r="FH35" s="436"/>
      <c r="FI35" s="437"/>
      <c r="FJ35" s="436"/>
      <c r="FK35" s="436"/>
      <c r="FL35" s="436"/>
      <c r="FM35" s="437"/>
      <c r="FN35" s="436"/>
      <c r="FO35" s="436"/>
      <c r="FP35" s="436"/>
      <c r="FQ35" s="437"/>
      <c r="FR35" s="436" t="s">
        <v>440</v>
      </c>
      <c r="FS35" s="436" t="s">
        <v>440</v>
      </c>
      <c r="FT35" s="436" t="s">
        <v>440</v>
      </c>
      <c r="FU35" s="437" t="s">
        <v>440</v>
      </c>
      <c r="FV35" s="436" t="s">
        <v>440</v>
      </c>
      <c r="FW35" s="436" t="s">
        <v>440</v>
      </c>
      <c r="FX35" s="436" t="s">
        <v>440</v>
      </c>
      <c r="FY35" s="437" t="s">
        <v>440</v>
      </c>
      <c r="FZ35" s="436" t="s">
        <v>440</v>
      </c>
      <c r="GA35" s="436" t="s">
        <v>440</v>
      </c>
      <c r="GB35" s="436" t="s">
        <v>440</v>
      </c>
      <c r="GC35" s="437" t="s">
        <v>440</v>
      </c>
      <c r="GD35" s="436" t="s">
        <v>440</v>
      </c>
      <c r="GE35" s="436" t="s">
        <v>440</v>
      </c>
      <c r="GF35" s="436" t="s">
        <v>440</v>
      </c>
      <c r="GG35" s="437" t="s">
        <v>440</v>
      </c>
      <c r="GH35" s="473" t="s">
        <v>440</v>
      </c>
      <c r="GI35" s="473" t="s">
        <v>440</v>
      </c>
      <c r="GJ35" s="473" t="s">
        <v>440</v>
      </c>
      <c r="GK35" s="474" t="s">
        <v>440</v>
      </c>
      <c r="GL35" s="473" t="s">
        <v>440</v>
      </c>
      <c r="GM35" s="473" t="s">
        <v>440</v>
      </c>
      <c r="GN35" s="473" t="s">
        <v>440</v>
      </c>
      <c r="GO35" s="474" t="s">
        <v>440</v>
      </c>
      <c r="GP35" s="473" t="s">
        <v>440</v>
      </c>
      <c r="GQ35" s="473" t="s">
        <v>440</v>
      </c>
      <c r="GR35" s="473" t="s">
        <v>440</v>
      </c>
      <c r="GS35" s="474" t="s">
        <v>440</v>
      </c>
      <c r="GT35" s="473" t="s">
        <v>440</v>
      </c>
      <c r="GU35" s="473" t="s">
        <v>440</v>
      </c>
      <c r="GV35" s="473" t="s">
        <v>440</v>
      </c>
      <c r="GW35" s="474" t="s">
        <v>440</v>
      </c>
    </row>
    <row r="36" spans="1:205">
      <c r="A36" s="305" t="s">
        <v>445</v>
      </c>
      <c r="B36" s="316">
        <v>2350</v>
      </c>
      <c r="C36" s="317">
        <v>2640</v>
      </c>
      <c r="D36" s="317">
        <v>3220</v>
      </c>
      <c r="E36" s="317">
        <v>2810</v>
      </c>
      <c r="F36" s="317">
        <v>2790</v>
      </c>
      <c r="G36" s="318">
        <v>4220</v>
      </c>
      <c r="H36" s="319">
        <v>5600</v>
      </c>
      <c r="I36" s="318">
        <v>6040</v>
      </c>
      <c r="J36" s="320">
        <v>5820</v>
      </c>
      <c r="K36" s="321">
        <v>5670</v>
      </c>
      <c r="L36" s="321">
        <v>5440</v>
      </c>
      <c r="M36" s="322">
        <v>2320</v>
      </c>
      <c r="N36" s="272"/>
      <c r="P36" s="475" t="s">
        <v>445</v>
      </c>
      <c r="Q36" s="457"/>
      <c r="R36" s="476">
        <v>920</v>
      </c>
      <c r="S36" s="477">
        <v>570</v>
      </c>
      <c r="T36" s="477" t="s">
        <v>493</v>
      </c>
      <c r="U36" s="478">
        <v>1500</v>
      </c>
      <c r="V36" s="476">
        <v>430</v>
      </c>
      <c r="W36" s="477">
        <v>420</v>
      </c>
      <c r="X36" s="477" t="s">
        <v>493</v>
      </c>
      <c r="Y36" s="478">
        <v>850</v>
      </c>
      <c r="Z36" s="476">
        <v>1350</v>
      </c>
      <c r="AA36" s="477">
        <v>1000</v>
      </c>
      <c r="AB36" s="477" t="s">
        <v>493</v>
      </c>
      <c r="AC36" s="478">
        <v>2350</v>
      </c>
      <c r="AD36" s="476">
        <v>1040</v>
      </c>
      <c r="AE36" s="477">
        <v>790</v>
      </c>
      <c r="AF36" s="477" t="s">
        <v>493</v>
      </c>
      <c r="AG36" s="478">
        <v>1830</v>
      </c>
      <c r="AH36" s="477">
        <v>370</v>
      </c>
      <c r="AI36" s="477">
        <v>430</v>
      </c>
      <c r="AJ36" s="477" t="s">
        <v>493</v>
      </c>
      <c r="AK36" s="477">
        <v>800</v>
      </c>
      <c r="AL36" s="476">
        <v>10</v>
      </c>
      <c r="AM36" s="477">
        <v>10</v>
      </c>
      <c r="AN36" s="477" t="s">
        <v>493</v>
      </c>
      <c r="AO36" s="478">
        <v>10</v>
      </c>
      <c r="AP36" s="476">
        <v>1410</v>
      </c>
      <c r="AQ36" s="477">
        <v>1220</v>
      </c>
      <c r="AR36" s="477" t="s">
        <v>493</v>
      </c>
      <c r="AS36" s="478">
        <v>2640</v>
      </c>
      <c r="AT36" s="476">
        <v>1100</v>
      </c>
      <c r="AU36" s="477">
        <v>830</v>
      </c>
      <c r="AV36" s="477">
        <v>220</v>
      </c>
      <c r="AW36" s="478">
        <v>2150</v>
      </c>
      <c r="AX36" s="477">
        <v>370</v>
      </c>
      <c r="AY36" s="477">
        <v>520</v>
      </c>
      <c r="AZ36" s="477">
        <v>170</v>
      </c>
      <c r="BA36" s="477">
        <v>1060</v>
      </c>
      <c r="BB36" s="476">
        <v>10</v>
      </c>
      <c r="BC36" s="477">
        <v>10</v>
      </c>
      <c r="BD36" s="477" t="s">
        <v>493</v>
      </c>
      <c r="BE36" s="478">
        <v>10</v>
      </c>
      <c r="BF36" s="476">
        <v>1470</v>
      </c>
      <c r="BG36" s="477">
        <v>1360</v>
      </c>
      <c r="BH36" s="477">
        <v>390</v>
      </c>
      <c r="BI36" s="478">
        <v>3220</v>
      </c>
      <c r="BJ36" s="476">
        <v>780</v>
      </c>
      <c r="BK36" s="477">
        <v>600</v>
      </c>
      <c r="BL36" s="477">
        <v>340</v>
      </c>
      <c r="BM36" s="478">
        <v>1720</v>
      </c>
      <c r="BN36" s="477">
        <v>380</v>
      </c>
      <c r="BO36" s="477">
        <v>410</v>
      </c>
      <c r="BP36" s="477">
        <v>280</v>
      </c>
      <c r="BQ36" s="477">
        <v>1070</v>
      </c>
      <c r="BR36" s="476" t="s">
        <v>493</v>
      </c>
      <c r="BS36" s="477">
        <v>10</v>
      </c>
      <c r="BT36" s="477" t="s">
        <v>493</v>
      </c>
      <c r="BU36" s="478">
        <v>10</v>
      </c>
      <c r="BV36" s="476">
        <v>1160</v>
      </c>
      <c r="BW36" s="477">
        <v>1020</v>
      </c>
      <c r="BX36" s="477">
        <v>630</v>
      </c>
      <c r="BY36" s="478">
        <v>2810</v>
      </c>
      <c r="BZ36" s="476">
        <v>1020</v>
      </c>
      <c r="CA36" s="477">
        <v>580</v>
      </c>
      <c r="CB36" s="477">
        <v>270</v>
      </c>
      <c r="CC36" s="478">
        <v>1870</v>
      </c>
      <c r="CD36" s="477">
        <v>300</v>
      </c>
      <c r="CE36" s="477">
        <v>380</v>
      </c>
      <c r="CF36" s="477">
        <v>190</v>
      </c>
      <c r="CG36" s="477">
        <v>880</v>
      </c>
      <c r="CH36" s="476" t="s">
        <v>493</v>
      </c>
      <c r="CI36" s="477">
        <v>30</v>
      </c>
      <c r="CJ36" s="477">
        <v>10</v>
      </c>
      <c r="CK36" s="478">
        <v>40</v>
      </c>
      <c r="CL36" s="476">
        <v>1320</v>
      </c>
      <c r="CM36" s="477">
        <v>1000</v>
      </c>
      <c r="CN36" s="477">
        <v>470</v>
      </c>
      <c r="CO36" s="478">
        <v>2790</v>
      </c>
      <c r="CP36" s="476">
        <v>820</v>
      </c>
      <c r="CQ36" s="477">
        <v>890</v>
      </c>
      <c r="CR36" s="477">
        <v>1000</v>
      </c>
      <c r="CS36" s="478">
        <v>2710</v>
      </c>
      <c r="CT36" s="477">
        <v>360</v>
      </c>
      <c r="CU36" s="477">
        <v>440</v>
      </c>
      <c r="CV36" s="477">
        <v>700</v>
      </c>
      <c r="CW36" s="477">
        <v>1500</v>
      </c>
      <c r="CX36" s="476" t="s">
        <v>493</v>
      </c>
      <c r="CY36" s="477" t="s">
        <v>493</v>
      </c>
      <c r="CZ36" s="477" t="s">
        <v>493</v>
      </c>
      <c r="DA36" s="478">
        <v>10</v>
      </c>
      <c r="DB36" s="476">
        <v>1180</v>
      </c>
      <c r="DC36" s="477">
        <v>1330</v>
      </c>
      <c r="DD36" s="477">
        <v>1700</v>
      </c>
      <c r="DE36" s="477">
        <v>4220</v>
      </c>
      <c r="DF36" s="479">
        <v>860</v>
      </c>
      <c r="DG36" s="477">
        <v>1090</v>
      </c>
      <c r="DH36" s="477">
        <v>1570</v>
      </c>
      <c r="DI36" s="478">
        <v>3520</v>
      </c>
      <c r="DJ36" s="477">
        <v>440</v>
      </c>
      <c r="DK36" s="477">
        <v>600</v>
      </c>
      <c r="DL36" s="477">
        <v>1010</v>
      </c>
      <c r="DM36" s="477">
        <v>2050</v>
      </c>
      <c r="DN36" s="476" t="s">
        <v>493</v>
      </c>
      <c r="DO36" s="477">
        <v>20</v>
      </c>
      <c r="DP36" s="477">
        <v>10</v>
      </c>
      <c r="DQ36" s="478">
        <v>30</v>
      </c>
      <c r="DR36" s="476">
        <v>1300</v>
      </c>
      <c r="DS36" s="477">
        <v>1710</v>
      </c>
      <c r="DT36" s="477">
        <v>2590</v>
      </c>
      <c r="DU36" s="478">
        <v>5600</v>
      </c>
      <c r="DV36" s="476">
        <v>1020</v>
      </c>
      <c r="DW36" s="477">
        <v>1170</v>
      </c>
      <c r="DX36" s="477">
        <v>1280</v>
      </c>
      <c r="DY36" s="478">
        <v>3480</v>
      </c>
      <c r="DZ36" s="477">
        <v>470</v>
      </c>
      <c r="EA36" s="477">
        <v>740</v>
      </c>
      <c r="EB36" s="477">
        <v>1250</v>
      </c>
      <c r="EC36" s="477">
        <v>2450</v>
      </c>
      <c r="ED36" s="476" t="s">
        <v>493</v>
      </c>
      <c r="EE36" s="477">
        <v>30</v>
      </c>
      <c r="EF36" s="477">
        <v>80</v>
      </c>
      <c r="EG36" s="478">
        <v>110</v>
      </c>
      <c r="EH36" s="476">
        <v>1500</v>
      </c>
      <c r="EI36" s="477">
        <v>1940</v>
      </c>
      <c r="EJ36" s="477">
        <v>2600</v>
      </c>
      <c r="EK36" s="478">
        <v>6040</v>
      </c>
      <c r="EL36" s="480">
        <v>1010</v>
      </c>
      <c r="EM36" s="481">
        <v>1110</v>
      </c>
      <c r="EN36" s="481">
        <v>1440</v>
      </c>
      <c r="EO36" s="482">
        <v>3560</v>
      </c>
      <c r="EP36" s="481">
        <v>560</v>
      </c>
      <c r="EQ36" s="481">
        <v>790</v>
      </c>
      <c r="ER36" s="481">
        <v>720</v>
      </c>
      <c r="ES36" s="481">
        <v>2070</v>
      </c>
      <c r="ET36" s="480">
        <v>30</v>
      </c>
      <c r="EU36" s="481">
        <v>80</v>
      </c>
      <c r="EV36" s="481">
        <v>90</v>
      </c>
      <c r="EW36" s="482">
        <v>200</v>
      </c>
      <c r="EX36" s="480">
        <v>1600</v>
      </c>
      <c r="EY36" s="481">
        <v>1980</v>
      </c>
      <c r="EZ36" s="481">
        <v>2240</v>
      </c>
      <c r="FA36" s="482">
        <v>5820</v>
      </c>
      <c r="FB36" s="483">
        <v>1030</v>
      </c>
      <c r="FC36" s="483">
        <v>910</v>
      </c>
      <c r="FD36" s="483">
        <v>1350</v>
      </c>
      <c r="FE36" s="484">
        <v>3280</v>
      </c>
      <c r="FF36" s="483">
        <v>500</v>
      </c>
      <c r="FG36" s="483">
        <v>750</v>
      </c>
      <c r="FH36" s="483">
        <v>910</v>
      </c>
      <c r="FI36" s="484">
        <v>2170</v>
      </c>
      <c r="FJ36" s="483">
        <v>30</v>
      </c>
      <c r="FK36" s="483">
        <v>50</v>
      </c>
      <c r="FL36" s="483">
        <v>140</v>
      </c>
      <c r="FM36" s="484">
        <v>220</v>
      </c>
      <c r="FN36" s="483">
        <v>1560</v>
      </c>
      <c r="FO36" s="483">
        <v>1710</v>
      </c>
      <c r="FP36" s="483">
        <v>2410</v>
      </c>
      <c r="FQ36" s="484">
        <v>5670</v>
      </c>
      <c r="FR36" s="480">
        <v>980</v>
      </c>
      <c r="FS36" s="481">
        <v>790</v>
      </c>
      <c r="FT36" s="481">
        <v>1330</v>
      </c>
      <c r="FU36" s="482">
        <v>3100</v>
      </c>
      <c r="FV36" s="480">
        <v>570</v>
      </c>
      <c r="FW36" s="481">
        <v>650</v>
      </c>
      <c r="FX36" s="481">
        <v>850</v>
      </c>
      <c r="FY36" s="482">
        <v>2070</v>
      </c>
      <c r="FZ36" s="483">
        <v>30</v>
      </c>
      <c r="GA36" s="483">
        <v>70</v>
      </c>
      <c r="GB36" s="483">
        <v>180</v>
      </c>
      <c r="GC36" s="484">
        <v>280</v>
      </c>
      <c r="GD36" s="483">
        <v>1580</v>
      </c>
      <c r="GE36" s="483">
        <v>1500</v>
      </c>
      <c r="GF36" s="483">
        <v>2360</v>
      </c>
      <c r="GG36" s="484">
        <v>5440</v>
      </c>
      <c r="GH36" s="485">
        <v>530</v>
      </c>
      <c r="GI36" s="485">
        <v>300</v>
      </c>
      <c r="GJ36" s="485">
        <v>470</v>
      </c>
      <c r="GK36" s="486">
        <v>1290</v>
      </c>
      <c r="GL36" s="485">
        <v>340</v>
      </c>
      <c r="GM36" s="485">
        <v>290</v>
      </c>
      <c r="GN36" s="485">
        <v>280</v>
      </c>
      <c r="GO36" s="486">
        <v>910</v>
      </c>
      <c r="GP36" s="485">
        <v>10</v>
      </c>
      <c r="GQ36" s="485">
        <v>40</v>
      </c>
      <c r="GR36" s="485">
        <v>70</v>
      </c>
      <c r="GS36" s="486">
        <v>120</v>
      </c>
      <c r="GT36" s="485">
        <v>880</v>
      </c>
      <c r="GU36" s="485">
        <v>630</v>
      </c>
      <c r="GV36" s="485">
        <v>820</v>
      </c>
      <c r="GW36" s="486">
        <v>2320</v>
      </c>
    </row>
    <row r="37" spans="1:205" ht="15.75" thickBot="1">
      <c r="A37" s="323" t="s">
        <v>440</v>
      </c>
      <c r="B37" s="298"/>
      <c r="C37" s="298"/>
      <c r="D37" s="298"/>
      <c r="E37" s="298"/>
      <c r="F37" s="298"/>
      <c r="G37" s="298"/>
      <c r="H37" s="301"/>
      <c r="I37" s="298"/>
      <c r="J37" s="320"/>
      <c r="K37" s="324"/>
      <c r="L37" s="324"/>
      <c r="M37" s="325"/>
      <c r="N37" s="272"/>
      <c r="P37" s="440"/>
      <c r="Q37" s="472"/>
      <c r="R37" s="442"/>
      <c r="S37" s="443"/>
      <c r="T37" s="443"/>
      <c r="U37" s="444"/>
      <c r="V37" s="442"/>
      <c r="W37" s="443"/>
      <c r="X37" s="443"/>
      <c r="Y37" s="444"/>
      <c r="Z37" s="442"/>
      <c r="AA37" s="443"/>
      <c r="AB37" s="443"/>
      <c r="AC37" s="444"/>
      <c r="AD37" s="442"/>
      <c r="AE37" s="443"/>
      <c r="AF37" s="443"/>
      <c r="AG37" s="444"/>
      <c r="AH37" s="443"/>
      <c r="AI37" s="443"/>
      <c r="AJ37" s="443"/>
      <c r="AK37" s="443"/>
      <c r="AL37" s="442"/>
      <c r="AM37" s="443"/>
      <c r="AN37" s="443"/>
      <c r="AO37" s="444"/>
      <c r="AP37" s="442"/>
      <c r="AQ37" s="443"/>
      <c r="AR37" s="443"/>
      <c r="AS37" s="444"/>
      <c r="AT37" s="442"/>
      <c r="AU37" s="443"/>
      <c r="AV37" s="443"/>
      <c r="AW37" s="444"/>
      <c r="AX37" s="443"/>
      <c r="AY37" s="443"/>
      <c r="AZ37" s="443"/>
      <c r="BA37" s="443"/>
      <c r="BB37" s="442"/>
      <c r="BC37" s="443"/>
      <c r="BD37" s="443"/>
      <c r="BE37" s="444"/>
      <c r="BF37" s="442"/>
      <c r="BG37" s="443"/>
      <c r="BH37" s="443"/>
      <c r="BI37" s="444"/>
      <c r="BJ37" s="442"/>
      <c r="BK37" s="443"/>
      <c r="BL37" s="443"/>
      <c r="BM37" s="444"/>
      <c r="BN37" s="443"/>
      <c r="BO37" s="443"/>
      <c r="BP37" s="443"/>
      <c r="BQ37" s="443"/>
      <c r="BR37" s="442"/>
      <c r="BS37" s="443"/>
      <c r="BT37" s="443"/>
      <c r="BU37" s="444"/>
      <c r="BV37" s="442"/>
      <c r="BW37" s="443"/>
      <c r="BX37" s="443"/>
      <c r="BY37" s="444"/>
      <c r="BZ37" s="442"/>
      <c r="CA37" s="443"/>
      <c r="CB37" s="443"/>
      <c r="CC37" s="444"/>
      <c r="CD37" s="443"/>
      <c r="CE37" s="443"/>
      <c r="CF37" s="443"/>
      <c r="CG37" s="443"/>
      <c r="CH37" s="442"/>
      <c r="CI37" s="443"/>
      <c r="CJ37" s="443"/>
      <c r="CK37" s="444"/>
      <c r="CL37" s="442"/>
      <c r="CM37" s="443"/>
      <c r="CN37" s="443"/>
      <c r="CO37" s="444"/>
      <c r="CP37" s="442"/>
      <c r="CQ37" s="443"/>
      <c r="CR37" s="443"/>
      <c r="CS37" s="444"/>
      <c r="CT37" s="443"/>
      <c r="CU37" s="443"/>
      <c r="CV37" s="443"/>
      <c r="CW37" s="443"/>
      <c r="CX37" s="442"/>
      <c r="CY37" s="443"/>
      <c r="CZ37" s="443"/>
      <c r="DA37" s="444"/>
      <c r="DB37" s="442"/>
      <c r="DC37" s="443"/>
      <c r="DD37" s="443"/>
      <c r="DE37" s="443"/>
      <c r="DF37" s="445"/>
      <c r="DG37" s="443"/>
      <c r="DH37" s="443"/>
      <c r="DI37" s="444"/>
      <c r="DJ37" s="443"/>
      <c r="DK37" s="443"/>
      <c r="DL37" s="443"/>
      <c r="DM37" s="443"/>
      <c r="DN37" s="442"/>
      <c r="DO37" s="443"/>
      <c r="DP37" s="443"/>
      <c r="DQ37" s="444"/>
      <c r="DR37" s="442"/>
      <c r="DS37" s="443"/>
      <c r="DT37" s="443"/>
      <c r="DU37" s="444"/>
      <c r="DV37" s="442"/>
      <c r="DW37" s="443"/>
      <c r="DX37" s="443"/>
      <c r="DY37" s="444"/>
      <c r="DZ37" s="443"/>
      <c r="EA37" s="443"/>
      <c r="EB37" s="443"/>
      <c r="EC37" s="443"/>
      <c r="ED37" s="442"/>
      <c r="EE37" s="443"/>
      <c r="EF37" s="443"/>
      <c r="EG37" s="444"/>
      <c r="EH37" s="442"/>
      <c r="EI37" s="443"/>
      <c r="EJ37" s="443"/>
      <c r="EK37" s="444"/>
      <c r="EL37" s="446"/>
      <c r="EM37" s="432"/>
      <c r="EN37" s="432"/>
      <c r="EO37" s="447"/>
      <c r="EP37" s="432"/>
      <c r="EQ37" s="432"/>
      <c r="ER37" s="432"/>
      <c r="ES37" s="432"/>
      <c r="ET37" s="446"/>
      <c r="EU37" s="432"/>
      <c r="EV37" s="432"/>
      <c r="EW37" s="447"/>
      <c r="EX37" s="446"/>
      <c r="EY37" s="432"/>
      <c r="EZ37" s="432"/>
      <c r="FA37" s="447"/>
      <c r="FB37" s="487"/>
      <c r="FC37" s="487"/>
      <c r="FD37" s="487"/>
      <c r="FE37" s="488"/>
      <c r="FF37" s="487"/>
      <c r="FG37" s="487"/>
      <c r="FH37" s="487"/>
      <c r="FI37" s="488"/>
      <c r="FJ37" s="487"/>
      <c r="FK37" s="487"/>
      <c r="FL37" s="487"/>
      <c r="FM37" s="488"/>
      <c r="FN37" s="487"/>
      <c r="FO37" s="487"/>
      <c r="FP37" s="487"/>
      <c r="FQ37" s="488"/>
      <c r="FR37" s="487" t="s">
        <v>440</v>
      </c>
      <c r="FS37" s="487" t="s">
        <v>440</v>
      </c>
      <c r="FT37" s="487" t="s">
        <v>440</v>
      </c>
      <c r="FU37" s="488" t="s">
        <v>440</v>
      </c>
      <c r="FV37" s="487" t="s">
        <v>440</v>
      </c>
      <c r="FW37" s="487" t="s">
        <v>440</v>
      </c>
      <c r="FX37" s="487" t="s">
        <v>440</v>
      </c>
      <c r="FY37" s="488" t="s">
        <v>440</v>
      </c>
      <c r="FZ37" s="487" t="s">
        <v>440</v>
      </c>
      <c r="GA37" s="487" t="s">
        <v>440</v>
      </c>
      <c r="GB37" s="487" t="s">
        <v>440</v>
      </c>
      <c r="GC37" s="488" t="s">
        <v>440</v>
      </c>
      <c r="GD37" s="487" t="s">
        <v>440</v>
      </c>
      <c r="GE37" s="487" t="s">
        <v>440</v>
      </c>
      <c r="GF37" s="487" t="s">
        <v>440</v>
      </c>
      <c r="GG37" s="488" t="s">
        <v>440</v>
      </c>
      <c r="GH37" s="489" t="s">
        <v>440</v>
      </c>
      <c r="GI37" s="489" t="s">
        <v>440</v>
      </c>
      <c r="GJ37" s="489" t="s">
        <v>440</v>
      </c>
      <c r="GK37" s="490" t="s">
        <v>440</v>
      </c>
      <c r="GL37" s="489" t="s">
        <v>440</v>
      </c>
      <c r="GM37" s="489" t="s">
        <v>440</v>
      </c>
      <c r="GN37" s="489" t="s">
        <v>440</v>
      </c>
      <c r="GO37" s="490" t="s">
        <v>440</v>
      </c>
      <c r="GP37" s="489" t="s">
        <v>440</v>
      </c>
      <c r="GQ37" s="489" t="s">
        <v>440</v>
      </c>
      <c r="GR37" s="489" t="s">
        <v>440</v>
      </c>
      <c r="GS37" s="490" t="s">
        <v>440</v>
      </c>
      <c r="GT37" s="489" t="s">
        <v>440</v>
      </c>
      <c r="GU37" s="489" t="s">
        <v>440</v>
      </c>
      <c r="GV37" s="489" t="s">
        <v>440</v>
      </c>
      <c r="GW37" s="490" t="s">
        <v>440</v>
      </c>
    </row>
    <row r="38" spans="1:205" ht="15.75" thickBot="1">
      <c r="A38" s="326" t="s">
        <v>446</v>
      </c>
      <c r="B38" s="327">
        <v>175000</v>
      </c>
      <c r="C38" s="327">
        <v>184400</v>
      </c>
      <c r="D38" s="327">
        <v>224800</v>
      </c>
      <c r="E38" s="327">
        <v>239900</v>
      </c>
      <c r="F38" s="327">
        <v>279700</v>
      </c>
      <c r="G38" s="327">
        <v>457200</v>
      </c>
      <c r="H38" s="328">
        <v>520600</v>
      </c>
      <c r="I38" s="327">
        <v>510200</v>
      </c>
      <c r="J38" s="329">
        <v>440400</v>
      </c>
      <c r="K38" s="329">
        <v>499900</v>
      </c>
      <c r="L38" s="329">
        <v>509400</v>
      </c>
      <c r="M38" s="329">
        <v>155600</v>
      </c>
      <c r="N38" s="272"/>
      <c r="P38" s="491" t="s">
        <v>446</v>
      </c>
      <c r="Q38" s="492"/>
      <c r="R38" s="493">
        <v>77100</v>
      </c>
      <c r="S38" s="494">
        <v>45600</v>
      </c>
      <c r="T38" s="494">
        <v>100</v>
      </c>
      <c r="U38" s="495">
        <v>122800</v>
      </c>
      <c r="V38" s="493">
        <v>22400</v>
      </c>
      <c r="W38" s="494">
        <v>29500</v>
      </c>
      <c r="X38" s="494">
        <v>200</v>
      </c>
      <c r="Y38" s="495">
        <v>52100</v>
      </c>
      <c r="Z38" s="493">
        <v>99500</v>
      </c>
      <c r="AA38" s="494">
        <v>75200</v>
      </c>
      <c r="AB38" s="494">
        <v>300</v>
      </c>
      <c r="AC38" s="495">
        <v>175000</v>
      </c>
      <c r="AD38" s="493">
        <v>80800</v>
      </c>
      <c r="AE38" s="494">
        <v>46500</v>
      </c>
      <c r="AF38" s="494">
        <v>100</v>
      </c>
      <c r="AG38" s="495">
        <v>127400</v>
      </c>
      <c r="AH38" s="494">
        <v>24800</v>
      </c>
      <c r="AI38" s="494">
        <v>32000</v>
      </c>
      <c r="AJ38" s="494">
        <v>100</v>
      </c>
      <c r="AK38" s="494">
        <v>56900</v>
      </c>
      <c r="AL38" s="493" t="s">
        <v>493</v>
      </c>
      <c r="AM38" s="494">
        <v>100</v>
      </c>
      <c r="AN38" s="494" t="s">
        <v>493</v>
      </c>
      <c r="AO38" s="495">
        <v>100</v>
      </c>
      <c r="AP38" s="493">
        <v>105600</v>
      </c>
      <c r="AQ38" s="494">
        <v>78600</v>
      </c>
      <c r="AR38" s="494">
        <v>300</v>
      </c>
      <c r="AS38" s="495">
        <v>184400</v>
      </c>
      <c r="AT38" s="493">
        <v>82000</v>
      </c>
      <c r="AU38" s="494">
        <v>55200</v>
      </c>
      <c r="AV38" s="494">
        <v>14600</v>
      </c>
      <c r="AW38" s="495">
        <v>151800</v>
      </c>
      <c r="AX38" s="494">
        <v>25500</v>
      </c>
      <c r="AY38" s="494">
        <v>34800</v>
      </c>
      <c r="AZ38" s="494">
        <v>12600</v>
      </c>
      <c r="BA38" s="494">
        <v>72900</v>
      </c>
      <c r="BB38" s="493" t="s">
        <v>493</v>
      </c>
      <c r="BC38" s="494" t="s">
        <v>493</v>
      </c>
      <c r="BD38" s="494" t="s">
        <v>493</v>
      </c>
      <c r="BE38" s="495">
        <v>100</v>
      </c>
      <c r="BF38" s="493">
        <v>107600</v>
      </c>
      <c r="BG38" s="494">
        <v>90100</v>
      </c>
      <c r="BH38" s="494">
        <v>27200</v>
      </c>
      <c r="BI38" s="495">
        <v>224800</v>
      </c>
      <c r="BJ38" s="493">
        <v>74200</v>
      </c>
      <c r="BK38" s="494">
        <v>52600</v>
      </c>
      <c r="BL38" s="494">
        <v>31700</v>
      </c>
      <c r="BM38" s="495">
        <v>158500</v>
      </c>
      <c r="BN38" s="494">
        <v>25100</v>
      </c>
      <c r="BO38" s="494">
        <v>32000</v>
      </c>
      <c r="BP38" s="494">
        <v>24200</v>
      </c>
      <c r="BQ38" s="494">
        <v>81300</v>
      </c>
      <c r="BR38" s="493" t="s">
        <v>493</v>
      </c>
      <c r="BS38" s="494">
        <v>100</v>
      </c>
      <c r="BT38" s="494" t="s">
        <v>493</v>
      </c>
      <c r="BU38" s="495">
        <v>200</v>
      </c>
      <c r="BV38" s="493">
        <v>99400</v>
      </c>
      <c r="BW38" s="494">
        <v>84700</v>
      </c>
      <c r="BX38" s="494">
        <v>55900</v>
      </c>
      <c r="BY38" s="495">
        <v>239900</v>
      </c>
      <c r="BZ38" s="493">
        <v>89400</v>
      </c>
      <c r="CA38" s="494">
        <v>72800</v>
      </c>
      <c r="CB38" s="494">
        <v>28400</v>
      </c>
      <c r="CC38" s="495">
        <v>190500</v>
      </c>
      <c r="CD38" s="494">
        <v>27200</v>
      </c>
      <c r="CE38" s="494">
        <v>39800</v>
      </c>
      <c r="CF38" s="494">
        <v>20600</v>
      </c>
      <c r="CG38" s="494">
        <v>87700</v>
      </c>
      <c r="CH38" s="493">
        <v>100</v>
      </c>
      <c r="CI38" s="494">
        <v>1200</v>
      </c>
      <c r="CJ38" s="494">
        <v>100</v>
      </c>
      <c r="CK38" s="495">
        <v>1500</v>
      </c>
      <c r="CL38" s="493">
        <v>116800</v>
      </c>
      <c r="CM38" s="494">
        <v>113800</v>
      </c>
      <c r="CN38" s="494">
        <v>49100</v>
      </c>
      <c r="CO38" s="495">
        <v>279700</v>
      </c>
      <c r="CP38" s="493">
        <v>97300</v>
      </c>
      <c r="CQ38" s="494">
        <v>90400</v>
      </c>
      <c r="CR38" s="494">
        <v>113400</v>
      </c>
      <c r="CS38" s="495">
        <v>301100</v>
      </c>
      <c r="CT38" s="494">
        <v>34200</v>
      </c>
      <c r="CU38" s="494">
        <v>51600</v>
      </c>
      <c r="CV38" s="494">
        <v>68000</v>
      </c>
      <c r="CW38" s="494">
        <v>153900</v>
      </c>
      <c r="CX38" s="493">
        <v>200</v>
      </c>
      <c r="CY38" s="494">
        <v>1300</v>
      </c>
      <c r="CZ38" s="494">
        <v>700</v>
      </c>
      <c r="DA38" s="495">
        <v>2200</v>
      </c>
      <c r="DB38" s="493">
        <v>131700</v>
      </c>
      <c r="DC38" s="494">
        <v>143400</v>
      </c>
      <c r="DD38" s="494">
        <v>182100</v>
      </c>
      <c r="DE38" s="494">
        <v>457200</v>
      </c>
      <c r="DF38" s="496">
        <v>95400</v>
      </c>
      <c r="DG38" s="494">
        <v>101700</v>
      </c>
      <c r="DH38" s="494">
        <v>131900</v>
      </c>
      <c r="DI38" s="495">
        <v>329000</v>
      </c>
      <c r="DJ38" s="494">
        <v>34100</v>
      </c>
      <c r="DK38" s="494">
        <v>58000</v>
      </c>
      <c r="DL38" s="494">
        <v>95700</v>
      </c>
      <c r="DM38" s="494">
        <v>187900</v>
      </c>
      <c r="DN38" s="493">
        <v>300</v>
      </c>
      <c r="DO38" s="494">
        <v>1700</v>
      </c>
      <c r="DP38" s="494">
        <v>1700</v>
      </c>
      <c r="DQ38" s="495">
        <v>3700</v>
      </c>
      <c r="DR38" s="493">
        <v>129900</v>
      </c>
      <c r="DS38" s="494">
        <v>161400</v>
      </c>
      <c r="DT38" s="494">
        <v>229300</v>
      </c>
      <c r="DU38" s="495">
        <v>520600</v>
      </c>
      <c r="DV38" s="493">
        <v>80900</v>
      </c>
      <c r="DW38" s="494">
        <v>99000</v>
      </c>
      <c r="DX38" s="494">
        <v>112900</v>
      </c>
      <c r="DY38" s="495">
        <v>292800</v>
      </c>
      <c r="DZ38" s="494">
        <v>33100</v>
      </c>
      <c r="EA38" s="494">
        <v>63900</v>
      </c>
      <c r="EB38" s="494">
        <v>110600</v>
      </c>
      <c r="EC38" s="494">
        <v>207700</v>
      </c>
      <c r="ED38" s="493">
        <v>600</v>
      </c>
      <c r="EE38" s="494">
        <v>2400</v>
      </c>
      <c r="EF38" s="494">
        <v>6800</v>
      </c>
      <c r="EG38" s="495">
        <v>9800</v>
      </c>
      <c r="EH38" s="493">
        <v>114500</v>
      </c>
      <c r="EI38" s="494">
        <v>165400</v>
      </c>
      <c r="EJ38" s="494">
        <v>230300</v>
      </c>
      <c r="EK38" s="495">
        <v>510200</v>
      </c>
      <c r="EL38" s="497">
        <v>83400</v>
      </c>
      <c r="EM38" s="498">
        <v>97000</v>
      </c>
      <c r="EN38" s="498">
        <v>106100</v>
      </c>
      <c r="EO38" s="499">
        <v>286500</v>
      </c>
      <c r="EP38" s="498">
        <v>35600</v>
      </c>
      <c r="EQ38" s="498">
        <v>59300</v>
      </c>
      <c r="ER38" s="498">
        <v>49800</v>
      </c>
      <c r="ES38" s="498">
        <v>144700</v>
      </c>
      <c r="ET38" s="497">
        <v>700</v>
      </c>
      <c r="EU38" s="498">
        <v>2900</v>
      </c>
      <c r="EV38" s="498">
        <v>5600</v>
      </c>
      <c r="EW38" s="499">
        <v>9200</v>
      </c>
      <c r="EX38" s="497">
        <v>119800</v>
      </c>
      <c r="EY38" s="498">
        <v>159100</v>
      </c>
      <c r="EZ38" s="498">
        <v>161600</v>
      </c>
      <c r="FA38" s="499">
        <v>440400</v>
      </c>
      <c r="FB38" s="500">
        <v>85600</v>
      </c>
      <c r="FC38" s="500">
        <v>93600</v>
      </c>
      <c r="FD38" s="500">
        <v>119100</v>
      </c>
      <c r="FE38" s="501">
        <v>298300</v>
      </c>
      <c r="FF38" s="500">
        <v>39100</v>
      </c>
      <c r="FG38" s="500">
        <v>62400</v>
      </c>
      <c r="FH38" s="500">
        <v>80300</v>
      </c>
      <c r="FI38" s="501">
        <v>181800</v>
      </c>
      <c r="FJ38" s="500">
        <v>1100</v>
      </c>
      <c r="FK38" s="500">
        <v>4200</v>
      </c>
      <c r="FL38" s="500">
        <v>14400</v>
      </c>
      <c r="FM38" s="501">
        <v>19800</v>
      </c>
      <c r="FN38" s="500">
        <v>125900</v>
      </c>
      <c r="FO38" s="500">
        <v>160200</v>
      </c>
      <c r="FP38" s="500">
        <v>213900</v>
      </c>
      <c r="FQ38" s="501">
        <v>499900</v>
      </c>
      <c r="FR38" s="500">
        <v>86900</v>
      </c>
      <c r="FS38" s="500">
        <v>84900</v>
      </c>
      <c r="FT38" s="500">
        <v>119500</v>
      </c>
      <c r="FU38" s="501">
        <v>291300</v>
      </c>
      <c r="FV38" s="500">
        <v>42700</v>
      </c>
      <c r="FW38" s="500">
        <v>63100</v>
      </c>
      <c r="FX38" s="500">
        <v>85000</v>
      </c>
      <c r="FY38" s="501">
        <v>190900</v>
      </c>
      <c r="FZ38" s="500">
        <v>1800</v>
      </c>
      <c r="GA38" s="500">
        <v>5800</v>
      </c>
      <c r="GB38" s="500">
        <v>19600</v>
      </c>
      <c r="GC38" s="501">
        <v>27200</v>
      </c>
      <c r="GD38" s="500">
        <v>131400</v>
      </c>
      <c r="GE38" s="500">
        <v>153900</v>
      </c>
      <c r="GF38" s="500">
        <v>224100</v>
      </c>
      <c r="GG38" s="501">
        <v>509400</v>
      </c>
      <c r="GH38" s="502">
        <v>36100</v>
      </c>
      <c r="GI38" s="502">
        <v>22100</v>
      </c>
      <c r="GJ38" s="502">
        <v>25700</v>
      </c>
      <c r="GK38" s="503">
        <v>84000</v>
      </c>
      <c r="GL38" s="502">
        <v>21000</v>
      </c>
      <c r="GM38" s="502">
        <v>20500</v>
      </c>
      <c r="GN38" s="502">
        <v>21000</v>
      </c>
      <c r="GO38" s="503">
        <v>62500</v>
      </c>
      <c r="GP38" s="502">
        <v>1100</v>
      </c>
      <c r="GQ38" s="502">
        <v>2700</v>
      </c>
      <c r="GR38" s="502">
        <v>5300</v>
      </c>
      <c r="GS38" s="503">
        <v>9100</v>
      </c>
      <c r="GT38" s="502">
        <v>58300</v>
      </c>
      <c r="GU38" s="502">
        <v>45300</v>
      </c>
      <c r="GV38" s="502">
        <v>52100</v>
      </c>
      <c r="GW38" s="503">
        <v>155600</v>
      </c>
    </row>
    <row r="39" spans="1:205">
      <c r="A39" s="1799" t="s">
        <v>447</v>
      </c>
      <c r="B39" s="1799"/>
      <c r="C39" s="1799"/>
      <c r="D39" s="1799"/>
      <c r="E39" s="1799"/>
      <c r="F39" s="1799"/>
      <c r="G39" s="1799"/>
      <c r="H39" s="1799"/>
      <c r="I39" s="1799"/>
      <c r="J39" s="1799"/>
      <c r="K39" s="1799"/>
      <c r="L39" s="1799"/>
      <c r="M39" s="1799"/>
      <c r="N39" s="1799"/>
      <c r="P39" s="504" t="s">
        <v>447</v>
      </c>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08"/>
      <c r="DF39" s="408"/>
      <c r="DG39" s="408"/>
      <c r="DH39" s="408"/>
      <c r="DI39" s="408"/>
      <c r="DJ39" s="408"/>
      <c r="DK39" s="408"/>
      <c r="DL39" s="408"/>
      <c r="DM39" s="408"/>
      <c r="DN39" s="408"/>
      <c r="DO39" s="408"/>
      <c r="DP39" s="408"/>
      <c r="DQ39" s="408"/>
      <c r="DR39" s="408"/>
      <c r="DS39" s="408"/>
      <c r="DT39" s="408"/>
      <c r="DU39" s="408"/>
      <c r="DV39" s="408"/>
      <c r="DW39" s="408"/>
      <c r="DX39" s="408"/>
      <c r="DY39" s="408"/>
      <c r="DZ39" s="408"/>
      <c r="EA39" s="408"/>
      <c r="EB39" s="408"/>
      <c r="EC39" s="408"/>
      <c r="ED39" s="408"/>
      <c r="EE39" s="408"/>
      <c r="EF39" s="408"/>
      <c r="EG39" s="408"/>
      <c r="EH39" s="408"/>
      <c r="EI39" s="408"/>
      <c r="EJ39" s="408"/>
      <c r="EK39" s="408"/>
      <c r="EL39" s="408"/>
      <c r="EM39" s="408"/>
      <c r="EN39" s="408"/>
      <c r="EO39" s="408"/>
      <c r="EP39" s="408"/>
      <c r="EQ39" s="408"/>
      <c r="ER39" s="408"/>
      <c r="ES39" s="408"/>
      <c r="ET39" s="408"/>
      <c r="EU39" s="408"/>
      <c r="EV39" s="408"/>
      <c r="EW39" s="408"/>
      <c r="EX39" s="408"/>
      <c r="EY39" s="408"/>
      <c r="EZ39" s="408"/>
      <c r="FA39" s="408"/>
      <c r="FB39" s="408"/>
      <c r="FC39" s="408"/>
      <c r="FD39" s="408"/>
      <c r="FE39" s="408"/>
      <c r="FF39" s="408"/>
      <c r="FG39" s="408"/>
      <c r="FH39" s="408"/>
      <c r="FI39" s="408"/>
      <c r="FJ39" s="408"/>
      <c r="FK39" s="408"/>
      <c r="FL39" s="408"/>
      <c r="FM39" s="408"/>
      <c r="FN39" s="408"/>
      <c r="FO39" s="408"/>
      <c r="FP39" s="408"/>
      <c r="FQ39" s="408"/>
      <c r="FR39" s="408"/>
      <c r="FS39" s="408"/>
      <c r="FT39" s="408"/>
      <c r="FU39" s="408"/>
      <c r="FV39" s="408"/>
      <c r="FW39" s="408"/>
      <c r="FX39" s="408"/>
      <c r="FY39" s="408"/>
      <c r="FZ39" s="408"/>
      <c r="GA39" s="408"/>
      <c r="GB39" s="408"/>
      <c r="GC39" s="408"/>
      <c r="GD39" s="408"/>
      <c r="GE39" s="408"/>
      <c r="GF39" s="408"/>
      <c r="GG39" s="408"/>
      <c r="GH39" s="408"/>
      <c r="GI39" s="408"/>
      <c r="GJ39" s="408"/>
      <c r="GK39" s="408"/>
      <c r="GL39" s="408"/>
      <c r="GM39" s="408"/>
      <c r="GN39" s="408"/>
      <c r="GO39" s="408"/>
      <c r="GP39" s="408"/>
      <c r="GQ39" s="408"/>
      <c r="GR39" s="408"/>
      <c r="GS39" s="408"/>
      <c r="GT39" s="408"/>
      <c r="GU39" s="408"/>
      <c r="GV39" s="408"/>
      <c r="GW39" s="408"/>
    </row>
    <row r="40" spans="1:205" ht="15" customHeight="1">
      <c r="A40" s="1800" t="s">
        <v>448</v>
      </c>
      <c r="B40" s="1800"/>
      <c r="C40" s="1800"/>
      <c r="D40" s="1800"/>
      <c r="E40" s="1800"/>
      <c r="F40" s="1800"/>
      <c r="G40" s="1800"/>
      <c r="H40" s="1800"/>
      <c r="I40" s="1800"/>
      <c r="J40" s="1800"/>
      <c r="K40" s="1800"/>
      <c r="L40" s="1800"/>
      <c r="M40" s="1800"/>
      <c r="N40" s="1800"/>
      <c r="P40" s="1787" t="s">
        <v>494</v>
      </c>
      <c r="Q40" s="1787"/>
      <c r="R40" s="1787"/>
      <c r="S40" s="1787"/>
      <c r="T40" s="1787"/>
      <c r="U40" s="1787"/>
      <c r="V40" s="1787"/>
      <c r="W40" s="1787"/>
      <c r="X40" s="1787"/>
      <c r="Y40" s="1787"/>
      <c r="Z40" s="1787"/>
      <c r="AA40" s="1787"/>
      <c r="AB40" s="1787"/>
      <c r="AC40" s="1787"/>
      <c r="AD40" s="505"/>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c r="BE40" s="506"/>
      <c r="BF40" s="506"/>
      <c r="BG40" s="506"/>
      <c r="BH40" s="506"/>
      <c r="BI40" s="506"/>
      <c r="BJ40" s="506"/>
      <c r="BK40" s="506"/>
      <c r="BL40" s="506"/>
      <c r="BM40" s="506"/>
      <c r="BN40" s="506"/>
      <c r="BO40" s="506"/>
      <c r="BP40" s="506"/>
      <c r="BQ40" s="506"/>
      <c r="BR40" s="506"/>
      <c r="BS40" s="506"/>
      <c r="BT40" s="506"/>
      <c r="BU40" s="506"/>
      <c r="BV40" s="506"/>
      <c r="BW40" s="506"/>
      <c r="BX40" s="506"/>
      <c r="BY40" s="506"/>
      <c r="BZ40" s="506"/>
      <c r="CA40" s="506"/>
      <c r="CB40" s="506"/>
      <c r="CC40" s="506"/>
      <c r="CD40" s="506"/>
      <c r="CE40" s="506"/>
      <c r="CF40" s="506"/>
      <c r="CG40" s="506"/>
      <c r="CH40" s="506"/>
      <c r="CI40" s="506"/>
      <c r="CJ40" s="506"/>
      <c r="CK40" s="506"/>
      <c r="CL40" s="506"/>
      <c r="CM40" s="506"/>
      <c r="CN40" s="506"/>
      <c r="CO40" s="506"/>
      <c r="CP40" s="506"/>
      <c r="CQ40" s="506"/>
      <c r="CR40" s="506"/>
      <c r="CS40" s="506"/>
      <c r="CT40" s="506"/>
      <c r="CU40" s="506"/>
      <c r="CV40" s="506"/>
      <c r="CW40" s="506"/>
      <c r="CX40" s="506"/>
      <c r="CY40" s="506"/>
      <c r="CZ40" s="506"/>
      <c r="DA40" s="506"/>
      <c r="DB40" s="506"/>
      <c r="DC40" s="506"/>
      <c r="DD40" s="506"/>
      <c r="DE40" s="506"/>
      <c r="DF40" s="506"/>
      <c r="DG40" s="506"/>
      <c r="DH40" s="506"/>
      <c r="DI40" s="506"/>
      <c r="DJ40" s="506"/>
      <c r="DK40" s="506"/>
      <c r="DL40" s="506"/>
      <c r="DM40" s="506"/>
      <c r="DN40" s="506"/>
      <c r="DO40" s="506"/>
      <c r="DP40" s="506"/>
      <c r="DQ40" s="506"/>
      <c r="DR40" s="506"/>
      <c r="DS40" s="506"/>
      <c r="DT40" s="506"/>
      <c r="DU40" s="506"/>
      <c r="DV40" s="506"/>
      <c r="DW40" s="506"/>
      <c r="DX40" s="506"/>
      <c r="DY40" s="506"/>
      <c r="DZ40" s="506"/>
      <c r="EA40" s="506"/>
      <c r="EB40" s="506"/>
      <c r="EC40" s="506"/>
      <c r="ED40" s="506"/>
      <c r="EE40" s="506"/>
      <c r="EF40" s="506"/>
      <c r="EG40" s="506"/>
      <c r="EH40" s="506"/>
      <c r="EI40" s="506"/>
      <c r="EJ40" s="506"/>
      <c r="EK40" s="506"/>
      <c r="EL40" s="506"/>
      <c r="EM40" s="506"/>
      <c r="EN40" s="506"/>
      <c r="EO40" s="506"/>
      <c r="EP40" s="506"/>
      <c r="EQ40" s="506"/>
      <c r="ER40" s="506"/>
      <c r="ES40" s="506"/>
      <c r="ET40" s="506"/>
      <c r="EU40" s="506"/>
      <c r="EV40" s="506"/>
      <c r="EW40" s="506"/>
      <c r="EX40" s="506"/>
      <c r="EY40" s="506"/>
      <c r="EZ40" s="506"/>
      <c r="FA40" s="506"/>
      <c r="FB40" s="506"/>
      <c r="FC40" s="506"/>
      <c r="FD40" s="506"/>
      <c r="FE40" s="506"/>
      <c r="FF40" s="506"/>
      <c r="FG40" s="506"/>
      <c r="FH40" s="506"/>
      <c r="FI40" s="506"/>
      <c r="FJ40" s="506"/>
      <c r="FK40" s="506"/>
      <c r="FL40" s="506"/>
      <c r="FM40" s="506"/>
      <c r="FN40" s="506"/>
      <c r="FO40" s="506"/>
      <c r="FP40" s="506"/>
      <c r="FQ40" s="506"/>
      <c r="FR40" s="506"/>
      <c r="FS40" s="506"/>
      <c r="FT40" s="506"/>
      <c r="FU40" s="506"/>
      <c r="FV40" s="506"/>
      <c r="FW40" s="506"/>
      <c r="FX40" s="506"/>
      <c r="FY40" s="506"/>
      <c r="FZ40" s="506"/>
      <c r="GA40" s="506"/>
      <c r="GB40" s="506"/>
      <c r="GC40" s="506"/>
      <c r="GD40" s="506"/>
      <c r="GE40" s="506"/>
      <c r="GF40" s="506"/>
      <c r="GG40" s="506"/>
      <c r="GH40" s="506"/>
      <c r="GI40" s="506"/>
      <c r="GJ40" s="506"/>
      <c r="GK40" s="506"/>
      <c r="GL40" s="506"/>
      <c r="GM40" s="506"/>
      <c r="GN40" s="506"/>
      <c r="GO40" s="506"/>
      <c r="GP40" s="506"/>
      <c r="GQ40" s="506"/>
      <c r="GR40" s="506"/>
      <c r="GS40" s="506"/>
      <c r="GT40" s="506"/>
      <c r="GU40" s="506"/>
      <c r="GV40" s="506"/>
      <c r="GW40" s="506"/>
    </row>
    <row r="41" spans="1:205" ht="15" customHeight="1">
      <c r="A41" s="1801" t="s">
        <v>449</v>
      </c>
      <c r="B41" s="1802"/>
      <c r="C41" s="1802"/>
      <c r="D41" s="1802"/>
      <c r="E41" s="1802"/>
      <c r="F41" s="1802"/>
      <c r="G41" s="1802"/>
      <c r="H41" s="1802"/>
      <c r="I41" s="1802"/>
      <c r="J41" s="1802"/>
      <c r="K41" s="1802"/>
      <c r="L41" s="1802"/>
      <c r="M41" s="1802"/>
      <c r="N41" s="330"/>
      <c r="P41" s="1788" t="s">
        <v>449</v>
      </c>
      <c r="Q41" s="1788"/>
      <c r="R41" s="1788"/>
      <c r="S41" s="1788"/>
      <c r="T41" s="1788"/>
      <c r="U41" s="1788"/>
      <c r="V41" s="1788"/>
      <c r="W41" s="1788"/>
      <c r="X41" s="1788"/>
      <c r="Y41" s="1788"/>
      <c r="Z41" s="1788"/>
      <c r="AA41" s="1788"/>
      <c r="AB41" s="1788"/>
      <c r="AC41" s="1788"/>
      <c r="AD41" s="505"/>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c r="BE41" s="506"/>
      <c r="BF41" s="506"/>
      <c r="BG41" s="506"/>
      <c r="BH41" s="506"/>
      <c r="BI41" s="506"/>
      <c r="BJ41" s="506"/>
      <c r="BK41" s="506"/>
      <c r="BL41" s="506"/>
      <c r="BM41" s="506"/>
      <c r="BN41" s="506"/>
      <c r="BO41" s="506"/>
      <c r="BP41" s="506"/>
      <c r="BQ41" s="506"/>
      <c r="BR41" s="506"/>
      <c r="BS41" s="506"/>
      <c r="BT41" s="506"/>
      <c r="BU41" s="506"/>
      <c r="BV41" s="506"/>
      <c r="BW41" s="506"/>
      <c r="BX41" s="506"/>
      <c r="BY41" s="506"/>
      <c r="BZ41" s="506"/>
      <c r="CA41" s="506"/>
      <c r="CB41" s="506"/>
      <c r="CC41" s="506"/>
      <c r="CD41" s="506"/>
      <c r="CE41" s="506"/>
      <c r="CF41" s="506"/>
      <c r="CG41" s="506"/>
      <c r="CH41" s="506"/>
      <c r="CI41" s="506"/>
      <c r="CJ41" s="506"/>
      <c r="CK41" s="506"/>
      <c r="CL41" s="506"/>
      <c r="CM41" s="506"/>
      <c r="CN41" s="506"/>
      <c r="CO41" s="506"/>
      <c r="CP41" s="506"/>
      <c r="CQ41" s="506"/>
      <c r="CR41" s="506"/>
      <c r="CS41" s="506"/>
      <c r="CT41" s="506"/>
      <c r="CU41" s="506"/>
      <c r="CV41" s="506"/>
      <c r="CW41" s="506"/>
      <c r="CX41" s="506"/>
      <c r="CY41" s="506"/>
      <c r="CZ41" s="506"/>
      <c r="DA41" s="506"/>
      <c r="DB41" s="506"/>
      <c r="DC41" s="506"/>
      <c r="DD41" s="506"/>
      <c r="DE41" s="506"/>
      <c r="DF41" s="506"/>
      <c r="DG41" s="506"/>
      <c r="DH41" s="506"/>
      <c r="DI41" s="506"/>
      <c r="DJ41" s="506"/>
      <c r="DK41" s="506"/>
      <c r="DL41" s="506"/>
      <c r="DM41" s="506"/>
      <c r="DN41" s="506"/>
      <c r="DO41" s="506"/>
      <c r="DP41" s="506"/>
      <c r="DQ41" s="506"/>
      <c r="DR41" s="506"/>
      <c r="DS41" s="506"/>
      <c r="DT41" s="506"/>
      <c r="DU41" s="506"/>
      <c r="DV41" s="506"/>
      <c r="DW41" s="506"/>
      <c r="DX41" s="506"/>
      <c r="DY41" s="506"/>
      <c r="DZ41" s="506"/>
      <c r="EA41" s="506"/>
      <c r="EB41" s="506"/>
      <c r="EC41" s="506"/>
      <c r="ED41" s="506"/>
      <c r="EE41" s="506"/>
      <c r="EF41" s="506"/>
      <c r="EG41" s="506"/>
      <c r="EH41" s="506"/>
      <c r="EI41" s="506"/>
      <c r="EJ41" s="506"/>
      <c r="EK41" s="506"/>
      <c r="EL41" s="506"/>
      <c r="EM41" s="506"/>
      <c r="EN41" s="506"/>
      <c r="EO41" s="506"/>
      <c r="EP41" s="506"/>
      <c r="EQ41" s="506"/>
      <c r="ER41" s="506"/>
      <c r="ES41" s="506"/>
      <c r="ET41" s="506"/>
      <c r="EU41" s="506"/>
      <c r="EV41" s="506"/>
      <c r="EW41" s="506"/>
      <c r="EX41" s="506"/>
      <c r="EY41" s="506"/>
      <c r="EZ41" s="506"/>
      <c r="FA41" s="506"/>
      <c r="FB41" s="506"/>
      <c r="FC41" s="506"/>
      <c r="FD41" s="506"/>
      <c r="FE41" s="506"/>
      <c r="FF41" s="506"/>
      <c r="FG41" s="506"/>
      <c r="FH41" s="506"/>
      <c r="FI41" s="506"/>
      <c r="FJ41" s="506"/>
      <c r="FK41" s="506"/>
      <c r="FL41" s="506"/>
      <c r="FM41" s="506"/>
      <c r="FN41" s="506"/>
      <c r="FO41" s="506"/>
      <c r="FP41" s="506"/>
      <c r="FQ41" s="506"/>
      <c r="FR41" s="506"/>
      <c r="FS41" s="506"/>
      <c r="FT41" s="506"/>
      <c r="FU41" s="506"/>
      <c r="FV41" s="506"/>
      <c r="FW41" s="506"/>
      <c r="FX41" s="506"/>
      <c r="FY41" s="506"/>
      <c r="FZ41" s="506"/>
      <c r="GA41" s="506"/>
      <c r="GB41" s="506"/>
      <c r="GC41" s="506"/>
      <c r="GD41" s="506"/>
      <c r="GE41" s="506"/>
      <c r="GF41" s="506"/>
      <c r="GG41" s="506"/>
      <c r="GH41" s="506"/>
      <c r="GI41" s="506"/>
      <c r="GJ41" s="506"/>
      <c r="GK41" s="506"/>
      <c r="GL41" s="506"/>
      <c r="GM41" s="506"/>
      <c r="GN41" s="506"/>
      <c r="GO41" s="506"/>
      <c r="GP41" s="506"/>
      <c r="GQ41" s="506"/>
      <c r="GR41" s="506"/>
      <c r="GS41" s="506"/>
      <c r="GT41" s="506"/>
      <c r="GU41" s="506"/>
      <c r="GV41" s="506"/>
      <c r="GW41" s="506"/>
    </row>
    <row r="42" spans="1:205" ht="15" customHeight="1">
      <c r="A42" s="1795" t="s">
        <v>450</v>
      </c>
      <c r="B42" s="1795"/>
      <c r="C42" s="1795"/>
      <c r="D42" s="1795"/>
      <c r="E42" s="1795"/>
      <c r="F42" s="1795"/>
      <c r="G42" s="1795"/>
      <c r="H42" s="1795"/>
      <c r="I42" s="1795"/>
      <c r="J42" s="1795"/>
      <c r="K42" s="1795"/>
      <c r="L42" s="1795"/>
      <c r="M42" s="1795"/>
      <c r="N42" s="1795"/>
      <c r="P42" s="1787" t="s">
        <v>495</v>
      </c>
      <c r="Q42" s="1787"/>
      <c r="R42" s="1787"/>
      <c r="S42" s="1787"/>
      <c r="T42" s="1787"/>
      <c r="U42" s="1787"/>
      <c r="V42" s="1787"/>
      <c r="W42" s="1787"/>
      <c r="X42" s="1787"/>
      <c r="Y42" s="1787"/>
      <c r="Z42" s="1787"/>
      <c r="AA42" s="1787"/>
      <c r="AB42" s="1787"/>
      <c r="AC42" s="1787"/>
      <c r="AD42" s="505"/>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c r="BE42" s="506"/>
      <c r="BF42" s="506"/>
      <c r="BG42" s="506"/>
      <c r="BH42" s="506"/>
      <c r="BI42" s="506"/>
      <c r="BJ42" s="506"/>
      <c r="BK42" s="506"/>
      <c r="BL42" s="506"/>
      <c r="BM42" s="506"/>
      <c r="BN42" s="506"/>
      <c r="BO42" s="506"/>
      <c r="BP42" s="506"/>
      <c r="BQ42" s="506"/>
      <c r="BR42" s="506"/>
      <c r="BS42" s="506"/>
      <c r="BT42" s="506"/>
      <c r="BU42" s="506"/>
      <c r="BV42" s="506"/>
      <c r="BW42" s="506"/>
      <c r="BX42" s="506"/>
      <c r="BY42" s="506"/>
      <c r="BZ42" s="506"/>
      <c r="CA42" s="506"/>
      <c r="CB42" s="506"/>
      <c r="CC42" s="506"/>
      <c r="CD42" s="506"/>
      <c r="CE42" s="506"/>
      <c r="CF42" s="506"/>
      <c r="CG42" s="506"/>
      <c r="CH42" s="506"/>
      <c r="CI42" s="506"/>
      <c r="CJ42" s="506"/>
      <c r="CK42" s="506"/>
      <c r="CL42" s="506"/>
      <c r="CM42" s="506"/>
      <c r="CN42" s="506"/>
      <c r="CO42" s="506"/>
      <c r="CP42" s="506"/>
      <c r="CQ42" s="506"/>
      <c r="CR42" s="506"/>
      <c r="CS42" s="506"/>
      <c r="CT42" s="506"/>
      <c r="CU42" s="506"/>
      <c r="CV42" s="506"/>
      <c r="CW42" s="506"/>
      <c r="CX42" s="506"/>
      <c r="CY42" s="506"/>
      <c r="CZ42" s="506"/>
      <c r="DA42" s="506"/>
      <c r="DB42" s="506"/>
      <c r="DC42" s="506"/>
      <c r="DD42" s="506"/>
      <c r="DE42" s="506"/>
      <c r="DF42" s="506"/>
      <c r="DG42" s="506"/>
      <c r="DH42" s="506"/>
      <c r="DI42" s="506"/>
      <c r="DJ42" s="506"/>
      <c r="DK42" s="506"/>
      <c r="DL42" s="506"/>
      <c r="DM42" s="506"/>
      <c r="DN42" s="506"/>
      <c r="DO42" s="506"/>
      <c r="DP42" s="506"/>
      <c r="DQ42" s="506"/>
      <c r="DR42" s="506"/>
      <c r="DS42" s="506"/>
      <c r="DT42" s="506"/>
      <c r="DU42" s="506"/>
      <c r="DV42" s="506"/>
      <c r="DW42" s="506"/>
      <c r="DX42" s="506"/>
      <c r="DY42" s="506"/>
      <c r="DZ42" s="506"/>
      <c r="EA42" s="506"/>
      <c r="EB42" s="506"/>
      <c r="EC42" s="506"/>
      <c r="ED42" s="506"/>
      <c r="EE42" s="506"/>
      <c r="EF42" s="506"/>
      <c r="EG42" s="506"/>
      <c r="EH42" s="506"/>
      <c r="EI42" s="506"/>
      <c r="EJ42" s="506"/>
      <c r="EK42" s="506"/>
      <c r="EL42" s="506"/>
      <c r="EM42" s="506"/>
      <c r="EN42" s="506"/>
      <c r="EO42" s="506"/>
      <c r="EP42" s="506"/>
      <c r="EQ42" s="506"/>
      <c r="ER42" s="506"/>
      <c r="ES42" s="506"/>
      <c r="ET42" s="506"/>
      <c r="EU42" s="506"/>
      <c r="EV42" s="506"/>
      <c r="EW42" s="506"/>
      <c r="EX42" s="506"/>
      <c r="EY42" s="506"/>
      <c r="EZ42" s="506"/>
      <c r="FA42" s="506"/>
      <c r="FB42" s="506"/>
      <c r="FC42" s="506"/>
      <c r="FD42" s="506"/>
      <c r="FE42" s="506"/>
      <c r="FF42" s="506"/>
      <c r="FG42" s="506"/>
      <c r="FH42" s="506"/>
      <c r="FI42" s="506"/>
      <c r="FJ42" s="506"/>
      <c r="FK42" s="506"/>
      <c r="FL42" s="506"/>
      <c r="FM42" s="506"/>
      <c r="FN42" s="506"/>
      <c r="FO42" s="506"/>
      <c r="FP42" s="506"/>
      <c r="FQ42" s="506"/>
      <c r="FR42" s="506"/>
      <c r="FS42" s="506"/>
      <c r="FT42" s="506"/>
      <c r="FU42" s="506"/>
      <c r="FV42" s="506"/>
      <c r="FW42" s="506"/>
      <c r="FX42" s="506"/>
      <c r="FY42" s="506"/>
      <c r="FZ42" s="506"/>
      <c r="GA42" s="506"/>
      <c r="GB42" s="506"/>
      <c r="GC42" s="506"/>
      <c r="GD42" s="506"/>
      <c r="GE42" s="506"/>
      <c r="GF42" s="506"/>
      <c r="GG42" s="506"/>
      <c r="GH42" s="506"/>
      <c r="GI42" s="506"/>
      <c r="GJ42" s="506"/>
      <c r="GK42" s="506"/>
      <c r="GL42" s="506"/>
      <c r="GM42" s="506"/>
      <c r="GN42" s="506"/>
      <c r="GO42" s="506"/>
      <c r="GP42" s="506"/>
      <c r="GQ42" s="506"/>
      <c r="GR42" s="506"/>
      <c r="GS42" s="506"/>
      <c r="GT42" s="506"/>
      <c r="GU42" s="506"/>
      <c r="GV42" s="506"/>
      <c r="GW42" s="506"/>
    </row>
    <row r="43" spans="1:205" ht="15" customHeight="1">
      <c r="A43" s="1795" t="s">
        <v>451</v>
      </c>
      <c r="B43" s="1795"/>
      <c r="C43" s="1795"/>
      <c r="D43" s="1795"/>
      <c r="E43" s="1795"/>
      <c r="F43" s="1795"/>
      <c r="G43" s="1795"/>
      <c r="H43" s="1795"/>
      <c r="I43" s="1795"/>
      <c r="J43" s="1795"/>
      <c r="K43" s="1795"/>
      <c r="L43" s="1795"/>
      <c r="M43" s="1795"/>
      <c r="N43" s="1795"/>
      <c r="P43" s="1787" t="s">
        <v>496</v>
      </c>
      <c r="Q43" s="1787"/>
      <c r="R43" s="1787"/>
      <c r="S43" s="1787"/>
      <c r="T43" s="1787"/>
      <c r="U43" s="1787"/>
      <c r="V43" s="1787"/>
      <c r="W43" s="1787"/>
      <c r="X43" s="1787"/>
      <c r="Y43" s="1787"/>
      <c r="Z43" s="1787"/>
      <c r="AA43" s="1787"/>
      <c r="AB43" s="1787"/>
      <c r="AC43" s="1787"/>
      <c r="AD43" s="507"/>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506"/>
      <c r="BF43" s="506"/>
      <c r="BG43" s="506"/>
      <c r="BH43" s="506"/>
      <c r="BI43" s="506"/>
      <c r="BJ43" s="506"/>
      <c r="BK43" s="506"/>
      <c r="BL43" s="506"/>
      <c r="BM43" s="506"/>
      <c r="BN43" s="506"/>
      <c r="BO43" s="506"/>
      <c r="BP43" s="506"/>
      <c r="BQ43" s="506"/>
      <c r="BR43" s="506"/>
      <c r="BS43" s="506"/>
      <c r="BT43" s="506"/>
      <c r="BU43" s="506"/>
      <c r="BV43" s="506"/>
      <c r="BW43" s="506"/>
      <c r="BX43" s="506"/>
      <c r="BY43" s="506"/>
      <c r="BZ43" s="506"/>
      <c r="CA43" s="506"/>
      <c r="CB43" s="506"/>
      <c r="CC43" s="506"/>
      <c r="CD43" s="506"/>
      <c r="CE43" s="506"/>
      <c r="CF43" s="506"/>
      <c r="CG43" s="506"/>
      <c r="CH43" s="506"/>
      <c r="CI43" s="506"/>
      <c r="CJ43" s="506"/>
      <c r="CK43" s="506"/>
      <c r="CL43" s="506"/>
      <c r="CM43" s="506"/>
      <c r="CN43" s="506"/>
      <c r="CO43" s="506"/>
      <c r="CP43" s="506"/>
      <c r="CQ43" s="506"/>
      <c r="CR43" s="506"/>
      <c r="CS43" s="506"/>
      <c r="CT43" s="506"/>
      <c r="CU43" s="506"/>
      <c r="CV43" s="506"/>
      <c r="CW43" s="506"/>
      <c r="CX43" s="506"/>
      <c r="CY43" s="506"/>
      <c r="CZ43" s="506"/>
      <c r="DA43" s="506"/>
      <c r="DB43" s="506"/>
      <c r="DC43" s="506"/>
      <c r="DD43" s="506"/>
      <c r="DE43" s="506"/>
      <c r="DF43" s="506"/>
      <c r="DG43" s="506"/>
      <c r="DH43" s="506"/>
      <c r="DI43" s="506"/>
      <c r="DJ43" s="506"/>
      <c r="DK43" s="506"/>
      <c r="DL43" s="506"/>
      <c r="DM43" s="506"/>
      <c r="DN43" s="506"/>
      <c r="DO43" s="506"/>
      <c r="DP43" s="506"/>
      <c r="DQ43" s="506"/>
      <c r="DR43" s="506"/>
      <c r="DS43" s="506"/>
      <c r="DT43" s="506"/>
      <c r="DU43" s="506"/>
      <c r="DV43" s="506"/>
      <c r="DW43" s="506"/>
      <c r="DX43" s="506"/>
      <c r="DY43" s="506"/>
      <c r="DZ43" s="506"/>
      <c r="EA43" s="506"/>
      <c r="EB43" s="506"/>
      <c r="EC43" s="506"/>
      <c r="ED43" s="506"/>
      <c r="EE43" s="506"/>
      <c r="EF43" s="506"/>
      <c r="EG43" s="506"/>
      <c r="EH43" s="506"/>
      <c r="EI43" s="506"/>
      <c r="EJ43" s="506"/>
      <c r="EK43" s="506"/>
      <c r="EL43" s="506"/>
      <c r="EM43" s="506"/>
      <c r="EN43" s="506"/>
      <c r="EO43" s="506"/>
      <c r="EP43" s="506"/>
      <c r="EQ43" s="506"/>
      <c r="ER43" s="506"/>
      <c r="ES43" s="506"/>
      <c r="ET43" s="506"/>
      <c r="EU43" s="506"/>
      <c r="EV43" s="506"/>
      <c r="EW43" s="506"/>
      <c r="EX43" s="506"/>
      <c r="EY43" s="506"/>
      <c r="EZ43" s="506"/>
      <c r="FA43" s="506"/>
      <c r="FB43" s="506"/>
      <c r="FC43" s="506"/>
      <c r="FD43" s="506"/>
      <c r="FE43" s="506"/>
      <c r="FF43" s="506"/>
      <c r="FG43" s="506"/>
      <c r="FH43" s="506"/>
      <c r="FI43" s="506"/>
      <c r="FJ43" s="506"/>
      <c r="FK43" s="506"/>
      <c r="FL43" s="506"/>
      <c r="FM43" s="506"/>
      <c r="FN43" s="506"/>
      <c r="FO43" s="506"/>
      <c r="FP43" s="506"/>
      <c r="FQ43" s="506"/>
      <c r="FR43" s="506"/>
      <c r="FS43" s="506"/>
      <c r="FT43" s="506"/>
      <c r="FU43" s="506"/>
      <c r="FV43" s="506"/>
      <c r="FW43" s="506"/>
      <c r="FX43" s="506"/>
      <c r="FY43" s="506"/>
      <c r="FZ43" s="506"/>
      <c r="GA43" s="506"/>
      <c r="GB43" s="506"/>
      <c r="GC43" s="506"/>
      <c r="GD43" s="506"/>
      <c r="GE43" s="506"/>
      <c r="GF43" s="506"/>
      <c r="GG43" s="506"/>
      <c r="GH43" s="506"/>
      <c r="GI43" s="506"/>
      <c r="GJ43" s="506"/>
      <c r="GK43" s="506"/>
      <c r="GL43" s="506"/>
      <c r="GM43" s="506"/>
      <c r="GN43" s="506"/>
      <c r="GO43" s="506"/>
      <c r="GP43" s="506"/>
      <c r="GQ43" s="506"/>
      <c r="GR43" s="506"/>
      <c r="GS43" s="506"/>
      <c r="GT43" s="506"/>
      <c r="GU43" s="506"/>
      <c r="GV43" s="506"/>
      <c r="GW43" s="506"/>
    </row>
    <row r="44" spans="1:205" ht="15" customHeight="1">
      <c r="A44" s="1796" t="s">
        <v>452</v>
      </c>
      <c r="B44" s="1796"/>
      <c r="C44" s="1796"/>
      <c r="D44" s="1796"/>
      <c r="E44" s="1796"/>
      <c r="F44" s="1796"/>
      <c r="G44" s="1796"/>
      <c r="H44" s="1796"/>
      <c r="I44" s="1796"/>
      <c r="J44" s="1796"/>
      <c r="K44" s="1796"/>
      <c r="L44" s="1796"/>
      <c r="M44" s="1796"/>
      <c r="N44" s="1796"/>
      <c r="P44" s="1787" t="s">
        <v>497</v>
      </c>
      <c r="Q44" s="1787"/>
      <c r="R44" s="1787"/>
      <c r="S44" s="1787"/>
      <c r="T44" s="1787"/>
      <c r="U44" s="1787"/>
      <c r="V44" s="1787"/>
      <c r="W44" s="1787"/>
      <c r="X44" s="1787"/>
      <c r="Y44" s="1787"/>
      <c r="Z44" s="1787"/>
      <c r="AA44" s="1787"/>
      <c r="AB44" s="1787"/>
      <c r="AC44" s="1787"/>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408"/>
      <c r="DG44" s="408"/>
      <c r="DH44" s="408"/>
      <c r="DI44" s="408"/>
      <c r="DJ44" s="408"/>
      <c r="DK44" s="408"/>
      <c r="DL44" s="408"/>
      <c r="DM44" s="408"/>
      <c r="DN44" s="408"/>
      <c r="DO44" s="408"/>
      <c r="DP44" s="408"/>
      <c r="DQ44" s="408"/>
      <c r="DR44" s="408"/>
      <c r="DS44" s="408"/>
      <c r="DT44" s="408"/>
      <c r="DU44" s="408"/>
      <c r="DV44" s="408"/>
      <c r="DW44" s="408"/>
      <c r="DX44" s="408"/>
      <c r="DY44" s="408"/>
      <c r="DZ44" s="408"/>
      <c r="EA44" s="408"/>
      <c r="EB44" s="408"/>
      <c r="EC44" s="408"/>
      <c r="ED44" s="408"/>
      <c r="EE44" s="408"/>
      <c r="EF44" s="408"/>
      <c r="EG44" s="408"/>
      <c r="EH44" s="408"/>
      <c r="EI44" s="408"/>
      <c r="EJ44" s="408"/>
      <c r="EK44" s="408"/>
      <c r="EL44" s="408"/>
      <c r="EM44" s="408"/>
      <c r="EN44" s="408"/>
      <c r="EO44" s="408"/>
      <c r="EP44" s="408"/>
      <c r="EQ44" s="408"/>
      <c r="ER44" s="408"/>
      <c r="ES44" s="408"/>
      <c r="ET44" s="408"/>
      <c r="EU44" s="408"/>
      <c r="EV44" s="408"/>
      <c r="EW44" s="408"/>
      <c r="EX44" s="408"/>
      <c r="EY44" s="408"/>
      <c r="EZ44" s="408"/>
      <c r="FA44" s="408"/>
      <c r="FB44" s="408"/>
      <c r="FC44" s="408"/>
      <c r="FD44" s="408"/>
      <c r="FE44" s="408"/>
      <c r="FF44" s="408"/>
      <c r="FG44" s="408"/>
      <c r="FH44" s="408"/>
      <c r="FI44" s="408"/>
      <c r="FJ44" s="408"/>
      <c r="FK44" s="408"/>
      <c r="FL44" s="408"/>
      <c r="FM44" s="408"/>
      <c r="FN44" s="408"/>
      <c r="FO44" s="408"/>
      <c r="FP44" s="408"/>
      <c r="FQ44" s="408"/>
      <c r="FR44" s="408"/>
      <c r="FS44" s="408"/>
      <c r="FT44" s="408"/>
      <c r="FU44" s="408"/>
      <c r="FV44" s="408"/>
      <c r="FW44" s="408"/>
      <c r="FX44" s="408"/>
      <c r="FY44" s="408"/>
      <c r="FZ44" s="408"/>
      <c r="GA44" s="408"/>
      <c r="GB44" s="408"/>
      <c r="GC44" s="408"/>
      <c r="GD44" s="408"/>
      <c r="GE44" s="408"/>
      <c r="GF44" s="408"/>
      <c r="GG44" s="408"/>
      <c r="GH44" s="408"/>
      <c r="GI44" s="408"/>
      <c r="GJ44" s="408"/>
      <c r="GK44" s="408"/>
      <c r="GL44" s="408"/>
      <c r="GM44" s="408"/>
      <c r="GN44" s="408"/>
      <c r="GO44" s="408"/>
      <c r="GP44" s="408"/>
      <c r="GQ44" s="408"/>
      <c r="GR44" s="408"/>
      <c r="GS44" s="408"/>
      <c r="GT44" s="408"/>
      <c r="GU44" s="408"/>
      <c r="GV44" s="408"/>
      <c r="GW44" s="408"/>
    </row>
    <row r="45" spans="1:205" ht="15" customHeight="1">
      <c r="A45" s="1796" t="s">
        <v>453</v>
      </c>
      <c r="B45" s="1796"/>
      <c r="C45" s="1796"/>
      <c r="D45" s="1796"/>
      <c r="E45" s="1796"/>
      <c r="F45" s="1796"/>
      <c r="G45" s="1796"/>
      <c r="H45" s="1796"/>
      <c r="I45" s="1796"/>
      <c r="J45" s="1796"/>
      <c r="K45" s="1796"/>
      <c r="L45" s="1796"/>
      <c r="M45" s="1796"/>
      <c r="N45" s="1796"/>
      <c r="P45" s="1787" t="s">
        <v>498</v>
      </c>
      <c r="Q45" s="1787"/>
      <c r="R45" s="1787"/>
      <c r="S45" s="1787"/>
      <c r="T45" s="1787"/>
      <c r="U45" s="1787"/>
      <c r="V45" s="1787"/>
      <c r="W45" s="1787"/>
      <c r="X45" s="1787"/>
      <c r="Y45" s="1787"/>
      <c r="Z45" s="1787"/>
      <c r="AA45" s="1787"/>
      <c r="AB45" s="1787"/>
      <c r="AC45" s="1787"/>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8"/>
      <c r="CX45" s="408"/>
      <c r="CY45" s="408"/>
      <c r="CZ45" s="408"/>
      <c r="DA45" s="408"/>
      <c r="DB45" s="408"/>
      <c r="DC45" s="408"/>
      <c r="DD45" s="408"/>
      <c r="DE45" s="408"/>
      <c r="DF45" s="408"/>
      <c r="DG45" s="408"/>
      <c r="DH45" s="408"/>
      <c r="DI45" s="408"/>
      <c r="DJ45" s="408"/>
      <c r="DK45" s="408"/>
      <c r="DL45" s="408"/>
      <c r="DM45" s="408"/>
      <c r="DN45" s="408"/>
      <c r="DO45" s="408"/>
      <c r="DP45" s="408"/>
      <c r="DQ45" s="408"/>
      <c r="DR45" s="408"/>
      <c r="DS45" s="408"/>
      <c r="DT45" s="408"/>
      <c r="DU45" s="408"/>
      <c r="DV45" s="408"/>
      <c r="DW45" s="408"/>
      <c r="DX45" s="408"/>
      <c r="DY45" s="408"/>
      <c r="DZ45" s="408"/>
      <c r="EA45" s="408"/>
      <c r="EB45" s="408"/>
      <c r="EC45" s="408"/>
      <c r="ED45" s="408"/>
      <c r="EE45" s="408"/>
      <c r="EF45" s="408"/>
      <c r="EG45" s="408"/>
      <c r="EH45" s="408"/>
      <c r="EI45" s="408"/>
      <c r="EJ45" s="408"/>
      <c r="EK45" s="408"/>
      <c r="EL45" s="408"/>
      <c r="EM45" s="408"/>
      <c r="EN45" s="408"/>
      <c r="EO45" s="408"/>
      <c r="EP45" s="408"/>
      <c r="EQ45" s="408"/>
      <c r="ER45" s="408"/>
      <c r="ES45" s="408"/>
      <c r="ET45" s="408"/>
      <c r="EU45" s="408"/>
      <c r="EV45" s="408"/>
      <c r="EW45" s="408"/>
      <c r="EX45" s="408"/>
      <c r="EY45" s="408"/>
      <c r="EZ45" s="408"/>
      <c r="FA45" s="408"/>
      <c r="FB45" s="408"/>
      <c r="FC45" s="408"/>
      <c r="FD45" s="408"/>
      <c r="FE45" s="408"/>
      <c r="FF45" s="408"/>
      <c r="FG45" s="408"/>
      <c r="FH45" s="408"/>
      <c r="FI45" s="408"/>
      <c r="FJ45" s="408"/>
      <c r="FK45" s="408"/>
      <c r="FL45" s="408"/>
      <c r="FM45" s="408"/>
      <c r="FN45" s="408"/>
      <c r="FO45" s="408"/>
      <c r="FP45" s="408"/>
      <c r="FQ45" s="408"/>
      <c r="FR45" s="408"/>
      <c r="FS45" s="408"/>
      <c r="FT45" s="408"/>
      <c r="FU45" s="408"/>
      <c r="FV45" s="408"/>
      <c r="FW45" s="408"/>
      <c r="FX45" s="408"/>
      <c r="FY45" s="408"/>
      <c r="FZ45" s="408"/>
      <c r="GA45" s="408"/>
      <c r="GB45" s="408"/>
      <c r="GC45" s="408"/>
      <c r="GD45" s="408"/>
      <c r="GE45" s="408"/>
      <c r="GF45" s="408"/>
      <c r="GG45" s="408"/>
      <c r="GH45" s="408"/>
      <c r="GI45" s="408"/>
      <c r="GJ45" s="408"/>
      <c r="GK45" s="408"/>
      <c r="GL45" s="408"/>
      <c r="GM45" s="408"/>
      <c r="GN45" s="408"/>
      <c r="GO45" s="408"/>
      <c r="GP45" s="408"/>
      <c r="GQ45" s="408"/>
      <c r="GR45" s="408"/>
      <c r="GS45" s="408"/>
      <c r="GT45" s="408"/>
      <c r="GU45" s="408"/>
      <c r="GV45" s="408"/>
      <c r="GW45" s="408"/>
    </row>
    <row r="46" spans="1:205" ht="15" customHeight="1">
      <c r="A46" s="1796" t="s">
        <v>454</v>
      </c>
      <c r="B46" s="1796"/>
      <c r="C46" s="1796"/>
      <c r="D46" s="1796"/>
      <c r="E46" s="1796"/>
      <c r="F46" s="1796"/>
      <c r="G46" s="1796"/>
      <c r="H46" s="1796"/>
      <c r="I46" s="1796"/>
      <c r="J46" s="1796"/>
      <c r="K46" s="1796"/>
      <c r="L46" s="1796"/>
      <c r="M46" s="1796"/>
      <c r="N46" s="1796"/>
      <c r="P46" s="1787" t="s">
        <v>499</v>
      </c>
      <c r="Q46" s="1787"/>
      <c r="R46" s="1787"/>
      <c r="S46" s="1787"/>
      <c r="T46" s="1787"/>
      <c r="U46" s="1787"/>
      <c r="V46" s="1787"/>
      <c r="W46" s="1787"/>
      <c r="X46" s="1787"/>
      <c r="Y46" s="1787"/>
      <c r="Z46" s="1787"/>
      <c r="AA46" s="1787"/>
      <c r="AB46" s="1787"/>
      <c r="AC46" s="1787"/>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08"/>
      <c r="CX46" s="408"/>
      <c r="CY46" s="408"/>
      <c r="CZ46" s="408"/>
      <c r="DA46" s="408"/>
      <c r="DB46" s="408"/>
      <c r="DC46" s="408"/>
      <c r="DD46" s="408"/>
      <c r="DE46" s="408"/>
      <c r="DF46" s="408"/>
      <c r="DG46" s="408"/>
      <c r="DH46" s="408"/>
      <c r="DI46" s="408"/>
      <c r="DJ46" s="408"/>
      <c r="DK46" s="408"/>
      <c r="DL46" s="408"/>
      <c r="DM46" s="408"/>
      <c r="DN46" s="408"/>
      <c r="DO46" s="408"/>
      <c r="DP46" s="408"/>
      <c r="DQ46" s="408"/>
      <c r="DR46" s="408"/>
      <c r="DS46" s="408"/>
      <c r="DT46" s="408"/>
      <c r="DU46" s="408"/>
      <c r="DV46" s="408"/>
      <c r="DW46" s="408"/>
      <c r="DX46" s="408"/>
      <c r="DY46" s="408"/>
      <c r="DZ46" s="408"/>
      <c r="EA46" s="408"/>
      <c r="EB46" s="408"/>
      <c r="EC46" s="408"/>
      <c r="ED46" s="408"/>
      <c r="EE46" s="408"/>
      <c r="EF46" s="408"/>
      <c r="EG46" s="408"/>
      <c r="EH46" s="408"/>
      <c r="EI46" s="408"/>
      <c r="EJ46" s="408"/>
      <c r="EK46" s="408"/>
      <c r="EL46" s="408"/>
      <c r="EM46" s="408"/>
      <c r="EN46" s="408"/>
      <c r="EO46" s="408"/>
      <c r="EP46" s="408"/>
      <c r="EQ46" s="408"/>
      <c r="ER46" s="408"/>
      <c r="ES46" s="408"/>
      <c r="ET46" s="408"/>
      <c r="EU46" s="408"/>
      <c r="EV46" s="408"/>
      <c r="EW46" s="408"/>
      <c r="EX46" s="408"/>
      <c r="EY46" s="408"/>
      <c r="EZ46" s="408"/>
      <c r="FA46" s="408"/>
      <c r="FB46" s="408"/>
      <c r="FC46" s="408"/>
      <c r="FD46" s="408"/>
      <c r="FE46" s="408"/>
      <c r="FF46" s="408"/>
      <c r="FG46" s="408"/>
      <c r="FH46" s="408"/>
      <c r="FI46" s="408"/>
      <c r="FJ46" s="408"/>
      <c r="FK46" s="408"/>
      <c r="FL46" s="408"/>
      <c r="FM46" s="408"/>
      <c r="FN46" s="408"/>
      <c r="FO46" s="408"/>
      <c r="FP46" s="408"/>
      <c r="FQ46" s="408"/>
      <c r="FR46" s="408"/>
      <c r="FS46" s="408"/>
      <c r="FT46" s="408"/>
      <c r="FU46" s="408"/>
      <c r="FV46" s="408"/>
      <c r="FW46" s="408"/>
      <c r="FX46" s="408"/>
      <c r="FY46" s="408"/>
      <c r="FZ46" s="408"/>
      <c r="GA46" s="408"/>
      <c r="GB46" s="408"/>
      <c r="GC46" s="408"/>
      <c r="GD46" s="408"/>
      <c r="GE46" s="408"/>
      <c r="GF46" s="408"/>
      <c r="GG46" s="408"/>
      <c r="GH46" s="408"/>
      <c r="GI46" s="408"/>
      <c r="GJ46" s="408"/>
      <c r="GK46" s="408"/>
      <c r="GL46" s="408"/>
      <c r="GM46" s="408"/>
      <c r="GN46" s="408"/>
      <c r="GO46" s="408"/>
      <c r="GP46" s="408"/>
      <c r="GQ46" s="408"/>
      <c r="GR46" s="408"/>
      <c r="GS46" s="408"/>
      <c r="GT46" s="408"/>
      <c r="GU46" s="408"/>
      <c r="GV46" s="408"/>
      <c r="GW46" s="408"/>
    </row>
    <row r="47" spans="1:205">
      <c r="A47" s="1797" t="s">
        <v>455</v>
      </c>
      <c r="B47" s="1797"/>
      <c r="C47" s="1797"/>
      <c r="D47" s="1797"/>
      <c r="E47" s="1797"/>
      <c r="F47" s="1797"/>
      <c r="G47" s="1797"/>
      <c r="H47" s="1797"/>
      <c r="I47" s="1797"/>
      <c r="J47" s="1797"/>
      <c r="K47" s="1797"/>
      <c r="L47" s="1797"/>
      <c r="M47" s="1797"/>
      <c r="N47" s="1797"/>
    </row>
    <row r="48" spans="1:205">
      <c r="A48" s="1795" t="s">
        <v>456</v>
      </c>
      <c r="B48" s="1795"/>
      <c r="C48" s="1795"/>
      <c r="D48" s="1795"/>
      <c r="E48" s="1795"/>
      <c r="F48" s="1795"/>
      <c r="G48" s="1795"/>
      <c r="H48" s="1795"/>
      <c r="I48" s="1795"/>
      <c r="J48" s="1795"/>
      <c r="K48" s="1795"/>
      <c r="L48" s="1795"/>
      <c r="M48" s="1795"/>
      <c r="N48" s="1795"/>
    </row>
    <row r="51" spans="1:29">
      <c r="P51" s="576" t="s">
        <v>503</v>
      </c>
      <c r="Q51" s="570"/>
      <c r="R51" s="570"/>
      <c r="S51" s="570"/>
      <c r="T51" s="570"/>
      <c r="U51" s="570"/>
      <c r="V51" s="570"/>
      <c r="W51" s="570"/>
      <c r="X51" s="570"/>
      <c r="Y51" s="570"/>
      <c r="Z51" s="570"/>
      <c r="AA51" s="570"/>
      <c r="AB51" s="570"/>
      <c r="AC51" s="570"/>
    </row>
    <row r="52" spans="1:29" ht="15.75">
      <c r="A52" s="347" t="s">
        <v>457</v>
      </c>
      <c r="B52" s="346"/>
      <c r="C52" s="344"/>
      <c r="D52" s="344"/>
      <c r="E52" s="344"/>
      <c r="F52" s="344"/>
      <c r="G52" s="344"/>
      <c r="H52" s="344"/>
      <c r="I52" s="344"/>
      <c r="J52" s="343"/>
      <c r="K52" s="332"/>
      <c r="L52" s="332"/>
      <c r="P52" s="570"/>
      <c r="Q52" s="570"/>
      <c r="R52" s="570"/>
      <c r="S52" s="570"/>
      <c r="T52" s="570"/>
      <c r="U52" s="570"/>
      <c r="V52" s="570"/>
      <c r="W52" s="570"/>
      <c r="X52" s="570"/>
      <c r="Y52" s="570"/>
      <c r="Z52" s="570"/>
      <c r="AA52" s="570"/>
      <c r="AB52" s="570"/>
      <c r="AC52" s="570"/>
    </row>
    <row r="53" spans="1:29" ht="15.75">
      <c r="A53" s="345" t="s">
        <v>166</v>
      </c>
      <c r="B53" s="345"/>
      <c r="C53" s="344"/>
      <c r="D53" s="344"/>
      <c r="E53" s="344"/>
      <c r="F53" s="344"/>
      <c r="G53" s="344"/>
      <c r="H53" s="344"/>
      <c r="I53" s="344"/>
      <c r="J53" s="343"/>
      <c r="K53" s="332"/>
      <c r="L53" s="332"/>
      <c r="P53" s="582" t="s">
        <v>438</v>
      </c>
      <c r="Q53" s="583" t="s">
        <v>44</v>
      </c>
      <c r="R53" s="1768" t="s">
        <v>471</v>
      </c>
      <c r="S53" s="1769"/>
      <c r="T53" s="1769"/>
      <c r="U53" s="1769"/>
      <c r="V53" s="1769"/>
      <c r="W53" s="1769"/>
      <c r="X53" s="1769"/>
      <c r="Y53" s="1769"/>
      <c r="Z53" s="1769"/>
      <c r="AA53" s="1769"/>
      <c r="AB53" s="1769"/>
      <c r="AC53" s="1769"/>
    </row>
    <row r="54" spans="1:29">
      <c r="A54" s="359" t="s">
        <v>438</v>
      </c>
      <c r="B54" s="363" t="s">
        <v>257</v>
      </c>
      <c r="C54" s="363" t="s">
        <v>258</v>
      </c>
      <c r="D54" s="363" t="s">
        <v>259</v>
      </c>
      <c r="E54" s="364" t="s">
        <v>260</v>
      </c>
      <c r="F54" s="360" t="s">
        <v>204</v>
      </c>
      <c r="G54" s="360" t="s">
        <v>203</v>
      </c>
      <c r="H54" s="365" t="s">
        <v>202</v>
      </c>
      <c r="I54" s="366" t="s">
        <v>173</v>
      </c>
      <c r="J54" s="366" t="s">
        <v>172</v>
      </c>
      <c r="K54" s="366" t="s">
        <v>171</v>
      </c>
      <c r="N54" s="724"/>
      <c r="P54" s="584"/>
      <c r="Q54" s="585" t="s">
        <v>481</v>
      </c>
      <c r="R54" s="1762" t="s">
        <v>482</v>
      </c>
      <c r="S54" s="1763"/>
      <c r="T54" s="1763"/>
      <c r="U54" s="1764"/>
      <c r="V54" s="1765" t="s">
        <v>483</v>
      </c>
      <c r="W54" s="1766"/>
      <c r="X54" s="1766"/>
      <c r="Y54" s="1767"/>
      <c r="Z54" s="1762" t="s">
        <v>484</v>
      </c>
      <c r="AA54" s="1763"/>
      <c r="AB54" s="1763"/>
      <c r="AC54" s="1764"/>
    </row>
    <row r="55" spans="1:29">
      <c r="A55" s="337" t="s">
        <v>281</v>
      </c>
      <c r="B55" s="358">
        <v>7220</v>
      </c>
      <c r="C55" s="357">
        <v>7960</v>
      </c>
      <c r="D55" s="357">
        <v>7640</v>
      </c>
      <c r="E55" s="357">
        <v>9990</v>
      </c>
      <c r="F55" s="357">
        <v>11820</v>
      </c>
      <c r="G55" s="342">
        <v>14640</v>
      </c>
      <c r="H55" s="349">
        <v>19840</v>
      </c>
      <c r="I55" s="342">
        <v>19000</v>
      </c>
      <c r="J55" s="342">
        <v>18040</v>
      </c>
      <c r="K55" s="342">
        <v>18620</v>
      </c>
      <c r="L55" s="638"/>
      <c r="N55" s="724"/>
      <c r="P55" s="586"/>
      <c r="Q55" s="587" t="s">
        <v>488</v>
      </c>
      <c r="R55" s="579" t="s">
        <v>489</v>
      </c>
      <c r="S55" s="580" t="s">
        <v>490</v>
      </c>
      <c r="T55" s="580" t="s">
        <v>491</v>
      </c>
      <c r="U55" s="581" t="s">
        <v>492</v>
      </c>
      <c r="V55" s="579" t="s">
        <v>489</v>
      </c>
      <c r="W55" s="580" t="s">
        <v>490</v>
      </c>
      <c r="X55" s="580" t="s">
        <v>491</v>
      </c>
      <c r="Y55" s="581" t="s">
        <v>492</v>
      </c>
      <c r="Z55" s="579" t="s">
        <v>489</v>
      </c>
      <c r="AA55" s="580" t="s">
        <v>490</v>
      </c>
      <c r="AB55" s="580" t="s">
        <v>491</v>
      </c>
      <c r="AC55" s="581" t="s">
        <v>492</v>
      </c>
    </row>
    <row r="56" spans="1:29">
      <c r="A56" s="337" t="s">
        <v>283</v>
      </c>
      <c r="B56" s="358">
        <v>16570</v>
      </c>
      <c r="C56" s="357">
        <v>19320</v>
      </c>
      <c r="D56" s="357">
        <v>19010</v>
      </c>
      <c r="E56" s="357">
        <v>22770</v>
      </c>
      <c r="F56" s="357">
        <v>26930</v>
      </c>
      <c r="G56" s="342">
        <v>33930</v>
      </c>
      <c r="H56" s="349">
        <v>44210</v>
      </c>
      <c r="I56" s="342">
        <v>43420</v>
      </c>
      <c r="J56" s="342">
        <v>42940</v>
      </c>
      <c r="K56" s="342">
        <v>42460</v>
      </c>
      <c r="L56" s="638"/>
      <c r="N56" s="724"/>
      <c r="P56" s="571" t="s">
        <v>281</v>
      </c>
      <c r="Q56" s="548"/>
      <c r="R56" s="551">
        <v>3580</v>
      </c>
      <c r="S56" s="549">
        <v>1480</v>
      </c>
      <c r="T56" s="549" t="s">
        <v>493</v>
      </c>
      <c r="U56" s="550">
        <v>5070</v>
      </c>
      <c r="V56" s="551">
        <v>1220</v>
      </c>
      <c r="W56" s="549">
        <v>930</v>
      </c>
      <c r="X56" s="549" t="s">
        <v>493</v>
      </c>
      <c r="Y56" s="550">
        <v>2160</v>
      </c>
      <c r="Z56" s="551">
        <v>4800</v>
      </c>
      <c r="AA56" s="549">
        <v>2420</v>
      </c>
      <c r="AB56" s="549" t="s">
        <v>493</v>
      </c>
      <c r="AC56" s="550">
        <v>7220</v>
      </c>
    </row>
    <row r="57" spans="1:29">
      <c r="A57" s="337" t="s">
        <v>368</v>
      </c>
      <c r="B57" s="358">
        <v>12730</v>
      </c>
      <c r="C57" s="357">
        <v>15550</v>
      </c>
      <c r="D57" s="357">
        <v>15380</v>
      </c>
      <c r="E57" s="357">
        <v>19230</v>
      </c>
      <c r="F57" s="357">
        <v>22130</v>
      </c>
      <c r="G57" s="342">
        <v>24720</v>
      </c>
      <c r="H57" s="349">
        <v>32580</v>
      </c>
      <c r="I57" s="342">
        <v>30290</v>
      </c>
      <c r="J57" s="342">
        <v>30490</v>
      </c>
      <c r="K57" s="342">
        <v>31570</v>
      </c>
      <c r="L57" s="638"/>
      <c r="N57" s="724"/>
      <c r="P57" s="572" t="s">
        <v>283</v>
      </c>
      <c r="Q57" s="552"/>
      <c r="R57" s="555">
        <v>7680</v>
      </c>
      <c r="S57" s="553">
        <v>3930</v>
      </c>
      <c r="T57" s="553" t="s">
        <v>493</v>
      </c>
      <c r="U57" s="554">
        <v>11610</v>
      </c>
      <c r="V57" s="555">
        <v>2740</v>
      </c>
      <c r="W57" s="553">
        <v>2220</v>
      </c>
      <c r="X57" s="553">
        <v>10</v>
      </c>
      <c r="Y57" s="554">
        <v>4970</v>
      </c>
      <c r="Z57" s="555">
        <v>10420</v>
      </c>
      <c r="AA57" s="553">
        <v>6140</v>
      </c>
      <c r="AB57" s="553">
        <v>10</v>
      </c>
      <c r="AC57" s="554">
        <v>16570</v>
      </c>
    </row>
    <row r="58" spans="1:29">
      <c r="A58" s="337" t="s">
        <v>287</v>
      </c>
      <c r="B58" s="358">
        <v>10160</v>
      </c>
      <c r="C58" s="357">
        <v>10980</v>
      </c>
      <c r="D58" s="357">
        <v>10710</v>
      </c>
      <c r="E58" s="357">
        <v>13600</v>
      </c>
      <c r="F58" s="357">
        <v>16060</v>
      </c>
      <c r="G58" s="342">
        <v>17810</v>
      </c>
      <c r="H58" s="349">
        <v>23680</v>
      </c>
      <c r="I58" s="342">
        <v>23520</v>
      </c>
      <c r="J58" s="342">
        <v>24320</v>
      </c>
      <c r="K58" s="342">
        <v>24430</v>
      </c>
      <c r="L58" s="638"/>
      <c r="N58" s="724"/>
      <c r="P58" s="572" t="s">
        <v>368</v>
      </c>
      <c r="Q58" s="552"/>
      <c r="R58" s="555">
        <v>6490</v>
      </c>
      <c r="S58" s="553">
        <v>2870</v>
      </c>
      <c r="T58" s="553" t="s">
        <v>493</v>
      </c>
      <c r="U58" s="554">
        <v>9360</v>
      </c>
      <c r="V58" s="555">
        <v>1810</v>
      </c>
      <c r="W58" s="553">
        <v>1540</v>
      </c>
      <c r="X58" s="553">
        <v>30</v>
      </c>
      <c r="Y58" s="554">
        <v>3370</v>
      </c>
      <c r="Z58" s="555">
        <v>8300</v>
      </c>
      <c r="AA58" s="553">
        <v>4400</v>
      </c>
      <c r="AB58" s="553">
        <v>30</v>
      </c>
      <c r="AC58" s="554">
        <v>12730</v>
      </c>
    </row>
    <row r="59" spans="1:29">
      <c r="A59" s="337" t="s">
        <v>288</v>
      </c>
      <c r="B59" s="358">
        <v>12240</v>
      </c>
      <c r="C59" s="357">
        <v>13680</v>
      </c>
      <c r="D59" s="357">
        <v>13570</v>
      </c>
      <c r="E59" s="357">
        <v>17280</v>
      </c>
      <c r="F59" s="357">
        <v>19410</v>
      </c>
      <c r="G59" s="342">
        <v>22990</v>
      </c>
      <c r="H59" s="349">
        <v>29800</v>
      </c>
      <c r="I59" s="342">
        <v>29620</v>
      </c>
      <c r="J59" s="342">
        <v>31530</v>
      </c>
      <c r="K59" s="342">
        <v>31380</v>
      </c>
      <c r="L59" s="638"/>
      <c r="N59" s="724"/>
      <c r="P59" s="572" t="s">
        <v>287</v>
      </c>
      <c r="Q59" s="552"/>
      <c r="R59" s="555">
        <v>4750</v>
      </c>
      <c r="S59" s="553">
        <v>2530</v>
      </c>
      <c r="T59" s="553" t="s">
        <v>493</v>
      </c>
      <c r="U59" s="554">
        <v>7280</v>
      </c>
      <c r="V59" s="555">
        <v>1450</v>
      </c>
      <c r="W59" s="553">
        <v>1420</v>
      </c>
      <c r="X59" s="553" t="s">
        <v>493</v>
      </c>
      <c r="Y59" s="554">
        <v>2870</v>
      </c>
      <c r="Z59" s="555">
        <v>6210</v>
      </c>
      <c r="AA59" s="553">
        <v>3950</v>
      </c>
      <c r="AB59" s="553" t="s">
        <v>493</v>
      </c>
      <c r="AC59" s="554">
        <v>10160</v>
      </c>
    </row>
    <row r="60" spans="1:29">
      <c r="A60" s="337" t="s">
        <v>443</v>
      </c>
      <c r="B60" s="358">
        <v>8870</v>
      </c>
      <c r="C60" s="357">
        <v>9950</v>
      </c>
      <c r="D60" s="357">
        <v>9980</v>
      </c>
      <c r="E60" s="357">
        <v>12440</v>
      </c>
      <c r="F60" s="357">
        <v>15030</v>
      </c>
      <c r="G60" s="342">
        <v>17320</v>
      </c>
      <c r="H60" s="349">
        <v>22070</v>
      </c>
      <c r="I60" s="342">
        <v>22260</v>
      </c>
      <c r="J60" s="342">
        <v>22950</v>
      </c>
      <c r="K60" s="342">
        <v>23870</v>
      </c>
      <c r="L60" s="638"/>
      <c r="N60" s="724"/>
      <c r="P60" s="572" t="s">
        <v>288</v>
      </c>
      <c r="Q60" s="552"/>
      <c r="R60" s="555">
        <v>5080</v>
      </c>
      <c r="S60" s="553">
        <v>3120</v>
      </c>
      <c r="T60" s="553" t="s">
        <v>493</v>
      </c>
      <c r="U60" s="554">
        <v>8190</v>
      </c>
      <c r="V60" s="555">
        <v>1710</v>
      </c>
      <c r="W60" s="553">
        <v>2330</v>
      </c>
      <c r="X60" s="553" t="s">
        <v>493</v>
      </c>
      <c r="Y60" s="554">
        <v>4040</v>
      </c>
      <c r="Z60" s="555">
        <v>6790</v>
      </c>
      <c r="AA60" s="553">
        <v>5440</v>
      </c>
      <c r="AB60" s="553" t="s">
        <v>493</v>
      </c>
      <c r="AC60" s="554">
        <v>12240</v>
      </c>
    </row>
    <row r="61" spans="1:29">
      <c r="A61" s="337" t="s">
        <v>2</v>
      </c>
      <c r="B61" s="358">
        <v>5280</v>
      </c>
      <c r="C61" s="357">
        <v>6250</v>
      </c>
      <c r="D61" s="357">
        <v>6210</v>
      </c>
      <c r="E61" s="357">
        <v>8620</v>
      </c>
      <c r="F61" s="357">
        <v>11780</v>
      </c>
      <c r="G61" s="342">
        <v>14550</v>
      </c>
      <c r="H61" s="349">
        <v>21480</v>
      </c>
      <c r="I61" s="342">
        <v>20920</v>
      </c>
      <c r="J61" s="342">
        <v>20760</v>
      </c>
      <c r="K61" s="342">
        <v>22180</v>
      </c>
      <c r="L61" s="638"/>
      <c r="N61" s="724"/>
      <c r="P61" s="572" t="s">
        <v>443</v>
      </c>
      <c r="Q61" s="552"/>
      <c r="R61" s="555">
        <v>3950</v>
      </c>
      <c r="S61" s="553">
        <v>2620</v>
      </c>
      <c r="T61" s="553" t="s">
        <v>493</v>
      </c>
      <c r="U61" s="554">
        <v>6570</v>
      </c>
      <c r="V61" s="555">
        <v>1080</v>
      </c>
      <c r="W61" s="553">
        <v>1210</v>
      </c>
      <c r="X61" s="553" t="s">
        <v>493</v>
      </c>
      <c r="Y61" s="554">
        <v>2300</v>
      </c>
      <c r="Z61" s="555">
        <v>5030</v>
      </c>
      <c r="AA61" s="553">
        <v>3830</v>
      </c>
      <c r="AB61" s="553">
        <v>10</v>
      </c>
      <c r="AC61" s="554">
        <v>8870</v>
      </c>
    </row>
    <row r="62" spans="1:29">
      <c r="A62" s="337" t="s">
        <v>323</v>
      </c>
      <c r="B62" s="358">
        <v>13450</v>
      </c>
      <c r="C62" s="357">
        <v>14870</v>
      </c>
      <c r="D62" s="357">
        <v>16300</v>
      </c>
      <c r="E62" s="357">
        <v>20610</v>
      </c>
      <c r="F62" s="357">
        <v>25330</v>
      </c>
      <c r="G62" s="342">
        <v>28360</v>
      </c>
      <c r="H62" s="349">
        <v>33760</v>
      </c>
      <c r="I62" s="342">
        <v>33680</v>
      </c>
      <c r="J62" s="342">
        <v>34770</v>
      </c>
      <c r="K62" s="342">
        <v>35480</v>
      </c>
      <c r="L62" s="638"/>
      <c r="N62" s="724"/>
      <c r="P62" s="572" t="s">
        <v>2</v>
      </c>
      <c r="Q62" s="552"/>
      <c r="R62" s="555">
        <v>2330</v>
      </c>
      <c r="S62" s="553">
        <v>1530</v>
      </c>
      <c r="T62" s="553" t="s">
        <v>493</v>
      </c>
      <c r="U62" s="554">
        <v>3860</v>
      </c>
      <c r="V62" s="555">
        <v>640</v>
      </c>
      <c r="W62" s="553">
        <v>780</v>
      </c>
      <c r="X62" s="553" t="s">
        <v>493</v>
      </c>
      <c r="Y62" s="554">
        <v>1420</v>
      </c>
      <c r="Z62" s="555">
        <v>2960</v>
      </c>
      <c r="AA62" s="553">
        <v>2310</v>
      </c>
      <c r="AB62" s="553" t="s">
        <v>493</v>
      </c>
      <c r="AC62" s="554">
        <v>5280</v>
      </c>
    </row>
    <row r="63" spans="1:29">
      <c r="A63" s="337" t="s">
        <v>324</v>
      </c>
      <c r="B63" s="358">
        <v>11230</v>
      </c>
      <c r="C63" s="357">
        <v>12120</v>
      </c>
      <c r="D63" s="357">
        <v>12540</v>
      </c>
      <c r="E63" s="357">
        <v>17210</v>
      </c>
      <c r="F63" s="357">
        <v>21540</v>
      </c>
      <c r="G63" s="342">
        <v>24490</v>
      </c>
      <c r="H63" s="349">
        <v>28260</v>
      </c>
      <c r="I63" s="342">
        <v>27280</v>
      </c>
      <c r="J63" s="342">
        <v>27720</v>
      </c>
      <c r="K63" s="342">
        <v>28460</v>
      </c>
      <c r="L63" s="638"/>
      <c r="N63" s="724"/>
      <c r="P63" s="572" t="s">
        <v>323</v>
      </c>
      <c r="Q63" s="552"/>
      <c r="R63" s="555">
        <v>5760</v>
      </c>
      <c r="S63" s="553">
        <v>4240</v>
      </c>
      <c r="T63" s="553" t="s">
        <v>493</v>
      </c>
      <c r="U63" s="554">
        <v>10000</v>
      </c>
      <c r="V63" s="555">
        <v>1590</v>
      </c>
      <c r="W63" s="553">
        <v>1860</v>
      </c>
      <c r="X63" s="553" t="s">
        <v>493</v>
      </c>
      <c r="Y63" s="554">
        <v>3450</v>
      </c>
      <c r="Z63" s="555">
        <v>7350</v>
      </c>
      <c r="AA63" s="553">
        <v>6100</v>
      </c>
      <c r="AB63" s="553">
        <v>10</v>
      </c>
      <c r="AC63" s="554">
        <v>13450</v>
      </c>
    </row>
    <row r="64" spans="1:29">
      <c r="A64" s="341" t="s">
        <v>444</v>
      </c>
      <c r="B64" s="356">
        <v>97700</v>
      </c>
      <c r="C64" s="355">
        <v>110700</v>
      </c>
      <c r="D64" s="355">
        <v>111300</v>
      </c>
      <c r="E64" s="355">
        <v>141700</v>
      </c>
      <c r="F64" s="355">
        <v>170000</v>
      </c>
      <c r="G64" s="340">
        <v>198800</v>
      </c>
      <c r="H64" s="353">
        <v>255700</v>
      </c>
      <c r="I64" s="340">
        <v>250000</v>
      </c>
      <c r="J64" s="340">
        <v>253500</v>
      </c>
      <c r="K64" s="340">
        <v>258400</v>
      </c>
      <c r="L64" s="638"/>
      <c r="N64" s="724"/>
      <c r="P64" s="572" t="s">
        <v>324</v>
      </c>
      <c r="Q64" s="547"/>
      <c r="R64" s="558">
        <v>4970</v>
      </c>
      <c r="S64" s="556">
        <v>2760</v>
      </c>
      <c r="T64" s="556" t="s">
        <v>493</v>
      </c>
      <c r="U64" s="557">
        <v>7730</v>
      </c>
      <c r="V64" s="558">
        <v>1650</v>
      </c>
      <c r="W64" s="556">
        <v>1820</v>
      </c>
      <c r="X64" s="556">
        <v>30</v>
      </c>
      <c r="Y64" s="557">
        <v>3500</v>
      </c>
      <c r="Z64" s="558">
        <v>6620</v>
      </c>
      <c r="AA64" s="556">
        <v>4580</v>
      </c>
      <c r="AB64" s="556">
        <v>30</v>
      </c>
      <c r="AC64" s="557">
        <v>11230</v>
      </c>
    </row>
    <row r="65" spans="1:29">
      <c r="A65" s="341"/>
      <c r="B65" s="356"/>
      <c r="C65" s="355"/>
      <c r="D65" s="355"/>
      <c r="E65" s="355"/>
      <c r="F65" s="354"/>
      <c r="G65" s="340"/>
      <c r="H65" s="353"/>
      <c r="I65" s="340"/>
      <c r="J65" s="340"/>
      <c r="K65" s="340"/>
      <c r="N65" s="724"/>
      <c r="P65" s="573" t="s">
        <v>444</v>
      </c>
      <c r="Q65" s="559"/>
      <c r="R65" s="562">
        <v>44600</v>
      </c>
      <c r="S65" s="560">
        <v>25100</v>
      </c>
      <c r="T65" s="560" t="s">
        <v>493</v>
      </c>
      <c r="U65" s="561">
        <v>69700</v>
      </c>
      <c r="V65" s="562">
        <v>13900</v>
      </c>
      <c r="W65" s="560">
        <v>14100</v>
      </c>
      <c r="X65" s="560">
        <v>100</v>
      </c>
      <c r="Y65" s="561">
        <v>28100</v>
      </c>
      <c r="Z65" s="562">
        <v>58500</v>
      </c>
      <c r="AA65" s="560">
        <v>39200</v>
      </c>
      <c r="AB65" s="560">
        <v>100</v>
      </c>
      <c r="AC65" s="561">
        <v>97700</v>
      </c>
    </row>
    <row r="66" spans="1:29">
      <c r="A66" s="339" t="s">
        <v>445</v>
      </c>
      <c r="B66" s="352">
        <v>940</v>
      </c>
      <c r="C66" s="351">
        <v>1160</v>
      </c>
      <c r="D66" s="351">
        <v>1240</v>
      </c>
      <c r="E66" s="351">
        <v>1650</v>
      </c>
      <c r="F66" s="351">
        <v>1460</v>
      </c>
      <c r="G66" s="338">
        <v>1460</v>
      </c>
      <c r="H66" s="350">
        <v>2680</v>
      </c>
      <c r="I66" s="338">
        <v>2870</v>
      </c>
      <c r="J66" s="338">
        <v>2230</v>
      </c>
      <c r="K66" s="338">
        <v>2460</v>
      </c>
      <c r="N66" s="724"/>
      <c r="P66" s="573"/>
      <c r="Q66" s="546"/>
      <c r="R66" s="555"/>
      <c r="S66" s="553"/>
      <c r="T66" s="553"/>
      <c r="U66" s="554"/>
      <c r="V66" s="555"/>
      <c r="W66" s="553"/>
      <c r="X66" s="553"/>
      <c r="Y66" s="554"/>
      <c r="Z66" s="555"/>
      <c r="AA66" s="553"/>
      <c r="AB66" s="553"/>
      <c r="AC66" s="554"/>
    </row>
    <row r="67" spans="1:29" ht="15.75" thickBot="1">
      <c r="A67" s="337"/>
      <c r="B67" s="337"/>
      <c r="C67" s="337"/>
      <c r="D67" s="337"/>
      <c r="E67" s="337"/>
      <c r="F67" s="337"/>
      <c r="G67" s="337"/>
      <c r="H67" s="349"/>
      <c r="I67" s="337"/>
      <c r="J67" s="337"/>
      <c r="K67" s="337"/>
      <c r="N67" s="724"/>
      <c r="P67" s="574" t="s">
        <v>445</v>
      </c>
      <c r="Q67" s="559"/>
      <c r="R67" s="565">
        <v>410</v>
      </c>
      <c r="S67" s="563">
        <v>250</v>
      </c>
      <c r="T67" s="563" t="s">
        <v>493</v>
      </c>
      <c r="U67" s="564">
        <v>650</v>
      </c>
      <c r="V67" s="565">
        <v>120</v>
      </c>
      <c r="W67" s="563">
        <v>170</v>
      </c>
      <c r="X67" s="563" t="s">
        <v>493</v>
      </c>
      <c r="Y67" s="564">
        <v>290</v>
      </c>
      <c r="Z67" s="565">
        <v>530</v>
      </c>
      <c r="AA67" s="563">
        <v>410</v>
      </c>
      <c r="AB67" s="563" t="s">
        <v>493</v>
      </c>
      <c r="AC67" s="564">
        <v>940</v>
      </c>
    </row>
    <row r="68" spans="1:29" ht="15.75" thickBot="1">
      <c r="A68" s="336" t="s">
        <v>446</v>
      </c>
      <c r="B68" s="336">
        <v>98700</v>
      </c>
      <c r="C68" s="336">
        <v>111800</v>
      </c>
      <c r="D68" s="336">
        <v>112600</v>
      </c>
      <c r="E68" s="336">
        <v>143400</v>
      </c>
      <c r="F68" s="336">
        <v>171500</v>
      </c>
      <c r="G68" s="336">
        <v>200300</v>
      </c>
      <c r="H68" s="348">
        <v>258400</v>
      </c>
      <c r="I68" s="336">
        <v>252900</v>
      </c>
      <c r="J68" s="336">
        <v>255800</v>
      </c>
      <c r="K68" s="336">
        <v>260900</v>
      </c>
      <c r="N68" s="724"/>
      <c r="P68" s="572"/>
      <c r="Q68" s="546"/>
      <c r="R68" s="555"/>
      <c r="S68" s="553"/>
      <c r="T68" s="553"/>
      <c r="U68" s="554"/>
      <c r="V68" s="555"/>
      <c r="W68" s="553"/>
      <c r="X68" s="553"/>
      <c r="Y68" s="554"/>
      <c r="Z68" s="555"/>
      <c r="AA68" s="553"/>
      <c r="AB68" s="553"/>
      <c r="AC68" s="554"/>
    </row>
    <row r="69" spans="1:29" ht="16.5" thickBot="1">
      <c r="A69" s="335" t="s">
        <v>447</v>
      </c>
      <c r="B69" s="335"/>
      <c r="C69" s="335"/>
      <c r="D69" s="335"/>
      <c r="E69" s="335"/>
      <c r="F69" s="335"/>
      <c r="G69" s="335"/>
      <c r="H69" s="335"/>
      <c r="I69" s="335"/>
      <c r="J69" s="334"/>
      <c r="K69" s="332"/>
      <c r="L69" s="332"/>
      <c r="P69" s="575" t="s">
        <v>446</v>
      </c>
      <c r="Q69" s="566"/>
      <c r="R69" s="569">
        <v>45000</v>
      </c>
      <c r="S69" s="567">
        <v>25300</v>
      </c>
      <c r="T69" s="567" t="s">
        <v>493</v>
      </c>
      <c r="U69" s="568">
        <v>70300</v>
      </c>
      <c r="V69" s="569">
        <v>14000</v>
      </c>
      <c r="W69" s="567">
        <v>14300</v>
      </c>
      <c r="X69" s="567">
        <v>100</v>
      </c>
      <c r="Y69" s="568">
        <v>28400</v>
      </c>
      <c r="Z69" s="569">
        <v>59000</v>
      </c>
      <c r="AA69" s="567">
        <v>39600</v>
      </c>
      <c r="AB69" s="567">
        <v>100</v>
      </c>
      <c r="AC69" s="568">
        <v>98700</v>
      </c>
    </row>
    <row r="70" spans="1:29">
      <c r="A70" s="1798" t="s">
        <v>458</v>
      </c>
      <c r="B70" s="1798"/>
      <c r="C70" s="1798"/>
      <c r="D70" s="1798"/>
      <c r="E70" s="1798"/>
      <c r="F70" s="1798"/>
      <c r="G70" s="1798"/>
      <c r="H70" s="1798"/>
      <c r="I70" s="1798"/>
      <c r="J70" s="1798"/>
      <c r="K70" s="1798"/>
      <c r="L70" s="362"/>
      <c r="P70" s="577" t="s">
        <v>447</v>
      </c>
      <c r="Q70" s="577"/>
      <c r="R70" s="578"/>
      <c r="S70" s="578"/>
      <c r="T70" s="578"/>
      <c r="U70" s="578"/>
      <c r="V70" s="545"/>
      <c r="W70" s="545"/>
      <c r="X70" s="545"/>
      <c r="Y70" s="545"/>
      <c r="Z70" s="545"/>
      <c r="AA70" s="545"/>
      <c r="AB70" s="545"/>
      <c r="AC70" s="545"/>
    </row>
    <row r="71" spans="1:29">
      <c r="A71" s="1795" t="s">
        <v>459</v>
      </c>
      <c r="B71" s="1795"/>
      <c r="C71" s="1795"/>
      <c r="D71" s="1795"/>
      <c r="E71" s="1795"/>
      <c r="F71" s="1795"/>
      <c r="G71" s="1795"/>
      <c r="H71" s="1795"/>
      <c r="I71" s="1795"/>
      <c r="J71" s="1795"/>
      <c r="K71" s="1795"/>
      <c r="L71" s="333"/>
      <c r="P71" s="1770" t="s">
        <v>504</v>
      </c>
      <c r="Q71" s="1770"/>
      <c r="R71" s="1770"/>
      <c r="S71" s="1770"/>
      <c r="T71" s="1770"/>
      <c r="U71" s="1770"/>
      <c r="V71" s="1770"/>
      <c r="W71" s="1770"/>
      <c r="X71" s="1770"/>
      <c r="Y71" s="1770"/>
      <c r="Z71" s="1770"/>
      <c r="AA71" s="1770"/>
      <c r="AB71" s="1770"/>
      <c r="AC71" s="1770"/>
    </row>
    <row r="72" spans="1:29">
      <c r="A72" s="1795" t="s">
        <v>460</v>
      </c>
      <c r="B72" s="1795"/>
      <c r="C72" s="1795"/>
      <c r="D72" s="1795"/>
      <c r="E72" s="1795"/>
      <c r="F72" s="1795"/>
      <c r="G72" s="1795"/>
      <c r="H72" s="1795"/>
      <c r="I72" s="1795"/>
      <c r="J72" s="1795"/>
      <c r="K72" s="1795"/>
      <c r="L72" s="333"/>
      <c r="P72" s="1770" t="s">
        <v>505</v>
      </c>
      <c r="Q72" s="1770"/>
      <c r="R72" s="1770"/>
      <c r="S72" s="1770"/>
      <c r="T72" s="1770"/>
      <c r="U72" s="1770"/>
      <c r="V72" s="1770"/>
      <c r="W72" s="1770"/>
      <c r="X72" s="1770"/>
      <c r="Y72" s="1770"/>
      <c r="Z72" s="1770"/>
      <c r="AA72" s="1770"/>
      <c r="AB72" s="1770"/>
      <c r="AC72" s="1770"/>
    </row>
    <row r="73" spans="1:29">
      <c r="A73" s="1796" t="s">
        <v>461</v>
      </c>
      <c r="B73" s="1796"/>
      <c r="C73" s="1796"/>
      <c r="D73" s="1796"/>
      <c r="E73" s="1796"/>
      <c r="F73" s="1796"/>
      <c r="G73" s="1796"/>
      <c r="H73" s="1796"/>
      <c r="I73" s="1796"/>
      <c r="J73" s="1796"/>
      <c r="K73" s="1796"/>
      <c r="L73" s="361"/>
      <c r="P73" s="1770" t="s">
        <v>451</v>
      </c>
      <c r="Q73" s="1770"/>
      <c r="R73" s="1770"/>
      <c r="S73" s="1770"/>
      <c r="T73" s="1770"/>
      <c r="U73" s="1770"/>
      <c r="V73" s="1770"/>
      <c r="W73" s="1770"/>
      <c r="X73" s="1770"/>
      <c r="Y73" s="1770"/>
      <c r="Z73" s="1770"/>
      <c r="AA73" s="1770"/>
      <c r="AB73" s="1770"/>
      <c r="AC73" s="1770"/>
    </row>
    <row r="74" spans="1:29">
      <c r="A74" s="1796" t="s">
        <v>462</v>
      </c>
      <c r="B74" s="1796"/>
      <c r="C74" s="1796"/>
      <c r="D74" s="1796"/>
      <c r="E74" s="1796"/>
      <c r="F74" s="1796"/>
      <c r="G74" s="1796"/>
      <c r="H74" s="1796"/>
      <c r="I74" s="1796"/>
      <c r="J74" s="1796"/>
      <c r="K74" s="1796"/>
      <c r="L74" s="361"/>
      <c r="P74" s="1770" t="s">
        <v>461</v>
      </c>
      <c r="Q74" s="1770"/>
      <c r="R74" s="1770"/>
      <c r="S74" s="1770"/>
      <c r="T74" s="1770"/>
      <c r="U74" s="1770"/>
      <c r="V74" s="1770"/>
      <c r="W74" s="1770"/>
      <c r="X74" s="1770"/>
      <c r="Y74" s="1770"/>
      <c r="Z74" s="1770"/>
      <c r="AA74" s="1770"/>
      <c r="AB74" s="1770"/>
      <c r="AC74" s="1770"/>
    </row>
    <row r="75" spans="1:29">
      <c r="A75" s="1796" t="s">
        <v>463</v>
      </c>
      <c r="B75" s="1796"/>
      <c r="C75" s="1796"/>
      <c r="D75" s="1796"/>
      <c r="E75" s="1796"/>
      <c r="F75" s="1796"/>
      <c r="G75" s="1796"/>
      <c r="H75" s="1796"/>
      <c r="I75" s="1796"/>
      <c r="J75" s="1796"/>
      <c r="K75" s="1796"/>
      <c r="L75" s="361"/>
      <c r="P75" s="1770" t="s">
        <v>462</v>
      </c>
      <c r="Q75" s="1770"/>
      <c r="R75" s="1770"/>
      <c r="S75" s="1770"/>
      <c r="T75" s="1770"/>
      <c r="U75" s="1770"/>
      <c r="V75" s="1770"/>
      <c r="W75" s="1770"/>
      <c r="X75" s="1770"/>
      <c r="Y75" s="1770"/>
      <c r="Z75" s="1770"/>
      <c r="AA75" s="1770"/>
      <c r="AB75" s="1770"/>
      <c r="AC75" s="1770"/>
    </row>
    <row r="76" spans="1:29">
      <c r="A76" s="1795" t="s">
        <v>456</v>
      </c>
      <c r="B76" s="1795"/>
      <c r="C76" s="1795"/>
      <c r="D76" s="1795"/>
      <c r="E76" s="1795"/>
      <c r="F76" s="1795"/>
      <c r="G76" s="1795"/>
      <c r="H76" s="1795"/>
      <c r="I76" s="1795"/>
      <c r="J76" s="1795"/>
      <c r="K76" s="1795"/>
      <c r="L76" s="333"/>
      <c r="P76" s="1770" t="s">
        <v>499</v>
      </c>
      <c r="Q76" s="1770"/>
      <c r="R76" s="1770"/>
      <c r="S76" s="1770"/>
      <c r="T76" s="1770"/>
      <c r="U76" s="1770"/>
      <c r="V76" s="1770"/>
      <c r="W76" s="1770"/>
      <c r="X76" s="1770"/>
      <c r="Y76" s="1770"/>
      <c r="Z76" s="1770"/>
      <c r="AA76" s="1770"/>
      <c r="AB76" s="1770"/>
      <c r="AC76" s="1770"/>
    </row>
    <row r="80" spans="1:29">
      <c r="A80" s="367" t="s">
        <v>464</v>
      </c>
      <c r="B80" s="368"/>
      <c r="C80" s="368"/>
      <c r="D80" s="368"/>
      <c r="E80" s="368"/>
      <c r="F80" s="368"/>
      <c r="G80" s="368"/>
      <c r="H80" s="368"/>
      <c r="I80" s="331"/>
    </row>
    <row r="81" spans="1:9">
      <c r="A81" s="367"/>
      <c r="B81" s="331"/>
      <c r="C81" s="331"/>
      <c r="D81" s="331"/>
      <c r="E81" s="331"/>
      <c r="F81" s="331"/>
      <c r="G81" s="331"/>
      <c r="H81" s="331"/>
      <c r="I81" s="331"/>
    </row>
    <row r="82" spans="1:9">
      <c r="A82" s="369" t="s">
        <v>438</v>
      </c>
      <c r="B82" s="370" t="s">
        <v>204</v>
      </c>
      <c r="C82" s="371" t="s">
        <v>203</v>
      </c>
      <c r="D82" s="372" t="s">
        <v>202</v>
      </c>
      <c r="E82" s="372" t="s">
        <v>173</v>
      </c>
      <c r="F82" s="372" t="s">
        <v>172</v>
      </c>
      <c r="G82" s="372" t="s">
        <v>171</v>
      </c>
      <c r="H82" s="372" t="s">
        <v>170</v>
      </c>
      <c r="I82" s="373" t="s">
        <v>439</v>
      </c>
    </row>
    <row r="83" spans="1:9">
      <c r="A83" s="374" t="s">
        <v>281</v>
      </c>
      <c r="B83" s="375">
        <v>8060</v>
      </c>
      <c r="C83" s="376">
        <v>10730</v>
      </c>
      <c r="D83" s="377">
        <v>12250</v>
      </c>
      <c r="E83" s="378">
        <v>14000</v>
      </c>
      <c r="F83" s="379">
        <v>14550</v>
      </c>
      <c r="G83" s="380">
        <v>15200</v>
      </c>
      <c r="H83" s="381">
        <v>16120</v>
      </c>
      <c r="I83" s="381">
        <v>15760</v>
      </c>
    </row>
    <row r="84" spans="1:9">
      <c r="A84" s="374" t="s">
        <v>283</v>
      </c>
      <c r="B84" s="382">
        <v>21390</v>
      </c>
      <c r="C84" s="376">
        <v>28840</v>
      </c>
      <c r="D84" s="383">
        <v>32230</v>
      </c>
      <c r="E84" s="381">
        <v>37990</v>
      </c>
      <c r="F84" s="381">
        <v>40080</v>
      </c>
      <c r="G84" s="384">
        <v>42030</v>
      </c>
      <c r="H84" s="381">
        <v>43670</v>
      </c>
      <c r="I84" s="381">
        <v>43080</v>
      </c>
    </row>
    <row r="85" spans="1:9">
      <c r="A85" s="374" t="s">
        <v>368</v>
      </c>
      <c r="B85" s="382">
        <v>14760</v>
      </c>
      <c r="C85" s="376">
        <v>20090</v>
      </c>
      <c r="D85" s="383">
        <v>23270</v>
      </c>
      <c r="E85" s="381">
        <v>26510</v>
      </c>
      <c r="F85" s="381">
        <v>27560</v>
      </c>
      <c r="G85" s="384">
        <v>29320</v>
      </c>
      <c r="H85" s="381">
        <v>30650</v>
      </c>
      <c r="I85" s="381">
        <v>30690</v>
      </c>
    </row>
    <row r="86" spans="1:9">
      <c r="A86" s="374" t="s">
        <v>287</v>
      </c>
      <c r="B86" s="382">
        <v>12820</v>
      </c>
      <c r="C86" s="376">
        <v>16960</v>
      </c>
      <c r="D86" s="383">
        <v>18940</v>
      </c>
      <c r="E86" s="381">
        <v>22220</v>
      </c>
      <c r="F86" s="381">
        <v>23280</v>
      </c>
      <c r="G86" s="384">
        <v>24420</v>
      </c>
      <c r="H86" s="381">
        <v>25550</v>
      </c>
      <c r="I86" s="381">
        <v>25680</v>
      </c>
    </row>
    <row r="87" spans="1:9">
      <c r="A87" s="374" t="s">
        <v>288</v>
      </c>
      <c r="B87" s="382">
        <v>13950</v>
      </c>
      <c r="C87" s="376">
        <v>19080</v>
      </c>
      <c r="D87" s="383">
        <v>22420</v>
      </c>
      <c r="E87" s="381">
        <v>25730</v>
      </c>
      <c r="F87" s="381">
        <v>26890</v>
      </c>
      <c r="G87" s="384">
        <v>28360</v>
      </c>
      <c r="H87" s="381">
        <v>29610</v>
      </c>
      <c r="I87" s="381">
        <v>29460</v>
      </c>
    </row>
    <row r="88" spans="1:9">
      <c r="A88" s="374" t="s">
        <v>443</v>
      </c>
      <c r="B88" s="382">
        <v>12210</v>
      </c>
      <c r="C88" s="376">
        <v>16910</v>
      </c>
      <c r="D88" s="383">
        <v>19830</v>
      </c>
      <c r="E88" s="381">
        <v>23010</v>
      </c>
      <c r="F88" s="381">
        <v>24470</v>
      </c>
      <c r="G88" s="384">
        <v>25580</v>
      </c>
      <c r="H88" s="381">
        <v>26660</v>
      </c>
      <c r="I88" s="381">
        <v>26590</v>
      </c>
    </row>
    <row r="89" spans="1:9">
      <c r="A89" s="374" t="s">
        <v>2</v>
      </c>
      <c r="B89" s="382">
        <v>8770</v>
      </c>
      <c r="C89" s="376">
        <v>13490</v>
      </c>
      <c r="D89" s="383">
        <v>16550</v>
      </c>
      <c r="E89" s="381">
        <v>20200</v>
      </c>
      <c r="F89" s="381">
        <v>21780</v>
      </c>
      <c r="G89" s="384">
        <v>22920</v>
      </c>
      <c r="H89" s="381">
        <v>24210</v>
      </c>
      <c r="I89" s="381">
        <v>24140</v>
      </c>
    </row>
    <row r="90" spans="1:9">
      <c r="A90" s="374" t="s">
        <v>323</v>
      </c>
      <c r="B90" s="382">
        <v>17000</v>
      </c>
      <c r="C90" s="376">
        <v>23420</v>
      </c>
      <c r="D90" s="383">
        <v>27330</v>
      </c>
      <c r="E90" s="381">
        <v>32680</v>
      </c>
      <c r="F90" s="381">
        <v>34380</v>
      </c>
      <c r="G90" s="384">
        <v>35520</v>
      </c>
      <c r="H90" s="381">
        <v>37070</v>
      </c>
      <c r="I90" s="381">
        <v>37210</v>
      </c>
    </row>
    <row r="91" spans="1:9">
      <c r="A91" s="374" t="s">
        <v>324</v>
      </c>
      <c r="B91" s="382">
        <v>15970</v>
      </c>
      <c r="C91" s="376">
        <v>20960</v>
      </c>
      <c r="D91" s="383">
        <v>23440</v>
      </c>
      <c r="E91" s="378">
        <v>26190</v>
      </c>
      <c r="F91" s="378">
        <v>27170</v>
      </c>
      <c r="G91" s="384">
        <v>28040</v>
      </c>
      <c r="H91" s="378">
        <v>28990</v>
      </c>
      <c r="I91" s="378">
        <v>28860</v>
      </c>
    </row>
    <row r="92" spans="1:9">
      <c r="A92" s="385" t="s">
        <v>444</v>
      </c>
      <c r="B92" s="386">
        <v>124900</v>
      </c>
      <c r="C92" s="387">
        <v>168600</v>
      </c>
      <c r="D92" s="388">
        <v>193800</v>
      </c>
      <c r="E92" s="389">
        <v>225600</v>
      </c>
      <c r="F92" s="390">
        <v>240000</v>
      </c>
      <c r="G92" s="390">
        <v>251300</v>
      </c>
      <c r="H92" s="389">
        <v>262500</v>
      </c>
      <c r="I92" s="389">
        <v>261400</v>
      </c>
    </row>
    <row r="93" spans="1:9">
      <c r="A93" s="391"/>
      <c r="B93" s="392"/>
      <c r="C93" s="393"/>
      <c r="D93" s="394"/>
      <c r="E93" s="395"/>
      <c r="F93" s="395"/>
      <c r="G93" s="396"/>
      <c r="H93" s="395"/>
      <c r="I93" s="395"/>
    </row>
    <row r="94" spans="1:9">
      <c r="A94" s="397" t="s">
        <v>445</v>
      </c>
      <c r="B94" s="398">
        <v>450</v>
      </c>
      <c r="C94" s="399">
        <v>9180</v>
      </c>
      <c r="D94" s="400">
        <v>18930</v>
      </c>
      <c r="E94" s="399">
        <v>6930</v>
      </c>
      <c r="F94" s="400">
        <v>860</v>
      </c>
      <c r="G94" s="400">
        <v>1040</v>
      </c>
      <c r="H94" s="399">
        <v>1330</v>
      </c>
      <c r="I94" s="399">
        <v>1880</v>
      </c>
    </row>
    <row r="95" spans="1:9" ht="15.75" thickBot="1">
      <c r="A95" s="401"/>
      <c r="B95" s="382"/>
      <c r="C95" s="376"/>
      <c r="D95" s="402"/>
      <c r="E95" s="395"/>
      <c r="F95" s="395"/>
      <c r="G95" s="395"/>
      <c r="H95" s="395"/>
      <c r="I95" s="395"/>
    </row>
    <row r="96" spans="1:9" ht="15.75" thickBot="1">
      <c r="A96" s="403" t="s">
        <v>446</v>
      </c>
      <c r="B96" s="404">
        <v>125400</v>
      </c>
      <c r="C96" s="405">
        <v>173600</v>
      </c>
      <c r="D96" s="405">
        <v>204800</v>
      </c>
      <c r="E96" s="405">
        <v>228700</v>
      </c>
      <c r="F96" s="405">
        <v>240900</v>
      </c>
      <c r="G96" s="405">
        <v>252300</v>
      </c>
      <c r="H96" s="405">
        <v>263800</v>
      </c>
      <c r="I96" s="405">
        <v>263300</v>
      </c>
    </row>
    <row r="97" spans="1:9">
      <c r="A97" s="406" t="s">
        <v>447</v>
      </c>
      <c r="B97" s="407"/>
      <c r="C97" s="407"/>
      <c r="D97" s="407"/>
      <c r="E97" s="407"/>
      <c r="F97" s="407"/>
      <c r="G97" s="407"/>
      <c r="H97" s="407"/>
      <c r="I97" s="331"/>
    </row>
    <row r="98" spans="1:9">
      <c r="A98" s="1793" t="s">
        <v>465</v>
      </c>
      <c r="B98" s="1793"/>
      <c r="C98" s="1793"/>
      <c r="D98" s="1793"/>
      <c r="E98" s="1793"/>
      <c r="F98" s="1793"/>
      <c r="G98" s="1793"/>
      <c r="H98" s="1793"/>
      <c r="I98" s="1793"/>
    </row>
    <row r="99" spans="1:9">
      <c r="A99" s="1794" t="s">
        <v>466</v>
      </c>
      <c r="B99" s="1794"/>
      <c r="C99" s="1794"/>
      <c r="D99" s="1794"/>
      <c r="E99" s="1794"/>
      <c r="F99" s="1794"/>
      <c r="G99" s="1794"/>
      <c r="H99" s="1794"/>
      <c r="I99" s="1794"/>
    </row>
    <row r="100" spans="1:9">
      <c r="A100" s="1794" t="s">
        <v>467</v>
      </c>
      <c r="B100" s="1794"/>
      <c r="C100" s="1794"/>
      <c r="D100" s="1794"/>
      <c r="E100" s="1794"/>
      <c r="F100" s="1794"/>
      <c r="G100" s="1794"/>
      <c r="H100" s="1794"/>
      <c r="I100" s="1794"/>
    </row>
    <row r="101" spans="1:9">
      <c r="A101" s="1794" t="s">
        <v>468</v>
      </c>
      <c r="B101" s="1794"/>
      <c r="C101" s="1794"/>
      <c r="D101" s="1794"/>
      <c r="E101" s="1794"/>
      <c r="F101" s="1794"/>
      <c r="G101" s="1794"/>
      <c r="H101" s="1794"/>
      <c r="I101" s="1794"/>
    </row>
    <row r="102" spans="1:9">
      <c r="A102" s="1793" t="s">
        <v>469</v>
      </c>
      <c r="B102" s="1793"/>
      <c r="C102" s="1793"/>
      <c r="D102" s="1793"/>
      <c r="E102" s="1793"/>
      <c r="F102" s="1793"/>
      <c r="G102" s="1793"/>
      <c r="H102" s="1793"/>
      <c r="I102" s="1793"/>
    </row>
  </sheetData>
  <mergeCells count="100">
    <mergeCell ref="B4:K4"/>
    <mergeCell ref="B11:K11"/>
    <mergeCell ref="A43:N43"/>
    <mergeCell ref="A102:I102"/>
    <mergeCell ref="A72:K72"/>
    <mergeCell ref="A73:K73"/>
    <mergeCell ref="A74:K74"/>
    <mergeCell ref="A76:K76"/>
    <mergeCell ref="A75:K75"/>
    <mergeCell ref="DF23:DI23"/>
    <mergeCell ref="A98:I98"/>
    <mergeCell ref="A99:I99"/>
    <mergeCell ref="A100:I100"/>
    <mergeCell ref="A101:I101"/>
    <mergeCell ref="A71:K71"/>
    <mergeCell ref="A45:N45"/>
    <mergeCell ref="A46:N46"/>
    <mergeCell ref="A47:N47"/>
    <mergeCell ref="A48:N48"/>
    <mergeCell ref="A70:K70"/>
    <mergeCell ref="A44:N44"/>
    <mergeCell ref="A39:N39"/>
    <mergeCell ref="A40:N40"/>
    <mergeCell ref="A41:M41"/>
    <mergeCell ref="A42:N42"/>
    <mergeCell ref="FZ23:GC23"/>
    <mergeCell ref="EH23:EK23"/>
    <mergeCell ref="EL23:EO23"/>
    <mergeCell ref="EP23:ES23"/>
    <mergeCell ref="ET23:EW23"/>
    <mergeCell ref="EX23:FA23"/>
    <mergeCell ref="FB23:FE23"/>
    <mergeCell ref="P45:AC45"/>
    <mergeCell ref="P46:AC46"/>
    <mergeCell ref="GD23:GG23"/>
    <mergeCell ref="P41:AC41"/>
    <mergeCell ref="P42:AC42"/>
    <mergeCell ref="P43:AC43"/>
    <mergeCell ref="P44:AC44"/>
    <mergeCell ref="BZ23:CC23"/>
    <mergeCell ref="CD23:CG23"/>
    <mergeCell ref="R23:U23"/>
    <mergeCell ref="V23:Y23"/>
    <mergeCell ref="Z23:AC23"/>
    <mergeCell ref="AD23:AG23"/>
    <mergeCell ref="AH23:AK23"/>
    <mergeCell ref="CX23:DA23"/>
    <mergeCell ref="DB23:DE23"/>
    <mergeCell ref="P40:AC40"/>
    <mergeCell ref="FF23:FI23"/>
    <mergeCell ref="FJ23:FM23"/>
    <mergeCell ref="FN23:FQ23"/>
    <mergeCell ref="FR23:FU23"/>
    <mergeCell ref="DJ23:DM23"/>
    <mergeCell ref="DN23:DQ23"/>
    <mergeCell ref="DR23:DU23"/>
    <mergeCell ref="DV23:DY23"/>
    <mergeCell ref="DZ23:EC23"/>
    <mergeCell ref="ED23:EG23"/>
    <mergeCell ref="CL23:CO23"/>
    <mergeCell ref="CH23:CK23"/>
    <mergeCell ref="BJ23:BM23"/>
    <mergeCell ref="CP23:CS23"/>
    <mergeCell ref="CT23:CW23"/>
    <mergeCell ref="AL23:AO23"/>
    <mergeCell ref="AP23:AS23"/>
    <mergeCell ref="AT23:AW23"/>
    <mergeCell ref="AX23:BA23"/>
    <mergeCell ref="BB23:BE23"/>
    <mergeCell ref="BF23:BI23"/>
    <mergeCell ref="BN23:BQ23"/>
    <mergeCell ref="BR23:BU23"/>
    <mergeCell ref="BV23:BY23"/>
    <mergeCell ref="GH22:GW22"/>
    <mergeCell ref="CP22:DE22"/>
    <mergeCell ref="DF22:DU22"/>
    <mergeCell ref="DV22:EK22"/>
    <mergeCell ref="EL22:FA22"/>
    <mergeCell ref="FB22:FQ22"/>
    <mergeCell ref="FR22:GG22"/>
    <mergeCell ref="GP23:GS23"/>
    <mergeCell ref="GT23:GW23"/>
    <mergeCell ref="GH23:GK23"/>
    <mergeCell ref="GL23:GO23"/>
    <mergeCell ref="FV23:FY23"/>
    <mergeCell ref="R22:AC22"/>
    <mergeCell ref="AD22:AS22"/>
    <mergeCell ref="AT22:BI22"/>
    <mergeCell ref="BJ22:BY22"/>
    <mergeCell ref="BZ22:CO22"/>
    <mergeCell ref="P75:AC75"/>
    <mergeCell ref="P76:AC76"/>
    <mergeCell ref="P71:AC71"/>
    <mergeCell ref="P72:AC72"/>
    <mergeCell ref="P73:AC73"/>
    <mergeCell ref="R54:U54"/>
    <mergeCell ref="V54:Y54"/>
    <mergeCell ref="Z54:AC54"/>
    <mergeCell ref="R53:AC53"/>
    <mergeCell ref="P74:AC74"/>
  </mergeCells>
  <hyperlinks>
    <hyperlink ref="A47" r:id="rId1" xr:uid="{00000000-0004-0000-1700-000000000000}"/>
    <hyperlink ref="A41" r:id="rId2" xr:uid="{00000000-0004-0000-1700-000001000000}"/>
    <hyperlink ref="P41" r:id="rId3" xr:uid="{00000000-0004-0000-1700-000002000000}"/>
    <hyperlink ref="A20" r:id="rId4" location="apprenticeship-starts-and-achievements" xr:uid="{00000000-0004-0000-1700-000003000000}"/>
  </hyperlinks>
  <pageMargins left="0.7" right="0.7" top="0.75" bottom="0.75" header="0.3" footer="0.3"/>
  <pageSetup paperSize="9" orientation="portrait"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8"/>
  <sheetViews>
    <sheetView workbookViewId="0">
      <selection activeCell="B10" sqref="B10"/>
    </sheetView>
  </sheetViews>
  <sheetFormatPr defaultColWidth="9.140625" defaultRowHeight="15"/>
  <cols>
    <col min="1" max="1" width="22" style="724" customWidth="1"/>
    <col min="2" max="16384" width="9.140625" style="724"/>
  </cols>
  <sheetData>
    <row r="1" spans="1:7" ht="18.75">
      <c r="A1" s="640" t="s">
        <v>551</v>
      </c>
    </row>
    <row r="2" spans="1:7">
      <c r="A2" s="724" t="s">
        <v>1138</v>
      </c>
    </row>
    <row r="3" spans="1:7">
      <c r="B3" s="1590" t="s">
        <v>2</v>
      </c>
      <c r="C3" s="1590"/>
      <c r="D3" s="1590" t="s">
        <v>176</v>
      </c>
      <c r="E3" s="1590"/>
      <c r="F3" s="1590" t="s">
        <v>1031</v>
      </c>
      <c r="G3" s="1590"/>
    </row>
    <row r="4" spans="1:7">
      <c r="B4" s="724" t="s">
        <v>212</v>
      </c>
      <c r="C4" s="724" t="s">
        <v>211</v>
      </c>
      <c r="D4" s="724" t="s">
        <v>212</v>
      </c>
      <c r="E4" s="724" t="s">
        <v>211</v>
      </c>
      <c r="F4" s="1000" t="s">
        <v>212</v>
      </c>
      <c r="G4" s="1000" t="s">
        <v>211</v>
      </c>
    </row>
    <row r="5" spans="1:7">
      <c r="A5" s="724" t="s">
        <v>553</v>
      </c>
      <c r="B5" s="639">
        <v>10.797828595091712</v>
      </c>
      <c r="C5" s="639">
        <v>5.7890153445607551</v>
      </c>
      <c r="D5" s="639">
        <v>5.5248936887148759</v>
      </c>
      <c r="E5" s="639">
        <v>4.1611352925745893</v>
      </c>
      <c r="F5" s="639">
        <v>5.0999999999999996</v>
      </c>
      <c r="G5" s="639">
        <v>4</v>
      </c>
    </row>
    <row r="6" spans="1:7">
      <c r="A6" s="724" t="s">
        <v>552</v>
      </c>
      <c r="B6" s="639">
        <v>9.7757614955321301</v>
      </c>
      <c r="C6" s="639">
        <v>5.3316011831727952</v>
      </c>
      <c r="D6" s="639">
        <v>5.4831818000834991</v>
      </c>
      <c r="E6" s="639">
        <v>4.0631511712704773</v>
      </c>
      <c r="F6" s="639">
        <v>5.0999999999999996</v>
      </c>
      <c r="G6" s="639">
        <v>3.9</v>
      </c>
    </row>
    <row r="7" spans="1:7">
      <c r="A7" s="724" t="s">
        <v>554</v>
      </c>
      <c r="B7" s="639">
        <v>9.8853669086156408</v>
      </c>
      <c r="C7" s="639">
        <v>5.3001190769840294</v>
      </c>
      <c r="D7" s="639">
        <v>5.4441272690638023</v>
      </c>
      <c r="E7" s="639">
        <v>4.0232533901460554</v>
      </c>
      <c r="F7" s="639">
        <v>5.0999999999999996</v>
      </c>
      <c r="G7" s="639">
        <v>3.8</v>
      </c>
    </row>
    <row r="8" spans="1:7">
      <c r="A8" s="724" t="s">
        <v>555</v>
      </c>
      <c r="B8" s="639">
        <v>9.2630490229677669</v>
      </c>
      <c r="C8" s="639">
        <v>5.0580862460979175</v>
      </c>
      <c r="D8" s="639">
        <v>5.4923703196562679</v>
      </c>
      <c r="E8" s="639">
        <v>4.0186483892287015</v>
      </c>
      <c r="F8" s="639">
        <v>5.0999999999999996</v>
      </c>
      <c r="G8" s="639">
        <v>3.9</v>
      </c>
    </row>
    <row r="9" spans="1:7">
      <c r="A9" s="724" t="s">
        <v>174</v>
      </c>
      <c r="B9" s="639">
        <v>9.4015687018728418</v>
      </c>
      <c r="C9" s="639">
        <v>4.9748558508384919</v>
      </c>
      <c r="D9" s="639">
        <v>5.501312447109016</v>
      </c>
      <c r="E9" s="639">
        <v>4.021536348480832</v>
      </c>
      <c r="F9" s="639">
        <v>5.0999999999999996</v>
      </c>
      <c r="G9" s="639">
        <v>3.9</v>
      </c>
    </row>
    <row r="10" spans="1:7">
      <c r="A10" s="724" t="s">
        <v>175</v>
      </c>
      <c r="B10" s="639">
        <v>9.2298354470012338</v>
      </c>
      <c r="C10" s="639">
        <v>4.8522771521840449</v>
      </c>
      <c r="D10" s="639">
        <v>5.5328722697650976</v>
      </c>
      <c r="E10" s="639">
        <v>4.0292962189799946</v>
      </c>
      <c r="F10" s="639">
        <v>5.0999999999999996</v>
      </c>
      <c r="G10" s="639">
        <v>3.9</v>
      </c>
    </row>
    <row r="11" spans="1:7">
      <c r="A11" s="724" t="s">
        <v>996</v>
      </c>
      <c r="B11" s="729">
        <v>9.6</v>
      </c>
      <c r="C11" s="639">
        <v>4.8522771521840449</v>
      </c>
      <c r="D11" s="729">
        <v>5.5328722697650976</v>
      </c>
      <c r="E11" s="639">
        <v>4.0292962189799946</v>
      </c>
      <c r="F11" s="639">
        <v>5.0999999999999996</v>
      </c>
      <c r="G11" s="639">
        <v>3.9</v>
      </c>
    </row>
    <row r="13" spans="1:7">
      <c r="A13" s="724" t="s">
        <v>556</v>
      </c>
    </row>
    <row r="14" spans="1:7">
      <c r="A14" s="724" t="s">
        <v>557</v>
      </c>
    </row>
    <row r="17" spans="1:8">
      <c r="A17" s="724" t="s">
        <v>551</v>
      </c>
    </row>
    <row r="18" spans="1:8">
      <c r="A18" s="724" t="s">
        <v>996</v>
      </c>
    </row>
    <row r="19" spans="1:8" ht="15.75" thickBot="1">
      <c r="A19" s="1809" t="s">
        <v>165</v>
      </c>
      <c r="B19" s="1810"/>
      <c r="C19" s="1810"/>
      <c r="D19" s="1810"/>
      <c r="G19"/>
    </row>
    <row r="20" spans="1:8" ht="25.5" thickBot="1">
      <c r="A20" s="1811" t="s">
        <v>166</v>
      </c>
      <c r="B20" s="1812"/>
      <c r="C20" s="1013" t="s">
        <v>2</v>
      </c>
      <c r="D20" s="1006" t="s">
        <v>1031</v>
      </c>
      <c r="H20"/>
    </row>
    <row r="21" spans="1:8">
      <c r="A21" s="1804" t="s">
        <v>128</v>
      </c>
      <c r="B21" s="1805"/>
      <c r="C21" s="1019">
        <v>563.85818410466493</v>
      </c>
      <c r="D21" s="1019">
        <v>507.06379304829073</v>
      </c>
    </row>
    <row r="22" spans="1:8">
      <c r="A22" s="1804" t="s">
        <v>129</v>
      </c>
      <c r="B22" s="1805"/>
      <c r="C22" s="1019">
        <v>415.91361764995582</v>
      </c>
      <c r="D22" s="1019">
        <v>416.27869637637286</v>
      </c>
    </row>
    <row r="23" spans="1:8" ht="15.75" thickBot="1">
      <c r="A23" s="1806" t="s">
        <v>168</v>
      </c>
      <c r="B23" s="1004" t="s">
        <v>194</v>
      </c>
      <c r="C23" s="1019">
        <v>110.68960936160003</v>
      </c>
      <c r="D23" s="1019">
        <v>168.59545969543544</v>
      </c>
    </row>
    <row r="24" spans="1:8">
      <c r="A24" s="1807"/>
      <c r="B24" s="1004" t="s">
        <v>195</v>
      </c>
      <c r="C24" s="1019">
        <v>195.62915285533339</v>
      </c>
      <c r="D24" s="1019">
        <v>242.6425140831935</v>
      </c>
    </row>
    <row r="25" spans="1:8">
      <c r="A25" s="1807"/>
      <c r="B25" s="1004" t="s">
        <v>196</v>
      </c>
      <c r="C25" s="1019">
        <v>259.5376726858118</v>
      </c>
      <c r="D25" s="1019">
        <v>296.55377502024089</v>
      </c>
    </row>
    <row r="26" spans="1:8">
      <c r="A26" s="1807"/>
      <c r="B26" s="1004" t="s">
        <v>197</v>
      </c>
      <c r="C26" s="1019">
        <v>330.0899945107542</v>
      </c>
      <c r="D26" s="1019">
        <v>354.33177923757268</v>
      </c>
    </row>
    <row r="27" spans="1:8">
      <c r="A27" s="1807"/>
      <c r="B27" s="1004" t="s">
        <v>169</v>
      </c>
      <c r="C27" s="1019">
        <v>415.91361764995582</v>
      </c>
      <c r="D27" s="1019">
        <v>416.27869637637286</v>
      </c>
    </row>
    <row r="28" spans="1:8">
      <c r="A28" s="1807"/>
      <c r="B28" s="1004" t="s">
        <v>198</v>
      </c>
      <c r="C28" s="1019">
        <v>508.0585006254949</v>
      </c>
      <c r="D28" s="1019">
        <v>484.10582184412868</v>
      </c>
    </row>
    <row r="29" spans="1:8">
      <c r="A29" s="1807"/>
      <c r="B29" s="1004" t="s">
        <v>199</v>
      </c>
      <c r="C29" s="1019">
        <v>628.13429677879003</v>
      </c>
      <c r="D29" s="1019">
        <v>562.91172098373875</v>
      </c>
    </row>
    <row r="30" spans="1:8">
      <c r="A30" s="1807"/>
      <c r="B30" s="1004" t="s">
        <v>200</v>
      </c>
      <c r="C30" s="1019">
        <v>793.12498295000614</v>
      </c>
      <c r="D30" s="1019">
        <v>671.39208606222985</v>
      </c>
    </row>
    <row r="31" spans="1:8" ht="15.75" thickBot="1">
      <c r="A31" s="1808"/>
      <c r="B31" s="1014" t="s">
        <v>201</v>
      </c>
      <c r="C31" s="1019">
        <v>1058.6026833186977</v>
      </c>
      <c r="D31" s="1019">
        <v>861.61812965017225</v>
      </c>
    </row>
    <row r="32" spans="1:8">
      <c r="A32" s="1000"/>
      <c r="B32" s="1000"/>
      <c r="C32" s="729"/>
      <c r="D32" s="729"/>
    </row>
    <row r="33" spans="1:1">
      <c r="A33" s="724" t="s">
        <v>1248</v>
      </c>
    </row>
    <row r="34" spans="1:1">
      <c r="A34" s="724" t="s">
        <v>206</v>
      </c>
    </row>
    <row r="36" spans="1:1">
      <c r="A36" s="1526" t="s">
        <v>1260</v>
      </c>
    </row>
    <row r="37" spans="1:1">
      <c r="A37" s="1526" t="s">
        <v>1261</v>
      </c>
    </row>
    <row r="38" spans="1:1">
      <c r="A38" s="1526" t="s">
        <v>1262</v>
      </c>
    </row>
    <row r="48" spans="1:1">
      <c r="A48" s="1519"/>
    </row>
  </sheetData>
  <mergeCells count="8">
    <mergeCell ref="F3:G3"/>
    <mergeCell ref="A21:B21"/>
    <mergeCell ref="A22:B22"/>
    <mergeCell ref="A23:A31"/>
    <mergeCell ref="A19:D19"/>
    <mergeCell ref="A20:B20"/>
    <mergeCell ref="B3:C3"/>
    <mergeCell ref="D3:E3"/>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112"/>
  <sheetViews>
    <sheetView workbookViewId="0">
      <selection activeCell="A2" sqref="A2"/>
    </sheetView>
  </sheetViews>
  <sheetFormatPr defaultColWidth="8.85546875" defaultRowHeight="15"/>
  <cols>
    <col min="1" max="1" width="8.85546875" style="1529"/>
    <col min="2" max="2" width="9" style="1529" customWidth="1"/>
    <col min="3" max="3" width="12.28515625" style="1529" customWidth="1"/>
    <col min="4" max="4" width="12.7109375" style="1529" customWidth="1"/>
    <col min="5" max="10" width="12.42578125" style="1529" customWidth="1"/>
    <col min="11" max="11" width="12.7109375" style="1529" customWidth="1"/>
    <col min="12" max="12" width="19.85546875" style="1529" customWidth="1"/>
    <col min="13" max="13" width="12.140625" style="1529" customWidth="1"/>
    <col min="14" max="15" width="8.85546875" style="1529"/>
    <col min="16" max="16" width="12.85546875" style="1529" customWidth="1"/>
    <col min="17" max="17" width="12.28515625" style="1529" customWidth="1"/>
    <col min="18" max="18" width="12.42578125" style="1529" customWidth="1"/>
    <col min="19" max="19" width="11.85546875" style="1529" customWidth="1"/>
    <col min="20" max="20" width="10.28515625" style="1529" customWidth="1"/>
    <col min="21" max="21" width="11.85546875" style="1529" customWidth="1"/>
    <col min="22" max="257" width="8.85546875" style="1529"/>
    <col min="258" max="258" width="9" style="1529" customWidth="1"/>
    <col min="259" max="259" width="9.5703125" style="1529" customWidth="1"/>
    <col min="260" max="260" width="12.7109375" style="1529" customWidth="1"/>
    <col min="261" max="266" width="12.42578125" style="1529" customWidth="1"/>
    <col min="267" max="267" width="12.7109375" style="1529" customWidth="1"/>
    <col min="268" max="268" width="19.85546875" style="1529" customWidth="1"/>
    <col min="269" max="269" width="17.85546875" style="1529" customWidth="1"/>
    <col min="270" max="513" width="8.85546875" style="1529"/>
    <col min="514" max="514" width="9" style="1529" customWidth="1"/>
    <col min="515" max="515" width="9.5703125" style="1529" customWidth="1"/>
    <col min="516" max="516" width="12.7109375" style="1529" customWidth="1"/>
    <col min="517" max="522" width="12.42578125" style="1529" customWidth="1"/>
    <col min="523" max="523" width="12.7109375" style="1529" customWidth="1"/>
    <col min="524" max="524" width="19.85546875" style="1529" customWidth="1"/>
    <col min="525" max="525" width="17.85546875" style="1529" customWidth="1"/>
    <col min="526" max="769" width="8.85546875" style="1529"/>
    <col min="770" max="770" width="9" style="1529" customWidth="1"/>
    <col min="771" max="771" width="9.5703125" style="1529" customWidth="1"/>
    <col min="772" max="772" width="12.7109375" style="1529" customWidth="1"/>
    <col min="773" max="778" width="12.42578125" style="1529" customWidth="1"/>
    <col min="779" max="779" width="12.7109375" style="1529" customWidth="1"/>
    <col min="780" max="780" width="19.85546875" style="1529" customWidth="1"/>
    <col min="781" max="781" width="17.85546875" style="1529" customWidth="1"/>
    <col min="782" max="1025" width="8.85546875" style="1529"/>
    <col min="1026" max="1026" width="9" style="1529" customWidth="1"/>
    <col min="1027" max="1027" width="9.5703125" style="1529" customWidth="1"/>
    <col min="1028" max="1028" width="12.7109375" style="1529" customWidth="1"/>
    <col min="1029" max="1034" width="12.42578125" style="1529" customWidth="1"/>
    <col min="1035" max="1035" width="12.7109375" style="1529" customWidth="1"/>
    <col min="1036" max="1036" width="19.85546875" style="1529" customWidth="1"/>
    <col min="1037" max="1037" width="17.85546875" style="1529" customWidth="1"/>
    <col min="1038" max="1281" width="8.85546875" style="1529"/>
    <col min="1282" max="1282" width="9" style="1529" customWidth="1"/>
    <col min="1283" max="1283" width="9.5703125" style="1529" customWidth="1"/>
    <col min="1284" max="1284" width="12.7109375" style="1529" customWidth="1"/>
    <col min="1285" max="1290" width="12.42578125" style="1529" customWidth="1"/>
    <col min="1291" max="1291" width="12.7109375" style="1529" customWidth="1"/>
    <col min="1292" max="1292" width="19.85546875" style="1529" customWidth="1"/>
    <col min="1293" max="1293" width="17.85546875" style="1529" customWidth="1"/>
    <col min="1294" max="1537" width="8.85546875" style="1529"/>
    <col min="1538" max="1538" width="9" style="1529" customWidth="1"/>
    <col min="1539" max="1539" width="9.5703125" style="1529" customWidth="1"/>
    <col min="1540" max="1540" width="12.7109375" style="1529" customWidth="1"/>
    <col min="1541" max="1546" width="12.42578125" style="1529" customWidth="1"/>
    <col min="1547" max="1547" width="12.7109375" style="1529" customWidth="1"/>
    <col min="1548" max="1548" width="19.85546875" style="1529" customWidth="1"/>
    <col min="1549" max="1549" width="17.85546875" style="1529" customWidth="1"/>
    <col min="1550" max="1793" width="8.85546875" style="1529"/>
    <col min="1794" max="1794" width="9" style="1529" customWidth="1"/>
    <col min="1795" max="1795" width="9.5703125" style="1529" customWidth="1"/>
    <col min="1796" max="1796" width="12.7109375" style="1529" customWidth="1"/>
    <col min="1797" max="1802" width="12.42578125" style="1529" customWidth="1"/>
    <col min="1803" max="1803" width="12.7109375" style="1529" customWidth="1"/>
    <col min="1804" max="1804" width="19.85546875" style="1529" customWidth="1"/>
    <col min="1805" max="1805" width="17.85546875" style="1529" customWidth="1"/>
    <col min="1806" max="2049" width="8.85546875" style="1529"/>
    <col min="2050" max="2050" width="9" style="1529" customWidth="1"/>
    <col min="2051" max="2051" width="9.5703125" style="1529" customWidth="1"/>
    <col min="2052" max="2052" width="12.7109375" style="1529" customWidth="1"/>
    <col min="2053" max="2058" width="12.42578125" style="1529" customWidth="1"/>
    <col min="2059" max="2059" width="12.7109375" style="1529" customWidth="1"/>
    <col min="2060" max="2060" width="19.85546875" style="1529" customWidth="1"/>
    <col min="2061" max="2061" width="17.85546875" style="1529" customWidth="1"/>
    <col min="2062" max="2305" width="8.85546875" style="1529"/>
    <col min="2306" max="2306" width="9" style="1529" customWidth="1"/>
    <col min="2307" max="2307" width="9.5703125" style="1529" customWidth="1"/>
    <col min="2308" max="2308" width="12.7109375" style="1529" customWidth="1"/>
    <col min="2309" max="2314" width="12.42578125" style="1529" customWidth="1"/>
    <col min="2315" max="2315" width="12.7109375" style="1529" customWidth="1"/>
    <col min="2316" max="2316" width="19.85546875" style="1529" customWidth="1"/>
    <col min="2317" max="2317" width="17.85546875" style="1529" customWidth="1"/>
    <col min="2318" max="2561" width="8.85546875" style="1529"/>
    <col min="2562" max="2562" width="9" style="1529" customWidth="1"/>
    <col min="2563" max="2563" width="9.5703125" style="1529" customWidth="1"/>
    <col min="2564" max="2564" width="12.7109375" style="1529" customWidth="1"/>
    <col min="2565" max="2570" width="12.42578125" style="1529" customWidth="1"/>
    <col min="2571" max="2571" width="12.7109375" style="1529" customWidth="1"/>
    <col min="2572" max="2572" width="19.85546875" style="1529" customWidth="1"/>
    <col min="2573" max="2573" width="17.85546875" style="1529" customWidth="1"/>
    <col min="2574" max="2817" width="8.85546875" style="1529"/>
    <col min="2818" max="2818" width="9" style="1529" customWidth="1"/>
    <col min="2819" max="2819" width="9.5703125" style="1529" customWidth="1"/>
    <col min="2820" max="2820" width="12.7109375" style="1529" customWidth="1"/>
    <col min="2821" max="2826" width="12.42578125" style="1529" customWidth="1"/>
    <col min="2827" max="2827" width="12.7109375" style="1529" customWidth="1"/>
    <col min="2828" max="2828" width="19.85546875" style="1529" customWidth="1"/>
    <col min="2829" max="2829" width="17.85546875" style="1529" customWidth="1"/>
    <col min="2830" max="3073" width="8.85546875" style="1529"/>
    <col min="3074" max="3074" width="9" style="1529" customWidth="1"/>
    <col min="3075" max="3075" width="9.5703125" style="1529" customWidth="1"/>
    <col min="3076" max="3076" width="12.7109375" style="1529" customWidth="1"/>
    <col min="3077" max="3082" width="12.42578125" style="1529" customWidth="1"/>
    <col min="3083" max="3083" width="12.7109375" style="1529" customWidth="1"/>
    <col min="3084" max="3084" width="19.85546875" style="1529" customWidth="1"/>
    <col min="3085" max="3085" width="17.85546875" style="1529" customWidth="1"/>
    <col min="3086" max="3329" width="8.85546875" style="1529"/>
    <col min="3330" max="3330" width="9" style="1529" customWidth="1"/>
    <col min="3331" max="3331" width="9.5703125" style="1529" customWidth="1"/>
    <col min="3332" max="3332" width="12.7109375" style="1529" customWidth="1"/>
    <col min="3333" max="3338" width="12.42578125" style="1529" customWidth="1"/>
    <col min="3339" max="3339" width="12.7109375" style="1529" customWidth="1"/>
    <col min="3340" max="3340" width="19.85546875" style="1529" customWidth="1"/>
    <col min="3341" max="3341" width="17.85546875" style="1529" customWidth="1"/>
    <col min="3342" max="3585" width="8.85546875" style="1529"/>
    <col min="3586" max="3586" width="9" style="1529" customWidth="1"/>
    <col min="3587" max="3587" width="9.5703125" style="1529" customWidth="1"/>
    <col min="3588" max="3588" width="12.7109375" style="1529" customWidth="1"/>
    <col min="3589" max="3594" width="12.42578125" style="1529" customWidth="1"/>
    <col min="3595" max="3595" width="12.7109375" style="1529" customWidth="1"/>
    <col min="3596" max="3596" width="19.85546875" style="1529" customWidth="1"/>
    <col min="3597" max="3597" width="17.85546875" style="1529" customWidth="1"/>
    <col min="3598" max="3841" width="8.85546875" style="1529"/>
    <col min="3842" max="3842" width="9" style="1529" customWidth="1"/>
    <col min="3843" max="3843" width="9.5703125" style="1529" customWidth="1"/>
    <col min="3844" max="3844" width="12.7109375" style="1529" customWidth="1"/>
    <col min="3845" max="3850" width="12.42578125" style="1529" customWidth="1"/>
    <col min="3851" max="3851" width="12.7109375" style="1529" customWidth="1"/>
    <col min="3852" max="3852" width="19.85546875" style="1529" customWidth="1"/>
    <col min="3853" max="3853" width="17.85546875" style="1529" customWidth="1"/>
    <col min="3854" max="4097" width="8.85546875" style="1529"/>
    <col min="4098" max="4098" width="9" style="1529" customWidth="1"/>
    <col min="4099" max="4099" width="9.5703125" style="1529" customWidth="1"/>
    <col min="4100" max="4100" width="12.7109375" style="1529" customWidth="1"/>
    <col min="4101" max="4106" width="12.42578125" style="1529" customWidth="1"/>
    <col min="4107" max="4107" width="12.7109375" style="1529" customWidth="1"/>
    <col min="4108" max="4108" width="19.85546875" style="1529" customWidth="1"/>
    <col min="4109" max="4109" width="17.85546875" style="1529" customWidth="1"/>
    <col min="4110" max="4353" width="8.85546875" style="1529"/>
    <col min="4354" max="4354" width="9" style="1529" customWidth="1"/>
    <col min="4355" max="4355" width="9.5703125" style="1529" customWidth="1"/>
    <col min="4356" max="4356" width="12.7109375" style="1529" customWidth="1"/>
    <col min="4357" max="4362" width="12.42578125" style="1529" customWidth="1"/>
    <col min="4363" max="4363" width="12.7109375" style="1529" customWidth="1"/>
    <col min="4364" max="4364" width="19.85546875" style="1529" customWidth="1"/>
    <col min="4365" max="4365" width="17.85546875" style="1529" customWidth="1"/>
    <col min="4366" max="4609" width="8.85546875" style="1529"/>
    <col min="4610" max="4610" width="9" style="1529" customWidth="1"/>
    <col min="4611" max="4611" width="9.5703125" style="1529" customWidth="1"/>
    <col min="4612" max="4612" width="12.7109375" style="1529" customWidth="1"/>
    <col min="4613" max="4618" width="12.42578125" style="1529" customWidth="1"/>
    <col min="4619" max="4619" width="12.7109375" style="1529" customWidth="1"/>
    <col min="4620" max="4620" width="19.85546875" style="1529" customWidth="1"/>
    <col min="4621" max="4621" width="17.85546875" style="1529" customWidth="1"/>
    <col min="4622" max="4865" width="8.85546875" style="1529"/>
    <col min="4866" max="4866" width="9" style="1529" customWidth="1"/>
    <col min="4867" max="4867" width="9.5703125" style="1529" customWidth="1"/>
    <col min="4868" max="4868" width="12.7109375" style="1529" customWidth="1"/>
    <col min="4869" max="4874" width="12.42578125" style="1529" customWidth="1"/>
    <col min="4875" max="4875" width="12.7109375" style="1529" customWidth="1"/>
    <col min="4876" max="4876" width="19.85546875" style="1529" customWidth="1"/>
    <col min="4877" max="4877" width="17.85546875" style="1529" customWidth="1"/>
    <col min="4878" max="5121" width="8.85546875" style="1529"/>
    <col min="5122" max="5122" width="9" style="1529" customWidth="1"/>
    <col min="5123" max="5123" width="9.5703125" style="1529" customWidth="1"/>
    <col min="5124" max="5124" width="12.7109375" style="1529" customWidth="1"/>
    <col min="5125" max="5130" width="12.42578125" style="1529" customWidth="1"/>
    <col min="5131" max="5131" width="12.7109375" style="1529" customWidth="1"/>
    <col min="5132" max="5132" width="19.85546875" style="1529" customWidth="1"/>
    <col min="5133" max="5133" width="17.85546875" style="1529" customWidth="1"/>
    <col min="5134" max="5377" width="8.85546875" style="1529"/>
    <col min="5378" max="5378" width="9" style="1529" customWidth="1"/>
    <col min="5379" max="5379" width="9.5703125" style="1529" customWidth="1"/>
    <col min="5380" max="5380" width="12.7109375" style="1529" customWidth="1"/>
    <col min="5381" max="5386" width="12.42578125" style="1529" customWidth="1"/>
    <col min="5387" max="5387" width="12.7109375" style="1529" customWidth="1"/>
    <col min="5388" max="5388" width="19.85546875" style="1529" customWidth="1"/>
    <col min="5389" max="5389" width="17.85546875" style="1529" customWidth="1"/>
    <col min="5390" max="5633" width="8.85546875" style="1529"/>
    <col min="5634" max="5634" width="9" style="1529" customWidth="1"/>
    <col min="5635" max="5635" width="9.5703125" style="1529" customWidth="1"/>
    <col min="5636" max="5636" width="12.7109375" style="1529" customWidth="1"/>
    <col min="5637" max="5642" width="12.42578125" style="1529" customWidth="1"/>
    <col min="5643" max="5643" width="12.7109375" style="1529" customWidth="1"/>
    <col min="5644" max="5644" width="19.85546875" style="1529" customWidth="1"/>
    <col min="5645" max="5645" width="17.85546875" style="1529" customWidth="1"/>
    <col min="5646" max="5889" width="8.85546875" style="1529"/>
    <col min="5890" max="5890" width="9" style="1529" customWidth="1"/>
    <col min="5891" max="5891" width="9.5703125" style="1529" customWidth="1"/>
    <col min="5892" max="5892" width="12.7109375" style="1529" customWidth="1"/>
    <col min="5893" max="5898" width="12.42578125" style="1529" customWidth="1"/>
    <col min="5899" max="5899" width="12.7109375" style="1529" customWidth="1"/>
    <col min="5900" max="5900" width="19.85546875" style="1529" customWidth="1"/>
    <col min="5901" max="5901" width="17.85546875" style="1529" customWidth="1"/>
    <col min="5902" max="6145" width="8.85546875" style="1529"/>
    <col min="6146" max="6146" width="9" style="1529" customWidth="1"/>
    <col min="6147" max="6147" width="9.5703125" style="1529" customWidth="1"/>
    <col min="6148" max="6148" width="12.7109375" style="1529" customWidth="1"/>
    <col min="6149" max="6154" width="12.42578125" style="1529" customWidth="1"/>
    <col min="6155" max="6155" width="12.7109375" style="1529" customWidth="1"/>
    <col min="6156" max="6156" width="19.85546875" style="1529" customWidth="1"/>
    <col min="6157" max="6157" width="17.85546875" style="1529" customWidth="1"/>
    <col min="6158" max="6401" width="8.85546875" style="1529"/>
    <col min="6402" max="6402" width="9" style="1529" customWidth="1"/>
    <col min="6403" max="6403" width="9.5703125" style="1529" customWidth="1"/>
    <col min="6404" max="6404" width="12.7109375" style="1529" customWidth="1"/>
    <col min="6405" max="6410" width="12.42578125" style="1529" customWidth="1"/>
    <col min="6411" max="6411" width="12.7109375" style="1529" customWidth="1"/>
    <col min="6412" max="6412" width="19.85546875" style="1529" customWidth="1"/>
    <col min="6413" max="6413" width="17.85546875" style="1529" customWidth="1"/>
    <col min="6414" max="6657" width="8.85546875" style="1529"/>
    <col min="6658" max="6658" width="9" style="1529" customWidth="1"/>
    <col min="6659" max="6659" width="9.5703125" style="1529" customWidth="1"/>
    <col min="6660" max="6660" width="12.7109375" style="1529" customWidth="1"/>
    <col min="6661" max="6666" width="12.42578125" style="1529" customWidth="1"/>
    <col min="6667" max="6667" width="12.7109375" style="1529" customWidth="1"/>
    <col min="6668" max="6668" width="19.85546875" style="1529" customWidth="1"/>
    <col min="6669" max="6669" width="17.85546875" style="1529" customWidth="1"/>
    <col min="6670" max="6913" width="8.85546875" style="1529"/>
    <col min="6914" max="6914" width="9" style="1529" customWidth="1"/>
    <col min="6915" max="6915" width="9.5703125" style="1529" customWidth="1"/>
    <col min="6916" max="6916" width="12.7109375" style="1529" customWidth="1"/>
    <col min="6917" max="6922" width="12.42578125" style="1529" customWidth="1"/>
    <col min="6923" max="6923" width="12.7109375" style="1529" customWidth="1"/>
    <col min="6924" max="6924" width="19.85546875" style="1529" customWidth="1"/>
    <col min="6925" max="6925" width="17.85546875" style="1529" customWidth="1"/>
    <col min="6926" max="7169" width="8.85546875" style="1529"/>
    <col min="7170" max="7170" width="9" style="1529" customWidth="1"/>
    <col min="7171" max="7171" width="9.5703125" style="1529" customWidth="1"/>
    <col min="7172" max="7172" width="12.7109375" style="1529" customWidth="1"/>
    <col min="7173" max="7178" width="12.42578125" style="1529" customWidth="1"/>
    <col min="7179" max="7179" width="12.7109375" style="1529" customWidth="1"/>
    <col min="7180" max="7180" width="19.85546875" style="1529" customWidth="1"/>
    <col min="7181" max="7181" width="17.85546875" style="1529" customWidth="1"/>
    <col min="7182" max="7425" width="8.85546875" style="1529"/>
    <col min="7426" max="7426" width="9" style="1529" customWidth="1"/>
    <col min="7427" max="7427" width="9.5703125" style="1529" customWidth="1"/>
    <col min="7428" max="7428" width="12.7109375" style="1529" customWidth="1"/>
    <col min="7429" max="7434" width="12.42578125" style="1529" customWidth="1"/>
    <col min="7435" max="7435" width="12.7109375" style="1529" customWidth="1"/>
    <col min="7436" max="7436" width="19.85546875" style="1529" customWidth="1"/>
    <col min="7437" max="7437" width="17.85546875" style="1529" customWidth="1"/>
    <col min="7438" max="7681" width="8.85546875" style="1529"/>
    <col min="7682" max="7682" width="9" style="1529" customWidth="1"/>
    <col min="7683" max="7683" width="9.5703125" style="1529" customWidth="1"/>
    <col min="7684" max="7684" width="12.7109375" style="1529" customWidth="1"/>
    <col min="7685" max="7690" width="12.42578125" style="1529" customWidth="1"/>
    <col min="7691" max="7691" width="12.7109375" style="1529" customWidth="1"/>
    <col min="7692" max="7692" width="19.85546875" style="1529" customWidth="1"/>
    <col min="7693" max="7693" width="17.85546875" style="1529" customWidth="1"/>
    <col min="7694" max="7937" width="8.85546875" style="1529"/>
    <col min="7938" max="7938" width="9" style="1529" customWidth="1"/>
    <col min="7939" max="7939" width="9.5703125" style="1529" customWidth="1"/>
    <col min="7940" max="7940" width="12.7109375" style="1529" customWidth="1"/>
    <col min="7941" max="7946" width="12.42578125" style="1529" customWidth="1"/>
    <col min="7947" max="7947" width="12.7109375" style="1529" customWidth="1"/>
    <col min="7948" max="7948" width="19.85546875" style="1529" customWidth="1"/>
    <col min="7949" max="7949" width="17.85546875" style="1529" customWidth="1"/>
    <col min="7950" max="8193" width="8.85546875" style="1529"/>
    <col min="8194" max="8194" width="9" style="1529" customWidth="1"/>
    <col min="8195" max="8195" width="9.5703125" style="1529" customWidth="1"/>
    <col min="8196" max="8196" width="12.7109375" style="1529" customWidth="1"/>
    <col min="8197" max="8202" width="12.42578125" style="1529" customWidth="1"/>
    <col min="8203" max="8203" width="12.7109375" style="1529" customWidth="1"/>
    <col min="8204" max="8204" width="19.85546875" style="1529" customWidth="1"/>
    <col min="8205" max="8205" width="17.85546875" style="1529" customWidth="1"/>
    <col min="8206" max="8449" width="8.85546875" style="1529"/>
    <col min="8450" max="8450" width="9" style="1529" customWidth="1"/>
    <col min="8451" max="8451" width="9.5703125" style="1529" customWidth="1"/>
    <col min="8452" max="8452" width="12.7109375" style="1529" customWidth="1"/>
    <col min="8453" max="8458" width="12.42578125" style="1529" customWidth="1"/>
    <col min="8459" max="8459" width="12.7109375" style="1529" customWidth="1"/>
    <col min="8460" max="8460" width="19.85546875" style="1529" customWidth="1"/>
    <col min="8461" max="8461" width="17.85546875" style="1529" customWidth="1"/>
    <col min="8462" max="8705" width="8.85546875" style="1529"/>
    <col min="8706" max="8706" width="9" style="1529" customWidth="1"/>
    <col min="8707" max="8707" width="9.5703125" style="1529" customWidth="1"/>
    <col min="8708" max="8708" width="12.7109375" style="1529" customWidth="1"/>
    <col min="8709" max="8714" width="12.42578125" style="1529" customWidth="1"/>
    <col min="8715" max="8715" width="12.7109375" style="1529" customWidth="1"/>
    <col min="8716" max="8716" width="19.85546875" style="1529" customWidth="1"/>
    <col min="8717" max="8717" width="17.85546875" style="1529" customWidth="1"/>
    <col min="8718" max="8961" width="8.85546875" style="1529"/>
    <col min="8962" max="8962" width="9" style="1529" customWidth="1"/>
    <col min="8963" max="8963" width="9.5703125" style="1529" customWidth="1"/>
    <col min="8964" max="8964" width="12.7109375" style="1529" customWidth="1"/>
    <col min="8965" max="8970" width="12.42578125" style="1529" customWidth="1"/>
    <col min="8971" max="8971" width="12.7109375" style="1529" customWidth="1"/>
    <col min="8972" max="8972" width="19.85546875" style="1529" customWidth="1"/>
    <col min="8973" max="8973" width="17.85546875" style="1529" customWidth="1"/>
    <col min="8974" max="9217" width="8.85546875" style="1529"/>
    <col min="9218" max="9218" width="9" style="1529" customWidth="1"/>
    <col min="9219" max="9219" width="9.5703125" style="1529" customWidth="1"/>
    <col min="9220" max="9220" width="12.7109375" style="1529" customWidth="1"/>
    <col min="9221" max="9226" width="12.42578125" style="1529" customWidth="1"/>
    <col min="9227" max="9227" width="12.7109375" style="1529" customWidth="1"/>
    <col min="9228" max="9228" width="19.85546875" style="1529" customWidth="1"/>
    <col min="9229" max="9229" width="17.85546875" style="1529" customWidth="1"/>
    <col min="9230" max="9473" width="8.85546875" style="1529"/>
    <col min="9474" max="9474" width="9" style="1529" customWidth="1"/>
    <col min="9475" max="9475" width="9.5703125" style="1529" customWidth="1"/>
    <col min="9476" max="9476" width="12.7109375" style="1529" customWidth="1"/>
    <col min="9477" max="9482" width="12.42578125" style="1529" customWidth="1"/>
    <col min="9483" max="9483" width="12.7109375" style="1529" customWidth="1"/>
    <col min="9484" max="9484" width="19.85546875" style="1529" customWidth="1"/>
    <col min="9485" max="9485" width="17.85546875" style="1529" customWidth="1"/>
    <col min="9486" max="9729" width="8.85546875" style="1529"/>
    <col min="9730" max="9730" width="9" style="1529" customWidth="1"/>
    <col min="9731" max="9731" width="9.5703125" style="1529" customWidth="1"/>
    <col min="9732" max="9732" width="12.7109375" style="1529" customWidth="1"/>
    <col min="9733" max="9738" width="12.42578125" style="1529" customWidth="1"/>
    <col min="9739" max="9739" width="12.7109375" style="1529" customWidth="1"/>
    <col min="9740" max="9740" width="19.85546875" style="1529" customWidth="1"/>
    <col min="9741" max="9741" width="17.85546875" style="1529" customWidth="1"/>
    <col min="9742" max="9985" width="8.85546875" style="1529"/>
    <col min="9986" max="9986" width="9" style="1529" customWidth="1"/>
    <col min="9987" max="9987" width="9.5703125" style="1529" customWidth="1"/>
    <col min="9988" max="9988" width="12.7109375" style="1529" customWidth="1"/>
    <col min="9989" max="9994" width="12.42578125" style="1529" customWidth="1"/>
    <col min="9995" max="9995" width="12.7109375" style="1529" customWidth="1"/>
    <col min="9996" max="9996" width="19.85546875" style="1529" customWidth="1"/>
    <col min="9997" max="9997" width="17.85546875" style="1529" customWidth="1"/>
    <col min="9998" max="10241" width="8.85546875" style="1529"/>
    <col min="10242" max="10242" width="9" style="1529" customWidth="1"/>
    <col min="10243" max="10243" width="9.5703125" style="1529" customWidth="1"/>
    <col min="10244" max="10244" width="12.7109375" style="1529" customWidth="1"/>
    <col min="10245" max="10250" width="12.42578125" style="1529" customWidth="1"/>
    <col min="10251" max="10251" width="12.7109375" style="1529" customWidth="1"/>
    <col min="10252" max="10252" width="19.85546875" style="1529" customWidth="1"/>
    <col min="10253" max="10253" width="17.85546875" style="1529" customWidth="1"/>
    <col min="10254" max="10497" width="8.85546875" style="1529"/>
    <col min="10498" max="10498" width="9" style="1529" customWidth="1"/>
    <col min="10499" max="10499" width="9.5703125" style="1529" customWidth="1"/>
    <col min="10500" max="10500" width="12.7109375" style="1529" customWidth="1"/>
    <col min="10501" max="10506" width="12.42578125" style="1529" customWidth="1"/>
    <col min="10507" max="10507" width="12.7109375" style="1529" customWidth="1"/>
    <col min="10508" max="10508" width="19.85546875" style="1529" customWidth="1"/>
    <col min="10509" max="10509" width="17.85546875" style="1529" customWidth="1"/>
    <col min="10510" max="10753" width="8.85546875" style="1529"/>
    <col min="10754" max="10754" width="9" style="1529" customWidth="1"/>
    <col min="10755" max="10755" width="9.5703125" style="1529" customWidth="1"/>
    <col min="10756" max="10756" width="12.7109375" style="1529" customWidth="1"/>
    <col min="10757" max="10762" width="12.42578125" style="1529" customWidth="1"/>
    <col min="10763" max="10763" width="12.7109375" style="1529" customWidth="1"/>
    <col min="10764" max="10764" width="19.85546875" style="1529" customWidth="1"/>
    <col min="10765" max="10765" width="17.85546875" style="1529" customWidth="1"/>
    <col min="10766" max="11009" width="8.85546875" style="1529"/>
    <col min="11010" max="11010" width="9" style="1529" customWidth="1"/>
    <col min="11011" max="11011" width="9.5703125" style="1529" customWidth="1"/>
    <col min="11012" max="11012" width="12.7109375" style="1529" customWidth="1"/>
    <col min="11013" max="11018" width="12.42578125" style="1529" customWidth="1"/>
    <col min="11019" max="11019" width="12.7109375" style="1529" customWidth="1"/>
    <col min="11020" max="11020" width="19.85546875" style="1529" customWidth="1"/>
    <col min="11021" max="11021" width="17.85546875" style="1529" customWidth="1"/>
    <col min="11022" max="11265" width="8.85546875" style="1529"/>
    <col min="11266" max="11266" width="9" style="1529" customWidth="1"/>
    <col min="11267" max="11267" width="9.5703125" style="1529" customWidth="1"/>
    <col min="11268" max="11268" width="12.7109375" style="1529" customWidth="1"/>
    <col min="11269" max="11274" width="12.42578125" style="1529" customWidth="1"/>
    <col min="11275" max="11275" width="12.7109375" style="1529" customWidth="1"/>
    <col min="11276" max="11276" width="19.85546875" style="1529" customWidth="1"/>
    <col min="11277" max="11277" width="17.85546875" style="1529" customWidth="1"/>
    <col min="11278" max="11521" width="8.85546875" style="1529"/>
    <col min="11522" max="11522" width="9" style="1529" customWidth="1"/>
    <col min="11523" max="11523" width="9.5703125" style="1529" customWidth="1"/>
    <col min="11524" max="11524" width="12.7109375" style="1529" customWidth="1"/>
    <col min="11525" max="11530" width="12.42578125" style="1529" customWidth="1"/>
    <col min="11531" max="11531" width="12.7109375" style="1529" customWidth="1"/>
    <col min="11532" max="11532" width="19.85546875" style="1529" customWidth="1"/>
    <col min="11533" max="11533" width="17.85546875" style="1529" customWidth="1"/>
    <col min="11534" max="11777" width="8.85546875" style="1529"/>
    <col min="11778" max="11778" width="9" style="1529" customWidth="1"/>
    <col min="11779" max="11779" width="9.5703125" style="1529" customWidth="1"/>
    <col min="11780" max="11780" width="12.7109375" style="1529" customWidth="1"/>
    <col min="11781" max="11786" width="12.42578125" style="1529" customWidth="1"/>
    <col min="11787" max="11787" width="12.7109375" style="1529" customWidth="1"/>
    <col min="11788" max="11788" width="19.85546875" style="1529" customWidth="1"/>
    <col min="11789" max="11789" width="17.85546875" style="1529" customWidth="1"/>
    <col min="11790" max="12033" width="8.85546875" style="1529"/>
    <col min="12034" max="12034" width="9" style="1529" customWidth="1"/>
    <col min="12035" max="12035" width="9.5703125" style="1529" customWidth="1"/>
    <col min="12036" max="12036" width="12.7109375" style="1529" customWidth="1"/>
    <col min="12037" max="12042" width="12.42578125" style="1529" customWidth="1"/>
    <col min="12043" max="12043" width="12.7109375" style="1529" customWidth="1"/>
    <col min="12044" max="12044" width="19.85546875" style="1529" customWidth="1"/>
    <col min="12045" max="12045" width="17.85546875" style="1529" customWidth="1"/>
    <col min="12046" max="12289" width="8.85546875" style="1529"/>
    <col min="12290" max="12290" width="9" style="1529" customWidth="1"/>
    <col min="12291" max="12291" width="9.5703125" style="1529" customWidth="1"/>
    <col min="12292" max="12292" width="12.7109375" style="1529" customWidth="1"/>
    <col min="12293" max="12298" width="12.42578125" style="1529" customWidth="1"/>
    <col min="12299" max="12299" width="12.7109375" style="1529" customWidth="1"/>
    <col min="12300" max="12300" width="19.85546875" style="1529" customWidth="1"/>
    <col min="12301" max="12301" width="17.85546875" style="1529" customWidth="1"/>
    <col min="12302" max="12545" width="8.85546875" style="1529"/>
    <col min="12546" max="12546" width="9" style="1529" customWidth="1"/>
    <col min="12547" max="12547" width="9.5703125" style="1529" customWidth="1"/>
    <col min="12548" max="12548" width="12.7109375" style="1529" customWidth="1"/>
    <col min="12549" max="12554" width="12.42578125" style="1529" customWidth="1"/>
    <col min="12555" max="12555" width="12.7109375" style="1529" customWidth="1"/>
    <col min="12556" max="12556" width="19.85546875" style="1529" customWidth="1"/>
    <col min="12557" max="12557" width="17.85546875" style="1529" customWidth="1"/>
    <col min="12558" max="12801" width="8.85546875" style="1529"/>
    <col min="12802" max="12802" width="9" style="1529" customWidth="1"/>
    <col min="12803" max="12803" width="9.5703125" style="1529" customWidth="1"/>
    <col min="12804" max="12804" width="12.7109375" style="1529" customWidth="1"/>
    <col min="12805" max="12810" width="12.42578125" style="1529" customWidth="1"/>
    <col min="12811" max="12811" width="12.7109375" style="1529" customWidth="1"/>
    <col min="12812" max="12812" width="19.85546875" style="1529" customWidth="1"/>
    <col min="12813" max="12813" width="17.85546875" style="1529" customWidth="1"/>
    <col min="12814" max="13057" width="8.85546875" style="1529"/>
    <col min="13058" max="13058" width="9" style="1529" customWidth="1"/>
    <col min="13059" max="13059" width="9.5703125" style="1529" customWidth="1"/>
    <col min="13060" max="13060" width="12.7109375" style="1529" customWidth="1"/>
    <col min="13061" max="13066" width="12.42578125" style="1529" customWidth="1"/>
    <col min="13067" max="13067" width="12.7109375" style="1529" customWidth="1"/>
    <col min="13068" max="13068" width="19.85546875" style="1529" customWidth="1"/>
    <col min="13069" max="13069" width="17.85546875" style="1529" customWidth="1"/>
    <col min="13070" max="13313" width="8.85546875" style="1529"/>
    <col min="13314" max="13314" width="9" style="1529" customWidth="1"/>
    <col min="13315" max="13315" width="9.5703125" style="1529" customWidth="1"/>
    <col min="13316" max="13316" width="12.7109375" style="1529" customWidth="1"/>
    <col min="13317" max="13322" width="12.42578125" style="1529" customWidth="1"/>
    <col min="13323" max="13323" width="12.7109375" style="1529" customWidth="1"/>
    <col min="13324" max="13324" width="19.85546875" style="1529" customWidth="1"/>
    <col min="13325" max="13325" width="17.85546875" style="1529" customWidth="1"/>
    <col min="13326" max="13569" width="8.85546875" style="1529"/>
    <col min="13570" max="13570" width="9" style="1529" customWidth="1"/>
    <col min="13571" max="13571" width="9.5703125" style="1529" customWidth="1"/>
    <col min="13572" max="13572" width="12.7109375" style="1529" customWidth="1"/>
    <col min="13573" max="13578" width="12.42578125" style="1529" customWidth="1"/>
    <col min="13579" max="13579" width="12.7109375" style="1529" customWidth="1"/>
    <col min="13580" max="13580" width="19.85546875" style="1529" customWidth="1"/>
    <col min="13581" max="13581" width="17.85546875" style="1529" customWidth="1"/>
    <col min="13582" max="13825" width="8.85546875" style="1529"/>
    <col min="13826" max="13826" width="9" style="1529" customWidth="1"/>
    <col min="13827" max="13827" width="9.5703125" style="1529" customWidth="1"/>
    <col min="13828" max="13828" width="12.7109375" style="1529" customWidth="1"/>
    <col min="13829" max="13834" width="12.42578125" style="1529" customWidth="1"/>
    <col min="13835" max="13835" width="12.7109375" style="1529" customWidth="1"/>
    <col min="13836" max="13836" width="19.85546875" style="1529" customWidth="1"/>
    <col min="13837" max="13837" width="17.85546875" style="1529" customWidth="1"/>
    <col min="13838" max="14081" width="8.85546875" style="1529"/>
    <col min="14082" max="14082" width="9" style="1529" customWidth="1"/>
    <col min="14083" max="14083" width="9.5703125" style="1529" customWidth="1"/>
    <col min="14084" max="14084" width="12.7109375" style="1529" customWidth="1"/>
    <col min="14085" max="14090" width="12.42578125" style="1529" customWidth="1"/>
    <col min="14091" max="14091" width="12.7109375" style="1529" customWidth="1"/>
    <col min="14092" max="14092" width="19.85546875" style="1529" customWidth="1"/>
    <col min="14093" max="14093" width="17.85546875" style="1529" customWidth="1"/>
    <col min="14094" max="14337" width="8.85546875" style="1529"/>
    <col min="14338" max="14338" width="9" style="1529" customWidth="1"/>
    <col min="14339" max="14339" width="9.5703125" style="1529" customWidth="1"/>
    <col min="14340" max="14340" width="12.7109375" style="1529" customWidth="1"/>
    <col min="14341" max="14346" width="12.42578125" style="1529" customWidth="1"/>
    <col min="14347" max="14347" width="12.7109375" style="1529" customWidth="1"/>
    <col min="14348" max="14348" width="19.85546875" style="1529" customWidth="1"/>
    <col min="14349" max="14349" width="17.85546875" style="1529" customWidth="1"/>
    <col min="14350" max="14593" width="8.85546875" style="1529"/>
    <col min="14594" max="14594" width="9" style="1529" customWidth="1"/>
    <col min="14595" max="14595" width="9.5703125" style="1529" customWidth="1"/>
    <col min="14596" max="14596" width="12.7109375" style="1529" customWidth="1"/>
    <col min="14597" max="14602" width="12.42578125" style="1529" customWidth="1"/>
    <col min="14603" max="14603" width="12.7109375" style="1529" customWidth="1"/>
    <col min="14604" max="14604" width="19.85546875" style="1529" customWidth="1"/>
    <col min="14605" max="14605" width="17.85546875" style="1529" customWidth="1"/>
    <col min="14606" max="14849" width="8.85546875" style="1529"/>
    <col min="14850" max="14850" width="9" style="1529" customWidth="1"/>
    <col min="14851" max="14851" width="9.5703125" style="1529" customWidth="1"/>
    <col min="14852" max="14852" width="12.7109375" style="1529" customWidth="1"/>
    <col min="14853" max="14858" width="12.42578125" style="1529" customWidth="1"/>
    <col min="14859" max="14859" width="12.7109375" style="1529" customWidth="1"/>
    <col min="14860" max="14860" width="19.85546875" style="1529" customWidth="1"/>
    <col min="14861" max="14861" width="17.85546875" style="1529" customWidth="1"/>
    <col min="14862" max="15105" width="8.85546875" style="1529"/>
    <col min="15106" max="15106" width="9" style="1529" customWidth="1"/>
    <col min="15107" max="15107" width="9.5703125" style="1529" customWidth="1"/>
    <col min="15108" max="15108" width="12.7109375" style="1529" customWidth="1"/>
    <col min="15109" max="15114" width="12.42578125" style="1529" customWidth="1"/>
    <col min="15115" max="15115" width="12.7109375" style="1529" customWidth="1"/>
    <col min="15116" max="15116" width="19.85546875" style="1529" customWidth="1"/>
    <col min="15117" max="15117" width="17.85546875" style="1529" customWidth="1"/>
    <col min="15118" max="15361" width="8.85546875" style="1529"/>
    <col min="15362" max="15362" width="9" style="1529" customWidth="1"/>
    <col min="15363" max="15363" width="9.5703125" style="1529" customWidth="1"/>
    <col min="15364" max="15364" width="12.7109375" style="1529" customWidth="1"/>
    <col min="15365" max="15370" width="12.42578125" style="1529" customWidth="1"/>
    <col min="15371" max="15371" width="12.7109375" style="1529" customWidth="1"/>
    <col min="15372" max="15372" width="19.85546875" style="1529" customWidth="1"/>
    <col min="15373" max="15373" width="17.85546875" style="1529" customWidth="1"/>
    <col min="15374" max="15617" width="8.85546875" style="1529"/>
    <col min="15618" max="15618" width="9" style="1529" customWidth="1"/>
    <col min="15619" max="15619" width="9.5703125" style="1529" customWidth="1"/>
    <col min="15620" max="15620" width="12.7109375" style="1529" customWidth="1"/>
    <col min="15621" max="15626" width="12.42578125" style="1529" customWidth="1"/>
    <col min="15627" max="15627" width="12.7109375" style="1529" customWidth="1"/>
    <col min="15628" max="15628" width="19.85546875" style="1529" customWidth="1"/>
    <col min="15629" max="15629" width="17.85546875" style="1529" customWidth="1"/>
    <col min="15630" max="15873" width="8.85546875" style="1529"/>
    <col min="15874" max="15874" width="9" style="1529" customWidth="1"/>
    <col min="15875" max="15875" width="9.5703125" style="1529" customWidth="1"/>
    <col min="15876" max="15876" width="12.7109375" style="1529" customWidth="1"/>
    <col min="15877" max="15882" width="12.42578125" style="1529" customWidth="1"/>
    <col min="15883" max="15883" width="12.7109375" style="1529" customWidth="1"/>
    <col min="15884" max="15884" width="19.85546875" style="1529" customWidth="1"/>
    <col min="15885" max="15885" width="17.85546875" style="1529" customWidth="1"/>
    <col min="15886" max="16129" width="8.85546875" style="1529"/>
    <col min="16130" max="16130" width="9" style="1529" customWidth="1"/>
    <col min="16131" max="16131" width="9.5703125" style="1529" customWidth="1"/>
    <col min="16132" max="16132" width="12.7109375" style="1529" customWidth="1"/>
    <col min="16133" max="16138" width="12.42578125" style="1529" customWidth="1"/>
    <col min="16139" max="16139" width="12.7109375" style="1529" customWidth="1"/>
    <col min="16140" max="16140" width="19.85546875" style="1529" customWidth="1"/>
    <col min="16141" max="16141" width="17.85546875" style="1529" customWidth="1"/>
    <col min="16142" max="16384" width="8.85546875" style="1529"/>
  </cols>
  <sheetData>
    <row r="1" spans="1:21" ht="18.75">
      <c r="A1" s="1563" t="s">
        <v>1285</v>
      </c>
    </row>
    <row r="3" spans="1:21">
      <c r="A3" s="1529" t="s">
        <v>1237</v>
      </c>
    </row>
    <row r="5" spans="1:21">
      <c r="B5" s="1813" t="s">
        <v>2</v>
      </c>
      <c r="C5" s="1813"/>
      <c r="D5" s="1813"/>
      <c r="E5" s="1813"/>
      <c r="F5" s="1813"/>
      <c r="G5" s="1813"/>
      <c r="I5" s="1813" t="s">
        <v>1033</v>
      </c>
      <c r="J5" s="1813"/>
      <c r="K5" s="1813"/>
      <c r="L5" s="1813"/>
      <c r="M5" s="1813"/>
      <c r="N5" s="1813"/>
      <c r="P5" s="1813" t="s">
        <v>152</v>
      </c>
      <c r="Q5" s="1813"/>
      <c r="R5" s="1813"/>
      <c r="S5" s="1813"/>
      <c r="T5" s="1813"/>
      <c r="U5" s="1813"/>
    </row>
    <row r="6" spans="1:21">
      <c r="B6" s="1529" t="s">
        <v>150</v>
      </c>
      <c r="C6" s="1529" t="s">
        <v>142</v>
      </c>
      <c r="D6" s="1529" t="s">
        <v>143</v>
      </c>
      <c r="E6" s="1529" t="s">
        <v>144</v>
      </c>
      <c r="F6" s="1529" t="s">
        <v>145</v>
      </c>
      <c r="G6" s="1529" t="s">
        <v>151</v>
      </c>
      <c r="I6" s="1022" t="s">
        <v>150</v>
      </c>
      <c r="J6" s="1529" t="s">
        <v>142</v>
      </c>
      <c r="K6" s="1529" t="s">
        <v>143</v>
      </c>
      <c r="L6" s="1529" t="s">
        <v>144</v>
      </c>
      <c r="M6" s="1529" t="s">
        <v>145</v>
      </c>
      <c r="N6" s="1529" t="s">
        <v>151</v>
      </c>
      <c r="P6" s="1022" t="s">
        <v>150</v>
      </c>
      <c r="Q6" s="1529" t="s">
        <v>142</v>
      </c>
      <c r="R6" s="1529" t="s">
        <v>143</v>
      </c>
      <c r="S6" s="1529" t="s">
        <v>144</v>
      </c>
      <c r="T6" s="1529" t="s">
        <v>145</v>
      </c>
      <c r="U6" s="1529" t="s">
        <v>151</v>
      </c>
    </row>
    <row r="7" spans="1:21">
      <c r="A7" s="1529" t="s">
        <v>153</v>
      </c>
      <c r="B7" s="122">
        <v>5.7518635032408501</v>
      </c>
      <c r="C7" s="1530">
        <v>3.75611945176591</v>
      </c>
      <c r="D7" s="1530">
        <v>5.5359192898702592</v>
      </c>
      <c r="E7" s="1530">
        <v>10.400854232762828</v>
      </c>
      <c r="F7" s="1530">
        <v>13.977106973777811</v>
      </c>
      <c r="G7" s="1530">
        <v>60.578136106357775</v>
      </c>
      <c r="I7" s="1023">
        <v>9.6014689791700807</v>
      </c>
      <c r="J7" s="1524">
        <v>6.8892003343024903</v>
      </c>
      <c r="K7" s="1524">
        <v>9.6563191504979784</v>
      </c>
      <c r="L7" s="1524">
        <v>13.458951912757254</v>
      </c>
      <c r="M7" s="1524">
        <v>20.196315971036899</v>
      </c>
      <c r="N7" s="1524">
        <v>40.19773995122523</v>
      </c>
      <c r="P7" s="1023">
        <v>9.5785688410253265</v>
      </c>
      <c r="Q7" s="1530">
        <v>6.561406372081608</v>
      </c>
      <c r="R7" s="1530">
        <v>9.0804191835880363</v>
      </c>
      <c r="S7" s="1530">
        <v>12.625800624513566</v>
      </c>
      <c r="T7" s="1530">
        <v>18.566886951896514</v>
      </c>
      <c r="U7" s="1525">
        <v>43.58691768699164</v>
      </c>
    </row>
    <row r="8" spans="1:21">
      <c r="A8" s="1529" t="s">
        <v>154</v>
      </c>
      <c r="B8" s="122">
        <v>4.8872336197715267</v>
      </c>
      <c r="C8" s="1530">
        <v>4.4254340469923994</v>
      </c>
      <c r="D8" s="1530">
        <v>6.2790701727533058</v>
      </c>
      <c r="E8" s="1530">
        <v>9.7294582983036477</v>
      </c>
      <c r="F8" s="1530">
        <v>13.665893098985087</v>
      </c>
      <c r="G8" s="1530">
        <v>61.01291206735943</v>
      </c>
      <c r="I8" s="1023">
        <v>9.2833092657298444</v>
      </c>
      <c r="J8" s="1524">
        <v>6.5614126326208515</v>
      </c>
      <c r="K8" s="1524">
        <v>9.2765984993895056</v>
      </c>
      <c r="L8" s="1524">
        <v>13.100861441851174</v>
      </c>
      <c r="M8" s="1524">
        <v>20.056610964726037</v>
      </c>
      <c r="N8" s="1524">
        <v>41.721205684640466</v>
      </c>
      <c r="P8" s="1023">
        <v>8.6020808752498201</v>
      </c>
      <c r="Q8" s="1530">
        <v>6.2304153133810747</v>
      </c>
      <c r="R8" s="1530">
        <v>8.8120929808709505</v>
      </c>
      <c r="S8" s="1530">
        <v>12.578419217898608</v>
      </c>
      <c r="T8" s="1530">
        <v>19.066287140409404</v>
      </c>
      <c r="U8" s="1525">
        <v>44.710703397400586</v>
      </c>
    </row>
    <row r="9" spans="1:21">
      <c r="A9" s="1529" t="s">
        <v>1163</v>
      </c>
      <c r="B9" s="122">
        <v>4.5366500572596165</v>
      </c>
      <c r="C9" s="1530">
        <v>3.6125930512066549</v>
      </c>
      <c r="D9" s="1530">
        <v>5.3857591096366351</v>
      </c>
      <c r="E9" s="1530">
        <v>9.6692995852228396</v>
      </c>
      <c r="F9" s="1530">
        <v>15.653078960075764</v>
      </c>
      <c r="G9" s="1530">
        <v>61.142619744649132</v>
      </c>
      <c r="I9" s="1023">
        <v>9.6172644019860076</v>
      </c>
      <c r="J9" s="122">
        <v>6.8608680687253454</v>
      </c>
      <c r="K9" s="122">
        <v>9.6533262016909873</v>
      </c>
      <c r="L9" s="122">
        <v>13.443617329081698</v>
      </c>
      <c r="M9" s="122">
        <v>20.133812095557733</v>
      </c>
      <c r="N9" s="122">
        <v>40.291109512989244</v>
      </c>
      <c r="P9" s="1023">
        <v>8.7400245345143084</v>
      </c>
      <c r="Q9" s="1530">
        <v>6.3319020014576797</v>
      </c>
      <c r="R9" s="1530">
        <v>8.9299653993590802</v>
      </c>
      <c r="S9" s="1530">
        <v>12.814392848541008</v>
      </c>
      <c r="T9" s="1530">
        <v>19.423584241790657</v>
      </c>
      <c r="U9" s="1530">
        <v>43.760127989220905</v>
      </c>
    </row>
    <row r="12" spans="1:21">
      <c r="A12" s="1531" t="s">
        <v>1234</v>
      </c>
      <c r="B12" s="1530"/>
      <c r="C12" s="1530"/>
      <c r="D12" s="1528"/>
      <c r="E12" s="1528"/>
      <c r="F12" s="1528"/>
      <c r="G12" s="1528"/>
      <c r="H12" s="1528"/>
      <c r="I12" s="1528"/>
      <c r="J12" s="1528"/>
      <c r="K12" s="1528"/>
      <c r="L12" s="1528"/>
    </row>
    <row r="13" spans="1:21">
      <c r="A13" s="1532"/>
      <c r="B13" s="1530"/>
      <c r="C13" s="1530"/>
      <c r="D13" s="1528"/>
      <c r="E13" s="1528"/>
      <c r="F13" s="1528"/>
      <c r="G13" s="1528"/>
      <c r="H13" s="1528"/>
      <c r="I13" s="1528"/>
      <c r="J13" s="1528"/>
      <c r="K13" s="1528"/>
      <c r="L13" s="1528"/>
    </row>
    <row r="14" spans="1:21" ht="36">
      <c r="A14" s="1849" t="s">
        <v>125</v>
      </c>
      <c r="B14" s="1850" t="s">
        <v>126</v>
      </c>
      <c r="C14" s="1851" t="s">
        <v>127</v>
      </c>
      <c r="D14" s="1852" t="s">
        <v>128</v>
      </c>
      <c r="E14" s="1852" t="s">
        <v>129</v>
      </c>
      <c r="F14" s="1852" t="s">
        <v>130</v>
      </c>
      <c r="G14" s="1852" t="s">
        <v>131</v>
      </c>
      <c r="H14" s="1852" t="s">
        <v>132</v>
      </c>
      <c r="I14" s="1852" t="s">
        <v>133</v>
      </c>
      <c r="J14" s="1852" t="s">
        <v>134</v>
      </c>
      <c r="K14" s="1852" t="s">
        <v>135</v>
      </c>
      <c r="L14" s="1850" t="s">
        <v>136</v>
      </c>
      <c r="Q14" s="776" t="s">
        <v>2</v>
      </c>
      <c r="R14" s="1570"/>
      <c r="S14" s="1570"/>
      <c r="T14" s="1570"/>
      <c r="U14" s="1570"/>
    </row>
    <row r="15" spans="1:21" ht="36.75">
      <c r="A15" s="1853" t="s">
        <v>137</v>
      </c>
      <c r="B15" s="1854">
        <v>215</v>
      </c>
      <c r="C15" s="1854">
        <v>485000</v>
      </c>
      <c r="D15" s="1855">
        <v>3600</v>
      </c>
      <c r="E15" s="1855">
        <v>4400</v>
      </c>
      <c r="F15" s="1855">
        <v>-3400</v>
      </c>
      <c r="G15" s="1855">
        <v>2500</v>
      </c>
      <c r="H15" s="1855">
        <v>4400</v>
      </c>
      <c r="I15" s="1855">
        <v>7700</v>
      </c>
      <c r="J15" s="1855">
        <v>8800</v>
      </c>
      <c r="K15" s="1855">
        <v>10500</v>
      </c>
      <c r="L15" s="1855">
        <v>1761877000</v>
      </c>
      <c r="M15" s="122"/>
      <c r="Q15" s="1856" t="s">
        <v>1238</v>
      </c>
      <c r="R15" s="1857" t="s">
        <v>1239</v>
      </c>
      <c r="S15" s="1857" t="s">
        <v>1240</v>
      </c>
      <c r="T15" s="1857" t="s">
        <v>129</v>
      </c>
      <c r="U15" s="1857" t="s">
        <v>1241</v>
      </c>
    </row>
    <row r="16" spans="1:21">
      <c r="A16" s="1858" t="s">
        <v>138</v>
      </c>
      <c r="B16" s="1859">
        <v>143</v>
      </c>
      <c r="C16" s="1859">
        <v>321000</v>
      </c>
      <c r="D16" s="1860">
        <v>23000</v>
      </c>
      <c r="E16" s="1860">
        <v>21100</v>
      </c>
      <c r="F16" s="1860">
        <v>14900</v>
      </c>
      <c r="G16" s="1860">
        <v>16700</v>
      </c>
      <c r="H16" s="1860">
        <v>21100</v>
      </c>
      <c r="I16" s="1860">
        <v>27400</v>
      </c>
      <c r="J16" s="1860">
        <v>31100</v>
      </c>
      <c r="K16" s="1860">
        <v>34200</v>
      </c>
      <c r="L16" s="1860">
        <v>7363534000</v>
      </c>
      <c r="Q16" s="1861" t="s">
        <v>1242</v>
      </c>
      <c r="R16" s="1862">
        <v>174</v>
      </c>
      <c r="S16" s="1862">
        <v>440000</v>
      </c>
      <c r="T16" s="1862">
        <v>66500</v>
      </c>
      <c r="U16" s="1862">
        <v>73900</v>
      </c>
    </row>
    <row r="17" spans="1:21">
      <c r="A17" s="1858" t="s">
        <v>139</v>
      </c>
      <c r="B17" s="1859">
        <v>118</v>
      </c>
      <c r="C17" s="1859">
        <v>275000</v>
      </c>
      <c r="D17" s="1860">
        <v>60900</v>
      </c>
      <c r="E17" s="1860">
        <v>57100</v>
      </c>
      <c r="F17" s="1860">
        <v>42500</v>
      </c>
      <c r="G17" s="1860">
        <v>51300</v>
      </c>
      <c r="H17" s="1860">
        <v>57100</v>
      </c>
      <c r="I17" s="1860">
        <v>66500</v>
      </c>
      <c r="J17" s="1860">
        <v>74100</v>
      </c>
      <c r="K17" s="1860">
        <v>88100</v>
      </c>
      <c r="L17" s="1860">
        <v>16770124000</v>
      </c>
      <c r="Q17" s="1861" t="s">
        <v>1243</v>
      </c>
      <c r="R17" s="1862">
        <v>321</v>
      </c>
      <c r="S17" s="1862">
        <v>742000</v>
      </c>
      <c r="T17" s="1862">
        <v>238700</v>
      </c>
      <c r="U17" s="1862">
        <v>337371</v>
      </c>
    </row>
    <row r="18" spans="1:21">
      <c r="A18" s="1858" t="s">
        <v>140</v>
      </c>
      <c r="B18" s="1859">
        <v>87</v>
      </c>
      <c r="C18" s="1859">
        <v>213000</v>
      </c>
      <c r="D18" s="1860">
        <v>133400</v>
      </c>
      <c r="E18" s="1860">
        <v>134000</v>
      </c>
      <c r="F18" s="1860">
        <v>103200</v>
      </c>
      <c r="G18" s="1860">
        <v>119900</v>
      </c>
      <c r="H18" s="1860">
        <v>134000</v>
      </c>
      <c r="I18" s="1860">
        <v>142500</v>
      </c>
      <c r="J18" s="1860">
        <v>157000</v>
      </c>
      <c r="K18" s="1860">
        <v>165200</v>
      </c>
      <c r="L18" s="1860">
        <v>28368346000</v>
      </c>
      <c r="Q18" s="1861" t="s">
        <v>1244</v>
      </c>
      <c r="R18" s="1862">
        <v>342</v>
      </c>
      <c r="S18" s="1862">
        <v>709000</v>
      </c>
      <c r="T18" s="1862">
        <v>287800</v>
      </c>
      <c r="U18" s="1862">
        <v>514896</v>
      </c>
    </row>
    <row r="19" spans="1:21">
      <c r="A19" s="1858" t="s">
        <v>141</v>
      </c>
      <c r="B19" s="1859">
        <v>81</v>
      </c>
      <c r="C19" s="1859">
        <v>202000</v>
      </c>
      <c r="D19" s="1860">
        <v>218000</v>
      </c>
      <c r="E19" s="1860">
        <v>220500</v>
      </c>
      <c r="F19" s="1860">
        <v>180000</v>
      </c>
      <c r="G19" s="1860">
        <v>201200</v>
      </c>
      <c r="H19" s="1860">
        <v>220500</v>
      </c>
      <c r="I19" s="1860">
        <v>239400</v>
      </c>
      <c r="J19" s="1860">
        <v>245700</v>
      </c>
      <c r="K19" s="1860">
        <v>251000</v>
      </c>
      <c r="L19" s="1860">
        <v>43960876000</v>
      </c>
      <c r="Q19" s="1861" t="s">
        <v>1245</v>
      </c>
      <c r="R19" s="1862">
        <v>290</v>
      </c>
      <c r="S19" s="1862">
        <v>525000</v>
      </c>
      <c r="T19" s="1862">
        <v>679700</v>
      </c>
      <c r="U19" s="1862">
        <v>532821</v>
      </c>
    </row>
    <row r="20" spans="1:21">
      <c r="A20" s="1858" t="s">
        <v>142</v>
      </c>
      <c r="B20" s="1859">
        <v>117</v>
      </c>
      <c r="C20" s="1859">
        <v>238000</v>
      </c>
      <c r="D20" s="1860">
        <v>328300</v>
      </c>
      <c r="E20" s="1860">
        <v>330500</v>
      </c>
      <c r="F20" s="1860">
        <v>283600</v>
      </c>
      <c r="G20" s="1860">
        <v>312000</v>
      </c>
      <c r="H20" s="1860">
        <v>330500</v>
      </c>
      <c r="I20" s="1860">
        <v>351800</v>
      </c>
      <c r="J20" s="1860">
        <v>358500</v>
      </c>
      <c r="K20" s="1860">
        <v>366500</v>
      </c>
      <c r="L20" s="1860">
        <v>78217643000</v>
      </c>
      <c r="M20" s="122"/>
      <c r="Q20" s="1863" t="s">
        <v>1246</v>
      </c>
      <c r="R20" s="1864">
        <v>535</v>
      </c>
      <c r="S20" s="1864">
        <v>770000</v>
      </c>
      <c r="T20" s="1864">
        <v>571200</v>
      </c>
      <c r="U20" s="1864">
        <v>706151</v>
      </c>
    </row>
    <row r="21" spans="1:21">
      <c r="A21" s="1858" t="s">
        <v>143</v>
      </c>
      <c r="B21" s="1859">
        <v>139</v>
      </c>
      <c r="C21" s="1859">
        <v>259000</v>
      </c>
      <c r="D21" s="1860">
        <v>450200</v>
      </c>
      <c r="E21" s="1860">
        <v>450300</v>
      </c>
      <c r="F21" s="1860">
        <v>389000</v>
      </c>
      <c r="G21" s="1860">
        <v>416600</v>
      </c>
      <c r="H21" s="1860">
        <v>450300</v>
      </c>
      <c r="I21" s="1860">
        <v>480900</v>
      </c>
      <c r="J21" s="1860">
        <v>491400</v>
      </c>
      <c r="K21" s="1860">
        <v>514000</v>
      </c>
      <c r="L21" s="1860">
        <v>116609144000</v>
      </c>
      <c r="M21" s="122"/>
      <c r="Q21" s="1523" t="s">
        <v>1235</v>
      </c>
      <c r="R21" s="1570"/>
      <c r="S21" s="1570"/>
      <c r="T21" s="1570"/>
      <c r="U21" s="1570"/>
    </row>
    <row r="22" spans="1:21">
      <c r="A22" s="1858" t="s">
        <v>144</v>
      </c>
      <c r="B22" s="1859">
        <v>180</v>
      </c>
      <c r="C22" s="1859">
        <v>324000</v>
      </c>
      <c r="D22" s="1860">
        <v>645300</v>
      </c>
      <c r="E22" s="1860">
        <v>641400</v>
      </c>
      <c r="F22" s="1860">
        <v>566500</v>
      </c>
      <c r="G22" s="1860">
        <v>606800</v>
      </c>
      <c r="H22" s="1860">
        <v>641400</v>
      </c>
      <c r="I22" s="1860">
        <v>676600</v>
      </c>
      <c r="J22" s="1860">
        <v>706700</v>
      </c>
      <c r="K22" s="1860">
        <v>747500</v>
      </c>
      <c r="L22" s="1860">
        <v>209353728000</v>
      </c>
      <c r="M22" s="122"/>
    </row>
    <row r="23" spans="1:21">
      <c r="A23" s="1858" t="s">
        <v>145</v>
      </c>
      <c r="B23" s="1859">
        <v>205</v>
      </c>
      <c r="C23" s="1859">
        <v>348000</v>
      </c>
      <c r="D23" s="1860">
        <v>974100</v>
      </c>
      <c r="E23" s="1860">
        <v>966300</v>
      </c>
      <c r="F23" s="1860">
        <v>824300</v>
      </c>
      <c r="G23" s="1860">
        <v>898300</v>
      </c>
      <c r="H23" s="1860">
        <v>966300</v>
      </c>
      <c r="I23" s="1860">
        <v>1045500</v>
      </c>
      <c r="J23" s="1860">
        <v>1093300</v>
      </c>
      <c r="K23" s="1860">
        <v>1141300</v>
      </c>
      <c r="L23" s="1860">
        <v>338910839000</v>
      </c>
      <c r="M23" s="122"/>
      <c r="Q23" s="1529" t="s">
        <v>1247</v>
      </c>
    </row>
    <row r="24" spans="1:21" ht="33" customHeight="1">
      <c r="A24" s="1858" t="s">
        <v>1299</v>
      </c>
      <c r="B24" s="1865">
        <v>377</v>
      </c>
      <c r="C24" s="1859">
        <v>521000</v>
      </c>
      <c r="D24" s="1860">
        <v>2539700</v>
      </c>
      <c r="E24" s="1860">
        <v>1891400</v>
      </c>
      <c r="F24" s="1860">
        <v>1352400</v>
      </c>
      <c r="G24" s="1860">
        <v>1553200</v>
      </c>
      <c r="H24" s="1860">
        <v>1891400</v>
      </c>
      <c r="I24" s="1860">
        <v>2440800</v>
      </c>
      <c r="J24" s="1860">
        <v>2864700</v>
      </c>
      <c r="K24" s="1860">
        <v>3743800</v>
      </c>
      <c r="L24" s="1860">
        <v>1323822400000</v>
      </c>
      <c r="M24" s="122"/>
    </row>
    <row r="25" spans="1:21">
      <c r="A25" s="1866" t="s">
        <v>104</v>
      </c>
      <c r="B25" s="1867">
        <v>1662</v>
      </c>
      <c r="C25" s="1868">
        <v>3186000</v>
      </c>
      <c r="D25" s="1869">
        <v>679500</v>
      </c>
      <c r="E25" s="1869">
        <v>326200</v>
      </c>
      <c r="F25" s="1869">
        <v>7500</v>
      </c>
      <c r="G25" s="1869">
        <v>60900</v>
      </c>
      <c r="H25" s="1869">
        <v>326200</v>
      </c>
      <c r="I25" s="1869">
        <v>679700</v>
      </c>
      <c r="J25" s="1869">
        <v>1034100</v>
      </c>
      <c r="K25" s="1869">
        <v>1667900</v>
      </c>
      <c r="L25" s="1869">
        <v>2165138500000</v>
      </c>
    </row>
    <row r="26" spans="1:21">
      <c r="A26" s="1536" t="s">
        <v>1235</v>
      </c>
      <c r="B26" s="1533"/>
      <c r="C26" s="1533"/>
      <c r="D26" s="1527"/>
      <c r="E26" s="1527"/>
      <c r="F26" s="1527"/>
      <c r="G26" s="1527"/>
      <c r="H26" s="1527"/>
      <c r="I26" s="1527"/>
      <c r="J26" s="1527"/>
      <c r="K26" s="1527"/>
      <c r="L26" s="1527"/>
    </row>
    <row r="27" spans="1:21">
      <c r="A27" s="1530"/>
      <c r="B27" s="1530"/>
      <c r="C27" s="1530"/>
      <c r="D27" s="1528"/>
      <c r="E27" s="1528"/>
      <c r="F27" s="1528"/>
      <c r="G27" s="1528"/>
      <c r="H27" s="1528"/>
      <c r="I27" s="1528"/>
      <c r="J27" s="1528"/>
      <c r="K27" s="1528"/>
      <c r="L27" s="1528"/>
    </row>
    <row r="28" spans="1:21">
      <c r="A28" s="1531" t="s">
        <v>1236</v>
      </c>
      <c r="B28" s="1530"/>
      <c r="C28" s="1530"/>
      <c r="D28" s="1528"/>
      <c r="E28" s="1528"/>
      <c r="F28" s="1528"/>
      <c r="G28" s="1528"/>
      <c r="H28" s="1528"/>
      <c r="I28" s="1528"/>
      <c r="J28" s="1528"/>
      <c r="K28" s="1528"/>
      <c r="L28" s="1528"/>
    </row>
    <row r="29" spans="1:21">
      <c r="A29" s="1532"/>
      <c r="B29" s="1530"/>
      <c r="C29" s="1530"/>
      <c r="D29" s="1528"/>
      <c r="E29" s="1528"/>
      <c r="F29" s="1528"/>
      <c r="G29" s="1528"/>
      <c r="H29" s="1528"/>
      <c r="I29" s="1528"/>
      <c r="J29" s="1528"/>
      <c r="K29" s="1528"/>
      <c r="L29" s="1528"/>
    </row>
    <row r="30" spans="1:21" ht="36">
      <c r="A30" s="1849" t="s">
        <v>125</v>
      </c>
      <c r="B30" s="1850" t="s">
        <v>126</v>
      </c>
      <c r="C30" s="1851" t="s">
        <v>127</v>
      </c>
      <c r="D30" s="1852" t="s">
        <v>128</v>
      </c>
      <c r="E30" s="1852" t="s">
        <v>129</v>
      </c>
      <c r="F30" s="1852" t="s">
        <v>130</v>
      </c>
      <c r="G30" s="1852" t="s">
        <v>131</v>
      </c>
      <c r="H30" s="1852" t="s">
        <v>132</v>
      </c>
      <c r="I30" s="1852" t="s">
        <v>133</v>
      </c>
      <c r="J30" s="1852" t="s">
        <v>134</v>
      </c>
      <c r="K30" s="1852" t="s">
        <v>135</v>
      </c>
      <c r="L30" s="1850" t="s">
        <v>136</v>
      </c>
    </row>
    <row r="31" spans="1:21" ht="24">
      <c r="A31" s="1853" t="s">
        <v>137</v>
      </c>
      <c r="B31" s="1854">
        <v>1381</v>
      </c>
      <c r="C31" s="1854">
        <v>2543000</v>
      </c>
      <c r="D31" s="1855">
        <v>3400</v>
      </c>
      <c r="E31" s="1855">
        <v>5800</v>
      </c>
      <c r="F31" s="1855">
        <v>-3000</v>
      </c>
      <c r="G31" s="1855">
        <v>2600</v>
      </c>
      <c r="H31" s="1855">
        <v>5800</v>
      </c>
      <c r="I31" s="1855">
        <v>7900</v>
      </c>
      <c r="J31" s="1855">
        <v>9200</v>
      </c>
      <c r="K31" s="1855">
        <v>11500</v>
      </c>
      <c r="L31" s="1855">
        <v>8540718000</v>
      </c>
      <c r="M31" s="122"/>
      <c r="N31" s="122"/>
    </row>
    <row r="32" spans="1:21">
      <c r="A32" s="1858" t="s">
        <v>138</v>
      </c>
      <c r="B32" s="1859">
        <v>1428</v>
      </c>
      <c r="C32" s="1859">
        <v>2547000</v>
      </c>
      <c r="D32" s="1860">
        <v>24200</v>
      </c>
      <c r="E32" s="1860">
        <v>23800</v>
      </c>
      <c r="F32" s="1860">
        <v>15100</v>
      </c>
      <c r="G32" s="1860">
        <v>17900</v>
      </c>
      <c r="H32" s="1860">
        <v>23800</v>
      </c>
      <c r="I32" s="1860">
        <v>28700</v>
      </c>
      <c r="J32" s="1860">
        <v>32700</v>
      </c>
      <c r="K32" s="1860">
        <v>35600</v>
      </c>
      <c r="L32" s="1860">
        <v>61576246000</v>
      </c>
    </row>
    <row r="33" spans="1:14">
      <c r="A33" s="1858" t="s">
        <v>139</v>
      </c>
      <c r="B33" s="1859">
        <v>1435</v>
      </c>
      <c r="C33" s="1859">
        <v>2543000</v>
      </c>
      <c r="D33" s="1860">
        <v>63300</v>
      </c>
      <c r="E33" s="1860">
        <v>61700</v>
      </c>
      <c r="F33" s="1860">
        <v>43100</v>
      </c>
      <c r="G33" s="1860">
        <v>51700</v>
      </c>
      <c r="H33" s="1860">
        <v>61700</v>
      </c>
      <c r="I33" s="1860">
        <v>72100</v>
      </c>
      <c r="J33" s="1860">
        <v>80100</v>
      </c>
      <c r="K33" s="1860">
        <v>87400</v>
      </c>
      <c r="L33" s="1860">
        <v>160890857000</v>
      </c>
    </row>
    <row r="34" spans="1:14">
      <c r="A34" s="1858" t="s">
        <v>140</v>
      </c>
      <c r="B34" s="1859">
        <v>1549</v>
      </c>
      <c r="C34" s="1859">
        <v>2544000</v>
      </c>
      <c r="D34" s="1860">
        <v>131500</v>
      </c>
      <c r="E34" s="1860">
        <v>131700</v>
      </c>
      <c r="F34" s="1860">
        <v>101200</v>
      </c>
      <c r="G34" s="1860">
        <v>116000</v>
      </c>
      <c r="H34" s="1860">
        <v>131700</v>
      </c>
      <c r="I34" s="1860">
        <v>146700</v>
      </c>
      <c r="J34" s="1860">
        <v>154100</v>
      </c>
      <c r="K34" s="1860">
        <v>162800</v>
      </c>
      <c r="L34" s="1860">
        <v>334577850000</v>
      </c>
    </row>
    <row r="35" spans="1:14">
      <c r="A35" s="1858" t="s">
        <v>141</v>
      </c>
      <c r="B35" s="1859">
        <v>1669</v>
      </c>
      <c r="C35" s="1859">
        <v>2545000</v>
      </c>
      <c r="D35" s="1860">
        <v>215000</v>
      </c>
      <c r="E35" s="1860">
        <v>214500</v>
      </c>
      <c r="F35" s="1860">
        <v>179800</v>
      </c>
      <c r="G35" s="1860">
        <v>196200</v>
      </c>
      <c r="H35" s="1860">
        <v>214500</v>
      </c>
      <c r="I35" s="1860">
        <v>231300</v>
      </c>
      <c r="J35" s="1860">
        <v>240900</v>
      </c>
      <c r="K35" s="1860">
        <v>251700</v>
      </c>
      <c r="L35" s="1860">
        <v>547003895000</v>
      </c>
    </row>
    <row r="36" spans="1:14">
      <c r="A36" s="1858" t="s">
        <v>142</v>
      </c>
      <c r="B36" s="1859">
        <v>1848</v>
      </c>
      <c r="C36" s="1859">
        <v>2545000</v>
      </c>
      <c r="D36" s="1860">
        <v>316700</v>
      </c>
      <c r="E36" s="1860">
        <v>316700</v>
      </c>
      <c r="F36" s="1860">
        <v>272700</v>
      </c>
      <c r="G36" s="1860">
        <v>293900</v>
      </c>
      <c r="H36" s="1860">
        <v>316700</v>
      </c>
      <c r="I36" s="1860">
        <v>338200</v>
      </c>
      <c r="J36" s="1860">
        <v>349700</v>
      </c>
      <c r="K36" s="1860">
        <v>362500</v>
      </c>
      <c r="L36" s="1860">
        <v>806039854000</v>
      </c>
      <c r="M36" s="122"/>
      <c r="N36" s="122"/>
    </row>
    <row r="37" spans="1:14">
      <c r="A37" s="1858" t="s">
        <v>143</v>
      </c>
      <c r="B37" s="1859">
        <v>2040</v>
      </c>
      <c r="C37" s="1859">
        <v>2542000</v>
      </c>
      <c r="D37" s="1860">
        <v>447200</v>
      </c>
      <c r="E37" s="1860">
        <v>443300</v>
      </c>
      <c r="F37" s="1860">
        <v>386300</v>
      </c>
      <c r="G37" s="1860">
        <v>413300</v>
      </c>
      <c r="H37" s="1860">
        <v>443300</v>
      </c>
      <c r="I37" s="1860">
        <v>477400</v>
      </c>
      <c r="J37" s="1860">
        <v>495500</v>
      </c>
      <c r="K37" s="1860">
        <v>515800</v>
      </c>
      <c r="L37" s="1860">
        <v>1136768700000</v>
      </c>
      <c r="M37" s="122"/>
      <c r="N37" s="122"/>
    </row>
    <row r="38" spans="1:14">
      <c r="A38" s="1858" t="s">
        <v>144</v>
      </c>
      <c r="B38" s="1859">
        <v>2185</v>
      </c>
      <c r="C38" s="1859">
        <v>2547000</v>
      </c>
      <c r="D38" s="1860">
        <v>640400</v>
      </c>
      <c r="E38" s="1860">
        <v>633700</v>
      </c>
      <c r="F38" s="1860">
        <v>556500</v>
      </c>
      <c r="G38" s="1860">
        <v>592700</v>
      </c>
      <c r="H38" s="1860">
        <v>633700</v>
      </c>
      <c r="I38" s="1860">
        <v>679700</v>
      </c>
      <c r="J38" s="1860">
        <v>709800</v>
      </c>
      <c r="K38" s="1860">
        <v>737400</v>
      </c>
      <c r="L38" s="1860">
        <v>1631249400000</v>
      </c>
      <c r="M38" s="122"/>
      <c r="N38" s="122"/>
    </row>
    <row r="39" spans="1:14">
      <c r="A39" s="1858" t="s">
        <v>145</v>
      </c>
      <c r="B39" s="1859">
        <v>2440</v>
      </c>
      <c r="C39" s="1859">
        <v>2545000</v>
      </c>
      <c r="D39" s="1860">
        <v>971700</v>
      </c>
      <c r="E39" s="1860">
        <v>961000</v>
      </c>
      <c r="F39" s="1860">
        <v>805000</v>
      </c>
      <c r="G39" s="1860">
        <v>882000</v>
      </c>
      <c r="H39" s="1860">
        <v>961000</v>
      </c>
      <c r="I39" s="1860">
        <v>1048800</v>
      </c>
      <c r="J39" s="1860">
        <v>1101100</v>
      </c>
      <c r="K39" s="1860">
        <v>1159600</v>
      </c>
      <c r="L39" s="1860">
        <v>2472587700000</v>
      </c>
      <c r="M39" s="122"/>
      <c r="N39" s="122"/>
    </row>
    <row r="40" spans="1:14" ht="32.25" customHeight="1">
      <c r="A40" s="1858" t="s">
        <v>1299</v>
      </c>
      <c r="B40" s="1859">
        <v>2839</v>
      </c>
      <c r="C40" s="1870">
        <v>2544000</v>
      </c>
      <c r="D40" s="1860">
        <v>2189600</v>
      </c>
      <c r="E40" s="1860">
        <v>1724700</v>
      </c>
      <c r="F40" s="1860">
        <v>1307500</v>
      </c>
      <c r="G40" s="1860">
        <v>1475400</v>
      </c>
      <c r="H40" s="1860">
        <v>1724700</v>
      </c>
      <c r="I40" s="1860">
        <v>2138100</v>
      </c>
      <c r="J40" s="1860">
        <v>2474200</v>
      </c>
      <c r="K40" s="1860">
        <v>3243400</v>
      </c>
      <c r="L40" s="1860">
        <v>5570586400000</v>
      </c>
      <c r="M40" s="122"/>
      <c r="N40" s="122"/>
    </row>
    <row r="41" spans="1:14">
      <c r="A41" s="1866" t="s">
        <v>104</v>
      </c>
      <c r="B41" s="1871">
        <v>18814</v>
      </c>
      <c r="C41" s="1872">
        <v>25445000</v>
      </c>
      <c r="D41" s="1873">
        <v>500300</v>
      </c>
      <c r="E41" s="1873">
        <v>262400</v>
      </c>
      <c r="F41" s="1873">
        <v>13900</v>
      </c>
      <c r="G41" s="1873">
        <v>93600</v>
      </c>
      <c r="H41" s="1873">
        <v>262400</v>
      </c>
      <c r="I41" s="1873">
        <v>537600</v>
      </c>
      <c r="J41" s="1873">
        <v>770000</v>
      </c>
      <c r="K41" s="1873">
        <v>1224900</v>
      </c>
      <c r="L41" s="1873">
        <v>12729822000000</v>
      </c>
    </row>
    <row r="42" spans="1:14">
      <c r="A42" s="1536" t="s">
        <v>1235</v>
      </c>
      <c r="B42" s="1570"/>
      <c r="C42" s="1570"/>
      <c r="D42" s="1570"/>
      <c r="E42" s="1570"/>
      <c r="F42" s="1570"/>
      <c r="G42" s="1570"/>
      <c r="H42" s="1570"/>
      <c r="I42" s="1570"/>
      <c r="J42" s="1570"/>
      <c r="K42" s="1570"/>
      <c r="L42" s="1570"/>
    </row>
    <row r="44" spans="1:14">
      <c r="A44" s="117" t="s">
        <v>124</v>
      </c>
    </row>
    <row r="45" spans="1:14">
      <c r="A45" s="1571"/>
    </row>
    <row r="46" spans="1:14" ht="36">
      <c r="A46" s="1874" t="s">
        <v>125</v>
      </c>
      <c r="B46" s="1850" t="s">
        <v>126</v>
      </c>
      <c r="C46" s="1850" t="s">
        <v>127</v>
      </c>
      <c r="D46" s="1850" t="s">
        <v>128</v>
      </c>
      <c r="E46" s="1850" t="s">
        <v>129</v>
      </c>
      <c r="F46" s="1850" t="s">
        <v>130</v>
      </c>
      <c r="G46" s="1850" t="s">
        <v>131</v>
      </c>
      <c r="H46" s="1850" t="s">
        <v>132</v>
      </c>
      <c r="I46" s="1850" t="s">
        <v>133</v>
      </c>
      <c r="J46" s="1850" t="s">
        <v>134</v>
      </c>
      <c r="K46" s="1850" t="s">
        <v>135</v>
      </c>
      <c r="L46" s="1850" t="s">
        <v>136</v>
      </c>
    </row>
    <row r="47" spans="1:14" ht="24">
      <c r="A47" s="1875" t="s">
        <v>137</v>
      </c>
      <c r="B47" s="1854">
        <v>256</v>
      </c>
      <c r="C47" s="1876">
        <v>539000</v>
      </c>
      <c r="D47" s="1855">
        <v>1300</v>
      </c>
      <c r="E47" s="1855">
        <v>3700</v>
      </c>
      <c r="F47" s="1855">
        <v>-7700</v>
      </c>
      <c r="G47" s="1855">
        <v>2500</v>
      </c>
      <c r="H47" s="1855">
        <v>3700</v>
      </c>
      <c r="I47" s="1855">
        <v>7300</v>
      </c>
      <c r="J47" s="1855">
        <v>7800</v>
      </c>
      <c r="K47" s="1855">
        <v>9400</v>
      </c>
      <c r="L47" s="1855">
        <v>684540000</v>
      </c>
      <c r="M47" s="122"/>
    </row>
    <row r="48" spans="1:14">
      <c r="A48" s="1877" t="s">
        <v>138</v>
      </c>
      <c r="B48" s="1859">
        <v>147</v>
      </c>
      <c r="C48" s="1878">
        <v>316000</v>
      </c>
      <c r="D48" s="1860">
        <v>20900</v>
      </c>
      <c r="E48" s="1860">
        <v>20500</v>
      </c>
      <c r="F48" s="1860">
        <v>14000</v>
      </c>
      <c r="G48" s="1860">
        <v>15300</v>
      </c>
      <c r="H48" s="1860">
        <v>20500</v>
      </c>
      <c r="I48" s="1860">
        <v>25000</v>
      </c>
      <c r="J48" s="1860">
        <v>26600</v>
      </c>
      <c r="K48" s="1860">
        <v>29500</v>
      </c>
      <c r="L48" s="1860">
        <v>6610661000</v>
      </c>
    </row>
    <row r="49" spans="1:14">
      <c r="A49" s="1877" t="s">
        <v>139</v>
      </c>
      <c r="B49" s="1859">
        <v>127</v>
      </c>
      <c r="C49" s="1878">
        <v>286000</v>
      </c>
      <c r="D49" s="1860">
        <v>53600</v>
      </c>
      <c r="E49" s="1860">
        <v>51500</v>
      </c>
      <c r="F49" s="1860">
        <v>36300</v>
      </c>
      <c r="G49" s="1860">
        <v>41700</v>
      </c>
      <c r="H49" s="1860">
        <v>51500</v>
      </c>
      <c r="I49" s="1860">
        <v>62100</v>
      </c>
      <c r="J49" s="1860">
        <v>68100</v>
      </c>
      <c r="K49" s="1860">
        <v>76000</v>
      </c>
      <c r="L49" s="1860">
        <v>15335244000</v>
      </c>
    </row>
    <row r="50" spans="1:14">
      <c r="A50" s="1877" t="s">
        <v>140</v>
      </c>
      <c r="B50" s="1859">
        <v>102</v>
      </c>
      <c r="C50" s="1878">
        <v>223000</v>
      </c>
      <c r="D50" s="1860">
        <v>113000</v>
      </c>
      <c r="E50" s="1860">
        <v>117800</v>
      </c>
      <c r="F50" s="1860">
        <v>85300</v>
      </c>
      <c r="G50" s="1860">
        <v>98800</v>
      </c>
      <c r="H50" s="1860">
        <v>117800</v>
      </c>
      <c r="I50" s="1860">
        <v>127600</v>
      </c>
      <c r="J50" s="1860">
        <v>130700</v>
      </c>
      <c r="K50" s="1860">
        <v>137700</v>
      </c>
      <c r="L50" s="1860">
        <v>25173060000</v>
      </c>
    </row>
    <row r="51" spans="1:14">
      <c r="A51" s="1877" t="s">
        <v>141</v>
      </c>
      <c r="B51" s="1859">
        <v>98</v>
      </c>
      <c r="C51" s="1878">
        <v>192000</v>
      </c>
      <c r="D51" s="1860">
        <v>180000</v>
      </c>
      <c r="E51" s="1860">
        <v>179500</v>
      </c>
      <c r="F51" s="1860">
        <v>146200</v>
      </c>
      <c r="G51" s="1860">
        <v>163100</v>
      </c>
      <c r="H51" s="1860">
        <v>179500</v>
      </c>
      <c r="I51" s="1860">
        <v>198100</v>
      </c>
      <c r="J51" s="1860">
        <v>202000</v>
      </c>
      <c r="K51" s="1860">
        <v>210600</v>
      </c>
      <c r="L51" s="1860">
        <v>34639366000</v>
      </c>
    </row>
    <row r="52" spans="1:14">
      <c r="A52" s="1877" t="s">
        <v>142</v>
      </c>
      <c r="B52" s="1859">
        <v>137</v>
      </c>
      <c r="C52" s="1878">
        <v>277000</v>
      </c>
      <c r="D52" s="1860">
        <v>269100</v>
      </c>
      <c r="E52" s="1860">
        <v>268900</v>
      </c>
      <c r="F52" s="1860">
        <v>231600</v>
      </c>
      <c r="G52" s="1860">
        <v>246100</v>
      </c>
      <c r="H52" s="1860">
        <v>268900</v>
      </c>
      <c r="I52" s="1860">
        <v>287000</v>
      </c>
      <c r="J52" s="1860">
        <v>299800</v>
      </c>
      <c r="K52" s="1860">
        <v>307900</v>
      </c>
      <c r="L52" s="1860">
        <v>74652762000</v>
      </c>
      <c r="M52" s="122"/>
    </row>
    <row r="53" spans="1:14">
      <c r="A53" s="1877" t="s">
        <v>143</v>
      </c>
      <c r="B53" s="1859">
        <v>162</v>
      </c>
      <c r="C53" s="1878">
        <v>276000</v>
      </c>
      <c r="D53" s="1860">
        <v>383900</v>
      </c>
      <c r="E53" s="1860">
        <v>382700</v>
      </c>
      <c r="F53" s="1860">
        <v>328000</v>
      </c>
      <c r="G53" s="1860">
        <v>364900</v>
      </c>
      <c r="H53" s="1860">
        <v>382700</v>
      </c>
      <c r="I53" s="1860">
        <v>403600</v>
      </c>
      <c r="J53" s="1860">
        <v>422000</v>
      </c>
      <c r="K53" s="1860">
        <v>439600</v>
      </c>
      <c r="L53" s="1860">
        <v>105921798000</v>
      </c>
      <c r="M53" s="122"/>
    </row>
    <row r="54" spans="1:14">
      <c r="A54" s="1877" t="s">
        <v>144</v>
      </c>
      <c r="B54" s="1859">
        <v>175</v>
      </c>
      <c r="C54" s="1878">
        <v>298000</v>
      </c>
      <c r="D54" s="1860">
        <v>551100</v>
      </c>
      <c r="E54" s="1860">
        <v>562300</v>
      </c>
      <c r="F54" s="1860">
        <v>464000</v>
      </c>
      <c r="G54" s="1860">
        <v>504600</v>
      </c>
      <c r="H54" s="1860">
        <v>562300</v>
      </c>
      <c r="I54" s="1860">
        <v>590600</v>
      </c>
      <c r="J54" s="1860">
        <v>607300</v>
      </c>
      <c r="K54" s="1860">
        <v>631000</v>
      </c>
      <c r="L54" s="1860">
        <v>164126485000</v>
      </c>
      <c r="M54" s="122"/>
    </row>
    <row r="55" spans="1:14">
      <c r="A55" s="1877" t="s">
        <v>145</v>
      </c>
      <c r="B55" s="1859">
        <v>205</v>
      </c>
      <c r="C55" s="1878">
        <v>283000</v>
      </c>
      <c r="D55" s="1860">
        <v>813200</v>
      </c>
      <c r="E55" s="1860">
        <v>799300</v>
      </c>
      <c r="F55" s="1860">
        <v>678500</v>
      </c>
      <c r="G55" s="1860">
        <v>738300</v>
      </c>
      <c r="H55" s="1860">
        <v>799300</v>
      </c>
      <c r="I55" s="1860">
        <v>869900</v>
      </c>
      <c r="J55" s="1860">
        <v>920000</v>
      </c>
      <c r="K55" s="1860">
        <v>977300</v>
      </c>
      <c r="L55" s="1860">
        <v>230530306000</v>
      </c>
      <c r="M55" s="122"/>
    </row>
    <row r="56" spans="1:14" ht="34.5" customHeight="1">
      <c r="A56" s="1877" t="s">
        <v>1299</v>
      </c>
      <c r="B56" s="1865">
        <v>367</v>
      </c>
      <c r="C56" s="1879">
        <v>445000</v>
      </c>
      <c r="D56" s="1880">
        <v>2314600</v>
      </c>
      <c r="E56" s="1880">
        <v>1567100</v>
      </c>
      <c r="F56" s="1880">
        <v>1116800</v>
      </c>
      <c r="G56" s="1880">
        <v>1332000</v>
      </c>
      <c r="H56" s="1880">
        <v>1567100</v>
      </c>
      <c r="I56" s="1880">
        <v>2132600</v>
      </c>
      <c r="J56" s="1880">
        <v>2462400</v>
      </c>
      <c r="K56" s="1880">
        <v>3224300</v>
      </c>
      <c r="L56" s="1880">
        <v>1029228400000</v>
      </c>
      <c r="M56" s="122"/>
    </row>
    <row r="57" spans="1:14">
      <c r="A57" s="1866" t="s">
        <v>104</v>
      </c>
      <c r="B57" s="1881">
        <v>1776</v>
      </c>
      <c r="C57" s="1881">
        <v>3136000</v>
      </c>
      <c r="D57" s="1881">
        <v>538000</v>
      </c>
      <c r="E57" s="1881">
        <v>228800</v>
      </c>
      <c r="F57" s="1881">
        <v>4700</v>
      </c>
      <c r="G57" s="1881">
        <v>41700</v>
      </c>
      <c r="H57" s="1881">
        <v>228800</v>
      </c>
      <c r="I57" s="1881">
        <v>503800</v>
      </c>
      <c r="J57" s="1881">
        <v>760500</v>
      </c>
      <c r="K57" s="1881">
        <v>1328700</v>
      </c>
      <c r="L57" s="1881">
        <v>1686902600000</v>
      </c>
    </row>
    <row r="58" spans="1:14">
      <c r="A58" s="1536" t="s">
        <v>146</v>
      </c>
      <c r="B58" s="1530"/>
      <c r="C58" s="1530"/>
      <c r="D58" s="129"/>
      <c r="E58" s="129"/>
      <c r="F58" s="129"/>
      <c r="G58" s="129"/>
      <c r="H58" s="129"/>
      <c r="I58" s="129"/>
      <c r="J58" s="129"/>
      <c r="K58" s="129"/>
      <c r="L58" s="129"/>
      <c r="M58" s="1530"/>
    </row>
    <row r="59" spans="1:14">
      <c r="A59" s="1530"/>
      <c r="B59" s="1530"/>
      <c r="C59" s="1530"/>
      <c r="D59" s="129"/>
      <c r="E59" s="129"/>
      <c r="F59" s="129"/>
      <c r="G59" s="129"/>
      <c r="H59" s="129"/>
      <c r="I59" s="129"/>
      <c r="J59" s="129"/>
      <c r="K59" s="129"/>
      <c r="L59" s="129"/>
      <c r="M59" s="1530"/>
    </row>
    <row r="60" spans="1:14">
      <c r="A60" s="1531" t="s">
        <v>147</v>
      </c>
      <c r="B60" s="1530"/>
      <c r="C60" s="1530"/>
      <c r="D60" s="129"/>
      <c r="E60" s="129"/>
      <c r="F60" s="129"/>
      <c r="G60" s="129"/>
      <c r="H60" s="129"/>
      <c r="I60" s="129"/>
      <c r="J60" s="129"/>
      <c r="K60" s="129"/>
      <c r="L60" s="129"/>
      <c r="M60" s="1530"/>
    </row>
    <row r="61" spans="1:14">
      <c r="A61" s="1532"/>
      <c r="B61" s="1530"/>
      <c r="C61" s="1530"/>
      <c r="D61" s="129"/>
      <c r="E61" s="129"/>
      <c r="F61" s="129"/>
      <c r="G61" s="129"/>
      <c r="H61" s="129"/>
      <c r="I61" s="129"/>
      <c r="J61" s="129"/>
      <c r="K61" s="129"/>
      <c r="L61" s="129"/>
      <c r="M61" s="1530"/>
    </row>
    <row r="62" spans="1:14" ht="36">
      <c r="A62" s="1849" t="s">
        <v>125</v>
      </c>
      <c r="B62" s="1850" t="s">
        <v>126</v>
      </c>
      <c r="C62" s="1851" t="s">
        <v>127</v>
      </c>
      <c r="D62" s="1852" t="s">
        <v>128</v>
      </c>
      <c r="E62" s="1852" t="s">
        <v>129</v>
      </c>
      <c r="F62" s="1852" t="s">
        <v>130</v>
      </c>
      <c r="G62" s="1852" t="s">
        <v>131</v>
      </c>
      <c r="H62" s="1852" t="s">
        <v>132</v>
      </c>
      <c r="I62" s="1852" t="s">
        <v>133</v>
      </c>
      <c r="J62" s="1852" t="s">
        <v>134</v>
      </c>
      <c r="K62" s="1852" t="s">
        <v>135</v>
      </c>
      <c r="L62" s="1850" t="s">
        <v>136</v>
      </c>
    </row>
    <row r="63" spans="1:14" ht="24">
      <c r="A63" s="1853" t="s">
        <v>137</v>
      </c>
      <c r="B63" s="1854">
        <v>1484</v>
      </c>
      <c r="C63" s="1854">
        <v>2521000</v>
      </c>
      <c r="D63" s="1855">
        <v>3000</v>
      </c>
      <c r="E63" s="1855">
        <v>4600</v>
      </c>
      <c r="F63" s="1855">
        <v>-2600</v>
      </c>
      <c r="G63" s="1855">
        <v>2500</v>
      </c>
      <c r="H63" s="1855">
        <v>4600</v>
      </c>
      <c r="I63" s="1855">
        <v>7500</v>
      </c>
      <c r="J63" s="1855">
        <v>8300</v>
      </c>
      <c r="K63" s="1855">
        <v>10000</v>
      </c>
      <c r="L63" s="1855">
        <v>7647454000</v>
      </c>
      <c r="M63" s="122"/>
      <c r="N63" s="122"/>
    </row>
    <row r="64" spans="1:14">
      <c r="A64" s="1858" t="s">
        <v>138</v>
      </c>
      <c r="B64" s="1859">
        <v>1534</v>
      </c>
      <c r="C64" s="1859">
        <v>2518000</v>
      </c>
      <c r="D64" s="1860">
        <v>21000</v>
      </c>
      <c r="E64" s="1860">
        <v>19900</v>
      </c>
      <c r="F64" s="1860">
        <v>14200</v>
      </c>
      <c r="G64" s="1860">
        <v>16100</v>
      </c>
      <c r="H64" s="1860">
        <v>19900</v>
      </c>
      <c r="I64" s="1860">
        <v>25000</v>
      </c>
      <c r="J64" s="1860">
        <v>26900</v>
      </c>
      <c r="K64" s="1860">
        <v>29600</v>
      </c>
      <c r="L64" s="1860">
        <v>52845121000</v>
      </c>
    </row>
    <row r="65" spans="1:14">
      <c r="A65" s="1858" t="s">
        <v>139</v>
      </c>
      <c r="B65" s="1859">
        <v>1584</v>
      </c>
      <c r="C65" s="1859">
        <v>2515000</v>
      </c>
      <c r="D65" s="1860">
        <v>53600</v>
      </c>
      <c r="E65" s="1860">
        <v>51900</v>
      </c>
      <c r="F65" s="1860">
        <v>36500</v>
      </c>
      <c r="G65" s="1860">
        <v>44100</v>
      </c>
      <c r="H65" s="1860">
        <v>51900</v>
      </c>
      <c r="I65" s="1860">
        <v>62400</v>
      </c>
      <c r="J65" s="1860">
        <v>66900</v>
      </c>
      <c r="K65" s="1860">
        <v>73100</v>
      </c>
      <c r="L65" s="1860">
        <v>134922529000</v>
      </c>
    </row>
    <row r="66" spans="1:14">
      <c r="A66" s="1858" t="s">
        <v>140</v>
      </c>
      <c r="B66" s="1859">
        <v>1680</v>
      </c>
      <c r="C66" s="1859">
        <v>2525000</v>
      </c>
      <c r="D66" s="1860">
        <v>111600</v>
      </c>
      <c r="E66" s="1860">
        <v>110900</v>
      </c>
      <c r="F66" s="1860">
        <v>85700</v>
      </c>
      <c r="G66" s="1860">
        <v>97500</v>
      </c>
      <c r="H66" s="1860">
        <v>110900</v>
      </c>
      <c r="I66" s="1860">
        <v>126000</v>
      </c>
      <c r="J66" s="1860">
        <v>131100</v>
      </c>
      <c r="K66" s="1860">
        <v>138200</v>
      </c>
      <c r="L66" s="1860">
        <v>281655859000</v>
      </c>
    </row>
    <row r="67" spans="1:14">
      <c r="A67" s="1858" t="s">
        <v>141</v>
      </c>
      <c r="B67" s="1859">
        <v>1845</v>
      </c>
      <c r="C67" s="1859">
        <v>2519000</v>
      </c>
      <c r="D67" s="1860">
        <v>182400</v>
      </c>
      <c r="E67" s="1860">
        <v>182300</v>
      </c>
      <c r="F67" s="1860">
        <v>150600</v>
      </c>
      <c r="G67" s="1860">
        <v>166200</v>
      </c>
      <c r="H67" s="1860">
        <v>182300</v>
      </c>
      <c r="I67" s="1860">
        <v>198600</v>
      </c>
      <c r="J67" s="1860">
        <v>206600</v>
      </c>
      <c r="K67" s="1860">
        <v>214300</v>
      </c>
      <c r="L67" s="1860">
        <v>459338830000</v>
      </c>
    </row>
    <row r="68" spans="1:14">
      <c r="A68" s="1858" t="s">
        <v>142</v>
      </c>
      <c r="B68" s="1859">
        <v>2016</v>
      </c>
      <c r="C68" s="1859">
        <v>2520000</v>
      </c>
      <c r="D68" s="1860">
        <v>269100</v>
      </c>
      <c r="E68" s="1860">
        <v>267300</v>
      </c>
      <c r="F68" s="1860">
        <v>230100</v>
      </c>
      <c r="G68" s="1860">
        <v>249400</v>
      </c>
      <c r="H68" s="1860">
        <v>267300</v>
      </c>
      <c r="I68" s="1860">
        <v>287600</v>
      </c>
      <c r="J68" s="1860">
        <v>299000</v>
      </c>
      <c r="K68" s="1860">
        <v>309500</v>
      </c>
      <c r="L68" s="1860">
        <v>678233790000</v>
      </c>
      <c r="M68" s="122"/>
      <c r="N68" s="122"/>
    </row>
    <row r="69" spans="1:14">
      <c r="A69" s="1858" t="s">
        <v>143</v>
      </c>
      <c r="B69" s="1859">
        <v>2148</v>
      </c>
      <c r="C69" s="1859">
        <v>2519000</v>
      </c>
      <c r="D69" s="1860">
        <v>380800</v>
      </c>
      <c r="E69" s="1860">
        <v>378500</v>
      </c>
      <c r="F69" s="1860">
        <v>331200</v>
      </c>
      <c r="G69" s="1860">
        <v>354000</v>
      </c>
      <c r="H69" s="1860">
        <v>378500</v>
      </c>
      <c r="I69" s="1860">
        <v>404900</v>
      </c>
      <c r="J69" s="1860">
        <v>420500</v>
      </c>
      <c r="K69" s="1860">
        <v>435300</v>
      </c>
      <c r="L69" s="1860">
        <v>959271400000</v>
      </c>
      <c r="M69" s="122"/>
      <c r="N69" s="122"/>
    </row>
    <row r="70" spans="1:14">
      <c r="A70" s="1858" t="s">
        <v>144</v>
      </c>
      <c r="B70" s="1859">
        <v>2326</v>
      </c>
      <c r="C70" s="1859">
        <v>2517000</v>
      </c>
      <c r="D70" s="1860">
        <v>543900</v>
      </c>
      <c r="E70" s="1860">
        <v>540400</v>
      </c>
      <c r="F70" s="1860">
        <v>464900</v>
      </c>
      <c r="G70" s="1860">
        <v>499400</v>
      </c>
      <c r="H70" s="1860">
        <v>540400</v>
      </c>
      <c r="I70" s="1860">
        <v>585400</v>
      </c>
      <c r="J70" s="1860">
        <v>605400</v>
      </c>
      <c r="K70" s="1860">
        <v>631000</v>
      </c>
      <c r="L70" s="1860">
        <v>1369268100000</v>
      </c>
      <c r="M70" s="122"/>
      <c r="N70" s="122"/>
    </row>
    <row r="71" spans="1:14">
      <c r="A71" s="1858" t="s">
        <v>145</v>
      </c>
      <c r="B71" s="1859">
        <v>2600</v>
      </c>
      <c r="C71" s="1859">
        <v>2521000</v>
      </c>
      <c r="D71" s="1860">
        <v>823200</v>
      </c>
      <c r="E71" s="1860">
        <v>807300</v>
      </c>
      <c r="F71" s="1860">
        <v>682800</v>
      </c>
      <c r="G71" s="1860">
        <v>746500</v>
      </c>
      <c r="H71" s="1860">
        <v>807300</v>
      </c>
      <c r="I71" s="1860">
        <v>885300</v>
      </c>
      <c r="J71" s="1860">
        <v>933500</v>
      </c>
      <c r="K71" s="1860">
        <v>985600</v>
      </c>
      <c r="L71" s="1860">
        <v>2075527800000</v>
      </c>
      <c r="M71" s="122"/>
      <c r="N71" s="122"/>
    </row>
    <row r="72" spans="1:14" ht="35.25" customHeight="1">
      <c r="A72" s="1858" t="s">
        <v>1299</v>
      </c>
      <c r="B72" s="1865">
        <v>3029</v>
      </c>
      <c r="C72" s="1865">
        <v>2519000</v>
      </c>
      <c r="D72" s="1880">
        <v>1932200</v>
      </c>
      <c r="E72" s="1880">
        <v>1489000</v>
      </c>
      <c r="F72" s="1880">
        <v>1114300</v>
      </c>
      <c r="G72" s="1880">
        <v>1267900</v>
      </c>
      <c r="H72" s="1880">
        <v>1489000</v>
      </c>
      <c r="I72" s="1880">
        <v>1856300</v>
      </c>
      <c r="J72" s="1880">
        <v>2174800</v>
      </c>
      <c r="K72" s="1880">
        <v>2857600</v>
      </c>
      <c r="L72" s="1880">
        <v>4867141000000</v>
      </c>
      <c r="M72" s="122"/>
      <c r="N72" s="122"/>
    </row>
    <row r="73" spans="1:14">
      <c r="A73" s="1866" t="s">
        <v>104</v>
      </c>
      <c r="B73" s="1867">
        <v>20246</v>
      </c>
      <c r="C73" s="1882">
        <v>25195000</v>
      </c>
      <c r="D73" s="1883">
        <v>432100</v>
      </c>
      <c r="E73" s="1883">
        <v>223100</v>
      </c>
      <c r="F73" s="1883">
        <v>12200</v>
      </c>
      <c r="G73" s="1883">
        <v>79300</v>
      </c>
      <c r="H73" s="1883">
        <v>223100</v>
      </c>
      <c r="I73" s="1883">
        <v>449400</v>
      </c>
      <c r="J73" s="1883">
        <v>657800</v>
      </c>
      <c r="K73" s="1883">
        <v>1051100</v>
      </c>
      <c r="L73" s="1883">
        <v>10885852000000</v>
      </c>
    </row>
    <row r="74" spans="1:14">
      <c r="A74" s="1536" t="s">
        <v>146</v>
      </c>
      <c r="B74" s="1530"/>
      <c r="C74" s="1530"/>
      <c r="D74" s="129"/>
      <c r="E74" s="129"/>
      <c r="F74" s="129"/>
      <c r="G74" s="129"/>
      <c r="H74" s="129"/>
      <c r="I74" s="129"/>
      <c r="J74" s="129"/>
      <c r="K74" s="129"/>
      <c r="L74" s="129"/>
      <c r="M74" s="1530"/>
    </row>
    <row r="75" spans="1:14">
      <c r="A75" s="1530"/>
      <c r="B75" s="1530"/>
      <c r="C75" s="1530"/>
      <c r="D75" s="129"/>
      <c r="E75" s="129"/>
      <c r="F75" s="129"/>
      <c r="G75" s="129"/>
      <c r="H75" s="129"/>
      <c r="I75" s="129"/>
      <c r="J75" s="129"/>
      <c r="K75" s="129"/>
      <c r="L75" s="129"/>
      <c r="M75" s="1530"/>
    </row>
    <row r="76" spans="1:14">
      <c r="A76" s="1531" t="s">
        <v>148</v>
      </c>
      <c r="B76" s="1530"/>
      <c r="C76" s="1530"/>
      <c r="D76" s="129"/>
      <c r="E76" s="129"/>
      <c r="F76" s="129"/>
      <c r="G76" s="129"/>
      <c r="H76" s="129"/>
      <c r="I76" s="129"/>
      <c r="J76" s="129"/>
      <c r="K76" s="129"/>
      <c r="L76" s="129"/>
      <c r="M76" s="1530"/>
    </row>
    <row r="77" spans="1:14">
      <c r="A77" s="1532"/>
      <c r="B77" s="1530"/>
      <c r="C77" s="1530"/>
      <c r="D77" s="129"/>
      <c r="E77" s="129"/>
      <c r="F77" s="129"/>
      <c r="G77" s="129"/>
      <c r="H77" s="129"/>
      <c r="I77" s="129"/>
      <c r="J77" s="129"/>
      <c r="K77" s="129"/>
      <c r="L77" s="129"/>
      <c r="M77" s="1530"/>
    </row>
    <row r="78" spans="1:14" ht="45">
      <c r="A78" s="130" t="s">
        <v>125</v>
      </c>
      <c r="B78" s="118" t="s">
        <v>126</v>
      </c>
      <c r="C78" s="130" t="s">
        <v>127</v>
      </c>
      <c r="D78" s="131" t="s">
        <v>128</v>
      </c>
      <c r="E78" s="131" t="s">
        <v>129</v>
      </c>
      <c r="F78" s="131" t="s">
        <v>130</v>
      </c>
      <c r="G78" s="131" t="s">
        <v>131</v>
      </c>
      <c r="H78" s="131" t="s">
        <v>132</v>
      </c>
      <c r="I78" s="131" t="s">
        <v>133</v>
      </c>
      <c r="J78" s="131" t="s">
        <v>134</v>
      </c>
      <c r="K78" s="131" t="s">
        <v>135</v>
      </c>
      <c r="L78" s="118" t="s">
        <v>136</v>
      </c>
    </row>
    <row r="79" spans="1:14" ht="30">
      <c r="A79" s="132" t="s">
        <v>137</v>
      </c>
      <c r="B79" s="1534">
        <v>304</v>
      </c>
      <c r="C79" s="1534">
        <v>471800</v>
      </c>
      <c r="D79" s="119">
        <v>2700</v>
      </c>
      <c r="E79" s="119">
        <v>4500</v>
      </c>
      <c r="F79" s="120">
        <v>-6200</v>
      </c>
      <c r="G79" s="119">
        <v>2500</v>
      </c>
      <c r="H79" s="119">
        <v>4500</v>
      </c>
      <c r="I79" s="119">
        <v>7600</v>
      </c>
      <c r="J79" s="119">
        <v>8300</v>
      </c>
      <c r="K79" s="119">
        <v>10900</v>
      </c>
      <c r="L79" s="119">
        <v>1254405100</v>
      </c>
      <c r="M79" s="122"/>
    </row>
    <row r="80" spans="1:14">
      <c r="A80" s="133" t="s">
        <v>138</v>
      </c>
      <c r="B80" s="1535">
        <v>186</v>
      </c>
      <c r="C80" s="1535">
        <v>299800</v>
      </c>
      <c r="D80" s="121">
        <v>23000</v>
      </c>
      <c r="E80" s="121">
        <v>22500</v>
      </c>
      <c r="F80" s="121">
        <v>14400</v>
      </c>
      <c r="G80" s="121">
        <v>16900</v>
      </c>
      <c r="H80" s="121">
        <v>22500</v>
      </c>
      <c r="I80" s="121">
        <v>27700</v>
      </c>
      <c r="J80" s="121">
        <v>30200</v>
      </c>
      <c r="K80" s="121">
        <v>33800</v>
      </c>
      <c r="L80" s="121">
        <v>6892180900</v>
      </c>
    </row>
    <row r="81" spans="1:13">
      <c r="A81" s="133" t="s">
        <v>139</v>
      </c>
      <c r="B81" s="1535">
        <v>154</v>
      </c>
      <c r="C81" s="1535">
        <v>259700</v>
      </c>
      <c r="D81" s="121">
        <v>56400</v>
      </c>
      <c r="E81" s="121">
        <v>54500</v>
      </c>
      <c r="F81" s="121">
        <v>38800</v>
      </c>
      <c r="G81" s="121">
        <v>45900</v>
      </c>
      <c r="H81" s="121">
        <v>54500</v>
      </c>
      <c r="I81" s="121">
        <v>65400</v>
      </c>
      <c r="J81" s="121">
        <v>69500</v>
      </c>
      <c r="K81" s="121">
        <v>77800</v>
      </c>
      <c r="L81" s="121">
        <v>14651516000</v>
      </c>
    </row>
    <row r="82" spans="1:13">
      <c r="A82" s="133" t="s">
        <v>140</v>
      </c>
      <c r="B82" s="1535">
        <v>119</v>
      </c>
      <c r="C82" s="1535">
        <v>209900</v>
      </c>
      <c r="D82" s="121">
        <v>114600</v>
      </c>
      <c r="E82" s="121">
        <v>116000</v>
      </c>
      <c r="F82" s="121">
        <v>85900</v>
      </c>
      <c r="G82" s="121">
        <v>102500</v>
      </c>
      <c r="H82" s="121">
        <v>116000</v>
      </c>
      <c r="I82" s="121">
        <v>127900</v>
      </c>
      <c r="J82" s="121">
        <v>135000</v>
      </c>
      <c r="K82" s="121">
        <v>138600</v>
      </c>
      <c r="L82" s="121">
        <v>24057980800</v>
      </c>
    </row>
    <row r="83" spans="1:13">
      <c r="A83" s="133" t="s">
        <v>141</v>
      </c>
      <c r="B83" s="1535">
        <v>126</v>
      </c>
      <c r="C83" s="1535">
        <v>201500</v>
      </c>
      <c r="D83" s="121">
        <v>180600</v>
      </c>
      <c r="E83" s="121">
        <v>180700</v>
      </c>
      <c r="F83" s="121">
        <v>154600</v>
      </c>
      <c r="G83" s="121">
        <v>166700</v>
      </c>
      <c r="H83" s="121">
        <v>180700</v>
      </c>
      <c r="I83" s="121">
        <v>192100</v>
      </c>
      <c r="J83" s="121">
        <v>201400</v>
      </c>
      <c r="K83" s="121">
        <v>208700</v>
      </c>
      <c r="L83" s="121">
        <v>36386525100</v>
      </c>
    </row>
    <row r="84" spans="1:13">
      <c r="A84" s="133" t="s">
        <v>142</v>
      </c>
      <c r="B84" s="1535">
        <v>144</v>
      </c>
      <c r="C84" s="1535">
        <v>210900</v>
      </c>
      <c r="D84" s="121">
        <v>257800</v>
      </c>
      <c r="E84" s="121">
        <v>257300</v>
      </c>
      <c r="F84" s="121">
        <v>224300</v>
      </c>
      <c r="G84" s="121">
        <v>243700</v>
      </c>
      <c r="H84" s="121">
        <v>257300</v>
      </c>
      <c r="I84" s="121">
        <v>271000</v>
      </c>
      <c r="J84" s="121">
        <v>285500</v>
      </c>
      <c r="K84" s="121">
        <v>292800</v>
      </c>
      <c r="L84" s="121">
        <v>54359631200</v>
      </c>
      <c r="M84" s="122"/>
    </row>
    <row r="85" spans="1:13">
      <c r="A85" s="133" t="s">
        <v>143</v>
      </c>
      <c r="B85" s="1535">
        <v>160</v>
      </c>
      <c r="C85" s="1535">
        <v>227500</v>
      </c>
      <c r="D85" s="121">
        <v>352100</v>
      </c>
      <c r="E85" s="121">
        <v>350700</v>
      </c>
      <c r="F85" s="121">
        <v>310800</v>
      </c>
      <c r="G85" s="121">
        <v>328000</v>
      </c>
      <c r="H85" s="121">
        <v>350700</v>
      </c>
      <c r="I85" s="121">
        <v>371200</v>
      </c>
      <c r="J85" s="121">
        <v>383800</v>
      </c>
      <c r="K85" s="121">
        <v>398500</v>
      </c>
      <c r="L85" s="121">
        <v>80117401700</v>
      </c>
      <c r="M85" s="122"/>
    </row>
    <row r="86" spans="1:13">
      <c r="A86" s="133" t="s">
        <v>144</v>
      </c>
      <c r="B86" s="1535">
        <v>202</v>
      </c>
      <c r="C86" s="1535">
        <v>305600</v>
      </c>
      <c r="D86" s="121">
        <v>492600</v>
      </c>
      <c r="E86" s="121">
        <v>495000</v>
      </c>
      <c r="F86" s="121">
        <v>428700</v>
      </c>
      <c r="G86" s="121">
        <v>457000</v>
      </c>
      <c r="H86" s="121">
        <v>495000</v>
      </c>
      <c r="I86" s="121">
        <v>522300</v>
      </c>
      <c r="J86" s="121">
        <v>543200</v>
      </c>
      <c r="K86" s="121">
        <v>565700</v>
      </c>
      <c r="L86" s="121">
        <v>150524126700</v>
      </c>
      <c r="M86" s="122"/>
    </row>
    <row r="87" spans="1:13">
      <c r="A87" s="133" t="s">
        <v>145</v>
      </c>
      <c r="B87" s="1535">
        <v>219</v>
      </c>
      <c r="C87" s="1535">
        <v>278400</v>
      </c>
      <c r="D87" s="121">
        <v>726600</v>
      </c>
      <c r="E87" s="121">
        <v>703200</v>
      </c>
      <c r="F87" s="121">
        <v>605500</v>
      </c>
      <c r="G87" s="121">
        <v>664300</v>
      </c>
      <c r="H87" s="121">
        <v>703200</v>
      </c>
      <c r="I87" s="121">
        <v>783200</v>
      </c>
      <c r="J87" s="121">
        <v>819200</v>
      </c>
      <c r="K87" s="121">
        <v>869500</v>
      </c>
      <c r="L87" s="121">
        <v>202280675600</v>
      </c>
      <c r="M87" s="122"/>
    </row>
    <row r="88" spans="1:13" ht="33.75" customHeight="1">
      <c r="A88" s="133" t="s">
        <v>1032</v>
      </c>
      <c r="B88" s="1535">
        <v>392</v>
      </c>
      <c r="C88" s="123">
        <v>388000</v>
      </c>
      <c r="D88" s="124">
        <v>2259800</v>
      </c>
      <c r="E88" s="124">
        <v>1450000</v>
      </c>
      <c r="F88" s="124">
        <v>957300</v>
      </c>
      <c r="G88" s="124">
        <v>1111600</v>
      </c>
      <c r="H88" s="124">
        <v>1450000</v>
      </c>
      <c r="I88" s="124">
        <v>1781700</v>
      </c>
      <c r="J88" s="124">
        <v>2084900</v>
      </c>
      <c r="K88" s="124">
        <v>2750500</v>
      </c>
      <c r="L88" s="124">
        <v>876704050500</v>
      </c>
      <c r="M88" s="122"/>
    </row>
    <row r="89" spans="1:13">
      <c r="A89" s="125" t="s">
        <v>104</v>
      </c>
      <c r="B89" s="134">
        <v>2006</v>
      </c>
      <c r="C89" s="127">
        <v>2853100</v>
      </c>
      <c r="D89" s="128">
        <v>507300</v>
      </c>
      <c r="E89" s="128">
        <v>210500</v>
      </c>
      <c r="F89" s="128">
        <v>6800</v>
      </c>
      <c r="G89" s="128">
        <v>45900</v>
      </c>
      <c r="H89" s="128">
        <v>210500</v>
      </c>
      <c r="I89" s="128">
        <v>470500</v>
      </c>
      <c r="J89" s="128">
        <v>676100</v>
      </c>
      <c r="K89" s="128">
        <v>1084200</v>
      </c>
      <c r="L89" s="128">
        <v>1447228500000</v>
      </c>
    </row>
    <row r="90" spans="1:13">
      <c r="A90" s="1536" t="s">
        <v>146</v>
      </c>
      <c r="B90" s="1533"/>
      <c r="C90" s="1533"/>
      <c r="D90" s="135"/>
      <c r="E90" s="135"/>
      <c r="F90" s="135"/>
      <c r="G90" s="135"/>
      <c r="H90" s="135"/>
      <c r="I90" s="135"/>
      <c r="J90" s="135"/>
      <c r="K90" s="135"/>
      <c r="L90" s="135"/>
      <c r="M90" s="1533"/>
    </row>
    <row r="91" spans="1:13">
      <c r="A91" s="1530"/>
      <c r="B91" s="1530"/>
      <c r="C91" s="1530"/>
      <c r="D91" s="129"/>
      <c r="E91" s="129"/>
      <c r="F91" s="129"/>
      <c r="G91" s="129"/>
      <c r="H91" s="129"/>
      <c r="I91" s="129"/>
      <c r="J91" s="129"/>
      <c r="K91" s="129"/>
      <c r="L91" s="129"/>
      <c r="M91" s="1530"/>
    </row>
    <row r="92" spans="1:13">
      <c r="A92" s="1531" t="s">
        <v>149</v>
      </c>
      <c r="B92" s="1530"/>
      <c r="C92" s="1530"/>
      <c r="D92" s="129"/>
      <c r="E92" s="129"/>
      <c r="F92" s="129"/>
      <c r="G92" s="129"/>
      <c r="H92" s="129"/>
      <c r="I92" s="129"/>
      <c r="J92" s="129"/>
      <c r="K92" s="129"/>
      <c r="L92" s="129"/>
      <c r="M92" s="1530"/>
    </row>
    <row r="93" spans="1:13">
      <c r="A93" s="1532"/>
      <c r="B93" s="1530"/>
      <c r="C93" s="1530"/>
      <c r="D93" s="129"/>
      <c r="E93" s="129"/>
      <c r="F93" s="129"/>
      <c r="G93" s="129"/>
      <c r="H93" s="129"/>
      <c r="I93" s="129"/>
      <c r="J93" s="129"/>
      <c r="K93" s="129"/>
      <c r="L93" s="129"/>
      <c r="M93" s="1530"/>
    </row>
    <row r="94" spans="1:13" ht="45">
      <c r="A94" s="130" t="s">
        <v>125</v>
      </c>
      <c r="B94" s="118" t="s">
        <v>126</v>
      </c>
      <c r="C94" s="130" t="s">
        <v>127</v>
      </c>
      <c r="D94" s="131" t="s">
        <v>128</v>
      </c>
      <c r="E94" s="131" t="s">
        <v>129</v>
      </c>
      <c r="F94" s="131" t="s">
        <v>130</v>
      </c>
      <c r="G94" s="131" t="s">
        <v>131</v>
      </c>
      <c r="H94" s="131" t="s">
        <v>132</v>
      </c>
      <c r="I94" s="131" t="s">
        <v>133</v>
      </c>
      <c r="J94" s="131" t="s">
        <v>134</v>
      </c>
      <c r="K94" s="131" t="s">
        <v>135</v>
      </c>
      <c r="L94" s="118" t="s">
        <v>136</v>
      </c>
    </row>
    <row r="95" spans="1:13" ht="30">
      <c r="A95" s="132" t="s">
        <v>137</v>
      </c>
      <c r="B95" s="1534">
        <v>1828</v>
      </c>
      <c r="C95" s="1534">
        <v>2423100</v>
      </c>
      <c r="D95" s="119">
        <v>1900</v>
      </c>
      <c r="E95" s="119">
        <v>5000</v>
      </c>
      <c r="F95" s="120">
        <v>-4500</v>
      </c>
      <c r="G95" s="119">
        <v>2500</v>
      </c>
      <c r="H95" s="119">
        <v>5000</v>
      </c>
      <c r="I95" s="119">
        <v>7700</v>
      </c>
      <c r="J95" s="119">
        <v>8600</v>
      </c>
      <c r="K95" s="119">
        <v>10600</v>
      </c>
      <c r="L95" s="119">
        <v>4593686700</v>
      </c>
      <c r="M95" s="122"/>
    </row>
    <row r="96" spans="1:13">
      <c r="A96" s="133" t="s">
        <v>138</v>
      </c>
      <c r="B96" s="1535">
        <v>1802</v>
      </c>
      <c r="C96" s="1535">
        <v>2420700</v>
      </c>
      <c r="D96" s="121">
        <v>22800</v>
      </c>
      <c r="E96" s="121">
        <v>22200</v>
      </c>
      <c r="F96" s="121">
        <v>14800</v>
      </c>
      <c r="G96" s="121">
        <v>17000</v>
      </c>
      <c r="H96" s="121">
        <v>22200</v>
      </c>
      <c r="I96" s="121">
        <v>27000</v>
      </c>
      <c r="J96" s="121">
        <v>29800</v>
      </c>
      <c r="K96" s="121">
        <v>33500</v>
      </c>
      <c r="L96" s="121">
        <v>55308162700</v>
      </c>
    </row>
    <row r="97" spans="1:13">
      <c r="A97" s="133" t="s">
        <v>139</v>
      </c>
      <c r="B97" s="1535">
        <v>1739</v>
      </c>
      <c r="C97" s="1535">
        <v>2426500</v>
      </c>
      <c r="D97" s="121">
        <v>56900</v>
      </c>
      <c r="E97" s="121">
        <v>56000</v>
      </c>
      <c r="F97" s="121">
        <v>39500</v>
      </c>
      <c r="G97" s="121">
        <v>46600</v>
      </c>
      <c r="H97" s="121">
        <v>56000</v>
      </c>
      <c r="I97" s="121">
        <v>65200</v>
      </c>
      <c r="J97" s="121">
        <v>70700</v>
      </c>
      <c r="K97" s="121">
        <v>77000</v>
      </c>
      <c r="L97" s="121">
        <v>138034197600</v>
      </c>
    </row>
    <row r="98" spans="1:13">
      <c r="A98" s="133" t="s">
        <v>140</v>
      </c>
      <c r="B98" s="1535">
        <v>1791</v>
      </c>
      <c r="C98" s="1535">
        <v>2421600</v>
      </c>
      <c r="D98" s="121">
        <v>112400</v>
      </c>
      <c r="E98" s="121">
        <v>111800</v>
      </c>
      <c r="F98" s="121">
        <v>88200</v>
      </c>
      <c r="G98" s="121">
        <v>99900</v>
      </c>
      <c r="H98" s="121">
        <v>111800</v>
      </c>
      <c r="I98" s="121">
        <v>125500</v>
      </c>
      <c r="J98" s="121">
        <v>131400</v>
      </c>
      <c r="K98" s="121">
        <v>137300</v>
      </c>
      <c r="L98" s="121">
        <v>272307819800</v>
      </c>
    </row>
    <row r="99" spans="1:13">
      <c r="A99" s="133" t="s">
        <v>141</v>
      </c>
      <c r="B99" s="1535">
        <v>1989</v>
      </c>
      <c r="C99" s="1535">
        <v>2423100</v>
      </c>
      <c r="D99" s="121">
        <v>179300</v>
      </c>
      <c r="E99" s="121">
        <v>179600</v>
      </c>
      <c r="F99" s="121">
        <v>150800</v>
      </c>
      <c r="G99" s="121">
        <v>165000</v>
      </c>
      <c r="H99" s="121">
        <v>179600</v>
      </c>
      <c r="I99" s="121">
        <v>192300</v>
      </c>
      <c r="J99" s="121">
        <v>200800</v>
      </c>
      <c r="K99" s="121">
        <v>208000</v>
      </c>
      <c r="L99" s="121">
        <v>434342965700</v>
      </c>
    </row>
    <row r="100" spans="1:13">
      <c r="A100" s="133" t="s">
        <v>142</v>
      </c>
      <c r="B100" s="1535">
        <v>2073</v>
      </c>
      <c r="C100" s="1535">
        <v>2422400</v>
      </c>
      <c r="D100" s="121">
        <v>255800</v>
      </c>
      <c r="E100" s="121">
        <v>255100</v>
      </c>
      <c r="F100" s="121">
        <v>223400</v>
      </c>
      <c r="G100" s="121">
        <v>239300</v>
      </c>
      <c r="H100" s="121">
        <v>255100</v>
      </c>
      <c r="I100" s="121">
        <v>271000</v>
      </c>
      <c r="J100" s="121">
        <v>281100</v>
      </c>
      <c r="K100" s="121">
        <v>290200</v>
      </c>
      <c r="L100" s="121">
        <v>619650169600</v>
      </c>
      <c r="M100" s="122"/>
    </row>
    <row r="101" spans="1:13">
      <c r="A101" s="133" t="s">
        <v>143</v>
      </c>
      <c r="B101" s="1535">
        <v>2248</v>
      </c>
      <c r="C101" s="1535">
        <v>2422000</v>
      </c>
      <c r="D101" s="121">
        <v>354100</v>
      </c>
      <c r="E101" s="121">
        <v>352500</v>
      </c>
      <c r="F101" s="121">
        <v>309500</v>
      </c>
      <c r="G101" s="121">
        <v>330300</v>
      </c>
      <c r="H101" s="121">
        <v>352500</v>
      </c>
      <c r="I101" s="121">
        <v>376200</v>
      </c>
      <c r="J101" s="121">
        <v>389800</v>
      </c>
      <c r="K101" s="121">
        <v>401200</v>
      </c>
      <c r="L101" s="121">
        <v>857542265800</v>
      </c>
      <c r="M101" s="122"/>
    </row>
    <row r="102" spans="1:13">
      <c r="A102" s="133" t="s">
        <v>144</v>
      </c>
      <c r="B102" s="1535">
        <v>2291</v>
      </c>
      <c r="C102" s="1535">
        <v>2422300</v>
      </c>
      <c r="D102" s="121">
        <v>492200</v>
      </c>
      <c r="E102" s="121">
        <v>488100</v>
      </c>
      <c r="F102" s="121">
        <v>429300</v>
      </c>
      <c r="G102" s="121">
        <v>458300</v>
      </c>
      <c r="H102" s="121">
        <v>488100</v>
      </c>
      <c r="I102" s="121">
        <v>523900</v>
      </c>
      <c r="J102" s="121">
        <v>542400</v>
      </c>
      <c r="K102" s="121">
        <v>562700</v>
      </c>
      <c r="L102" s="121">
        <v>1192363200000</v>
      </c>
      <c r="M102" s="122"/>
    </row>
    <row r="103" spans="1:13">
      <c r="A103" s="133" t="s">
        <v>145</v>
      </c>
      <c r="B103" s="1535">
        <v>2528</v>
      </c>
      <c r="C103" s="1535">
        <v>2423100</v>
      </c>
      <c r="D103" s="121">
        <v>723600</v>
      </c>
      <c r="E103" s="121">
        <v>710800</v>
      </c>
      <c r="F103" s="121">
        <v>604900</v>
      </c>
      <c r="G103" s="121">
        <v>656700</v>
      </c>
      <c r="H103" s="121">
        <v>710800</v>
      </c>
      <c r="I103" s="121">
        <v>781200</v>
      </c>
      <c r="J103" s="121">
        <v>819300</v>
      </c>
      <c r="K103" s="121">
        <v>864100</v>
      </c>
      <c r="L103" s="121">
        <v>1753431200000</v>
      </c>
      <c r="M103" s="122"/>
    </row>
    <row r="104" spans="1:13" ht="33" customHeight="1">
      <c r="A104" s="133" t="s">
        <v>1032</v>
      </c>
      <c r="B104" s="1535">
        <v>3161</v>
      </c>
      <c r="C104" s="123">
        <v>2423700</v>
      </c>
      <c r="D104" s="124">
        <v>1698300</v>
      </c>
      <c r="E104" s="124">
        <v>1285500</v>
      </c>
      <c r="F104" s="124">
        <v>967000</v>
      </c>
      <c r="G104" s="124">
        <v>1092600</v>
      </c>
      <c r="H104" s="124">
        <v>1285500</v>
      </c>
      <c r="I104" s="124">
        <v>1634700</v>
      </c>
      <c r="J104" s="124">
        <v>1907000</v>
      </c>
      <c r="K104" s="124">
        <v>2457100</v>
      </c>
      <c r="L104" s="124">
        <v>4116288400000</v>
      </c>
      <c r="M104" s="122"/>
    </row>
    <row r="105" spans="1:13">
      <c r="A105" s="125" t="s">
        <v>104</v>
      </c>
      <c r="B105" s="126">
        <v>21450</v>
      </c>
      <c r="C105" s="127">
        <v>24228300</v>
      </c>
      <c r="D105" s="128">
        <v>389800</v>
      </c>
      <c r="E105" s="128">
        <v>216500</v>
      </c>
      <c r="F105" s="128">
        <v>12900</v>
      </c>
      <c r="G105" s="128">
        <v>82700</v>
      </c>
      <c r="H105" s="128">
        <v>216500</v>
      </c>
      <c r="I105" s="128">
        <v>415600</v>
      </c>
      <c r="J105" s="128">
        <v>584100</v>
      </c>
      <c r="K105" s="128">
        <v>914600</v>
      </c>
      <c r="L105" s="128">
        <v>9443862100000</v>
      </c>
    </row>
    <row r="106" spans="1:13">
      <c r="A106" s="1536" t="s">
        <v>146</v>
      </c>
    </row>
    <row r="109" spans="1:13">
      <c r="A109" s="1529" t="s">
        <v>1162</v>
      </c>
    </row>
    <row r="110" spans="1:13">
      <c r="A110" s="1529" t="s">
        <v>1233</v>
      </c>
    </row>
    <row r="112" spans="1:13">
      <c r="A112" s="1529" t="s">
        <v>1300</v>
      </c>
    </row>
  </sheetData>
  <mergeCells count="3">
    <mergeCell ref="B5:G5"/>
    <mergeCell ref="P5:U5"/>
    <mergeCell ref="I5:N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2"/>
  <sheetViews>
    <sheetView zoomScale="96" zoomScaleNormal="96" workbookViewId="0"/>
  </sheetViews>
  <sheetFormatPr defaultRowHeight="15"/>
  <cols>
    <col min="1" max="1" width="16" customWidth="1"/>
    <col min="6" max="7" width="9.140625" style="139"/>
    <col min="10" max="10" width="15" customWidth="1"/>
    <col min="14" max="14" width="9.140625" style="139"/>
    <col min="15" max="15" width="17.85546875" customWidth="1"/>
    <col min="16" max="16" width="12.85546875" customWidth="1"/>
  </cols>
  <sheetData>
    <row r="1" spans="1:4" s="1546" customFormat="1" ht="18.75">
      <c r="A1" s="640" t="s">
        <v>1286</v>
      </c>
    </row>
    <row r="2" spans="1:4" s="1546" customFormat="1"/>
    <row r="3" spans="1:4">
      <c r="A3" s="16" t="s">
        <v>1137</v>
      </c>
    </row>
    <row r="4" spans="1:4">
      <c r="A4" s="1024"/>
      <c r="B4" s="1024" t="s">
        <v>2</v>
      </c>
      <c r="C4" s="1024" t="s">
        <v>176</v>
      </c>
    </row>
    <row r="5" spans="1:4">
      <c r="A5" s="1024" t="s">
        <v>552</v>
      </c>
      <c r="B5" s="143">
        <v>406.63137473932494</v>
      </c>
      <c r="C5" s="143">
        <v>398.27430649092048</v>
      </c>
      <c r="D5" s="143"/>
    </row>
    <row r="6" spans="1:4">
      <c r="A6" s="1024" t="s">
        <v>554</v>
      </c>
      <c r="B6" s="143">
        <v>401.56168593729655</v>
      </c>
      <c r="C6" s="143">
        <v>392.70634322628547</v>
      </c>
      <c r="D6" s="143"/>
    </row>
    <row r="7" spans="1:4">
      <c r="A7" s="1024" t="s">
        <v>555</v>
      </c>
      <c r="B7" s="143">
        <v>397.41387321311851</v>
      </c>
      <c r="C7" s="143">
        <v>390.18032634670277</v>
      </c>
      <c r="D7" s="143"/>
    </row>
    <row r="8" spans="1:4">
      <c r="A8" s="1024" t="s">
        <v>174</v>
      </c>
      <c r="B8" s="143">
        <v>400.42823975648929</v>
      </c>
      <c r="C8" s="143">
        <v>395.20680904709616</v>
      </c>
      <c r="D8" s="143"/>
    </row>
    <row r="9" spans="1:4">
      <c r="A9" s="1024" t="s">
        <v>175</v>
      </c>
      <c r="B9" s="143">
        <v>409.82318947357084</v>
      </c>
      <c r="C9" s="143">
        <v>403.83277836477509</v>
      </c>
      <c r="D9" s="143"/>
    </row>
    <row r="10" spans="1:4">
      <c r="A10" s="1024" t="s">
        <v>996</v>
      </c>
      <c r="B10" s="143">
        <v>421.16514652771826</v>
      </c>
      <c r="C10" s="143">
        <v>411.50141231992183</v>
      </c>
      <c r="D10" s="143"/>
    </row>
    <row r="12" spans="1:4">
      <c r="A12" t="s">
        <v>1287</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D47"/>
  <sheetViews>
    <sheetView workbookViewId="0"/>
  </sheetViews>
  <sheetFormatPr defaultRowHeight="15"/>
  <cols>
    <col min="10" max="16" width="9.140625" style="139"/>
  </cols>
  <sheetData>
    <row r="1" spans="1:30" s="1546" customFormat="1" ht="18.75">
      <c r="A1" s="640" t="s">
        <v>10</v>
      </c>
    </row>
    <row r="2" spans="1:30" s="1546" customFormat="1"/>
    <row r="3" spans="1:30">
      <c r="A3" t="s">
        <v>1041</v>
      </c>
    </row>
    <row r="5" spans="1:30">
      <c r="B5" t="s">
        <v>2</v>
      </c>
      <c r="C5" t="s">
        <v>152</v>
      </c>
    </row>
    <row r="6" spans="1:30" s="1053" customFormat="1">
      <c r="A6" s="1053">
        <v>2018</v>
      </c>
      <c r="B6" s="142">
        <f>AVERAGE(R19:U19)</f>
        <v>6.1985000000000001</v>
      </c>
      <c r="C6" s="142">
        <f>(V19+W19)/2</f>
        <v>4.5974000000000004</v>
      </c>
      <c r="E6" s="142"/>
      <c r="F6" s="142"/>
    </row>
    <row r="7" spans="1:30">
      <c r="A7">
        <v>2017</v>
      </c>
      <c r="B7" s="142">
        <f>AVERAGE(R20:U20)</f>
        <v>5.9036999999999997</v>
      </c>
      <c r="C7" s="142">
        <f>(V20+W20)/2</f>
        <v>4.5218000000000007</v>
      </c>
      <c r="E7" s="142"/>
      <c r="F7" s="142"/>
      <c r="H7" s="1053"/>
    </row>
    <row r="8" spans="1:30">
      <c r="A8">
        <v>2016</v>
      </c>
      <c r="B8" s="142">
        <f>AVERAGE(R22:S22)</f>
        <v>6.1370000000000005</v>
      </c>
      <c r="C8" s="142">
        <f>(V22+W22)/2</f>
        <v>4.4207999999999998</v>
      </c>
      <c r="E8" s="142"/>
      <c r="F8" s="142"/>
      <c r="H8" s="1053"/>
    </row>
    <row r="9" spans="1:30" s="139" customFormat="1">
      <c r="A9" s="139">
        <v>2015</v>
      </c>
      <c r="B9" s="142">
        <f>AVERAGE(R23:S23)</f>
        <v>5.9673999999999996</v>
      </c>
      <c r="C9" s="142">
        <f>(V23+W23)/2</f>
        <v>4.3902000000000001</v>
      </c>
      <c r="E9" s="142"/>
      <c r="F9" s="142"/>
      <c r="H9" s="1053"/>
    </row>
    <row r="10" spans="1:30" s="139" customFormat="1"/>
    <row r="11" spans="1:30" s="139" customFormat="1">
      <c r="A11" s="139" t="s">
        <v>1042</v>
      </c>
    </row>
    <row r="12" spans="1:30" s="139" customFormat="1">
      <c r="A12" t="s">
        <v>1044</v>
      </c>
    </row>
    <row r="13" spans="1:30" s="139" customFormat="1"/>
    <row r="14" spans="1:30" s="139" customFormat="1"/>
    <row r="15" spans="1:30" s="139" customFormat="1">
      <c r="A15" s="139" t="s">
        <v>186</v>
      </c>
      <c r="J15" s="139" t="s">
        <v>191</v>
      </c>
    </row>
    <row r="16" spans="1:30">
      <c r="B16" t="s">
        <v>187</v>
      </c>
      <c r="K16" s="139" t="s">
        <v>192</v>
      </c>
      <c r="R16" s="139" t="s">
        <v>185</v>
      </c>
      <c r="S16" s="139"/>
      <c r="T16" s="139"/>
      <c r="U16" s="139"/>
      <c r="V16" s="139"/>
      <c r="W16" s="139"/>
      <c r="Y16" s="1053" t="s">
        <v>185</v>
      </c>
      <c r="Z16" s="1053"/>
      <c r="AA16" s="1053"/>
      <c r="AB16" s="1053"/>
      <c r="AC16" s="1053"/>
      <c r="AD16" s="1053"/>
    </row>
    <row r="17" spans="1:30">
      <c r="B17" s="139"/>
      <c r="C17" s="1590" t="s">
        <v>179</v>
      </c>
      <c r="D17" s="1590"/>
      <c r="E17" s="1590" t="s">
        <v>180</v>
      </c>
      <c r="F17" s="1590"/>
      <c r="G17" s="1590" t="s">
        <v>152</v>
      </c>
      <c r="H17" s="1590"/>
      <c r="K17" s="1590" t="s">
        <v>179</v>
      </c>
      <c r="L17" s="1590"/>
      <c r="M17" s="1590" t="s">
        <v>180</v>
      </c>
      <c r="N17" s="1590"/>
      <c r="O17" s="1590" t="s">
        <v>152</v>
      </c>
      <c r="P17" s="1590"/>
      <c r="Q17" s="139"/>
      <c r="R17" s="1590" t="s">
        <v>179</v>
      </c>
      <c r="S17" s="1590"/>
      <c r="T17" s="1590" t="s">
        <v>180</v>
      </c>
      <c r="U17" s="1590"/>
      <c r="V17" s="1590" t="s">
        <v>152</v>
      </c>
      <c r="W17" s="1590"/>
      <c r="Y17" s="1590" t="s">
        <v>179</v>
      </c>
      <c r="Z17" s="1590"/>
      <c r="AA17" s="1590" t="s">
        <v>180</v>
      </c>
      <c r="AB17" s="1590"/>
      <c r="AC17" s="1590" t="s">
        <v>152</v>
      </c>
      <c r="AD17" s="1590"/>
    </row>
    <row r="18" spans="1:30">
      <c r="B18" s="139"/>
      <c r="C18" t="s">
        <v>177</v>
      </c>
      <c r="D18" t="s">
        <v>178</v>
      </c>
      <c r="E18" s="139" t="s">
        <v>177</v>
      </c>
      <c r="F18" s="139" t="s">
        <v>178</v>
      </c>
      <c r="G18" s="139" t="s">
        <v>177</v>
      </c>
      <c r="H18" s="139" t="s">
        <v>178</v>
      </c>
      <c r="K18" s="139" t="s">
        <v>177</v>
      </c>
      <c r="L18" s="139" t="s">
        <v>178</v>
      </c>
      <c r="M18" s="139" t="s">
        <v>177</v>
      </c>
      <c r="N18" s="139" t="s">
        <v>178</v>
      </c>
      <c r="O18" s="139" t="s">
        <v>177</v>
      </c>
      <c r="P18" s="139" t="s">
        <v>178</v>
      </c>
      <c r="Q18" s="139"/>
      <c r="R18" s="139" t="s">
        <v>177</v>
      </c>
      <c r="S18" s="139" t="s">
        <v>178</v>
      </c>
      <c r="T18" s="139" t="s">
        <v>177</v>
      </c>
      <c r="U18" s="139" t="s">
        <v>178</v>
      </c>
      <c r="V18" s="139" t="s">
        <v>177</v>
      </c>
      <c r="W18" s="139" t="s">
        <v>178</v>
      </c>
      <c r="Y18" s="1053" t="s">
        <v>177</v>
      </c>
      <c r="Z18" s="1053" t="s">
        <v>178</v>
      </c>
      <c r="AA18" s="1053" t="s">
        <v>177</v>
      </c>
      <c r="AB18" s="1053" t="s">
        <v>178</v>
      </c>
      <c r="AC18" s="1053" t="s">
        <v>177</v>
      </c>
      <c r="AD18" s="1053" t="s">
        <v>178</v>
      </c>
    </row>
    <row r="19" spans="1:30" s="1053" customFormat="1">
      <c r="A19" s="1053">
        <v>2018</v>
      </c>
      <c r="C19" s="1053">
        <v>183.56</v>
      </c>
      <c r="D19" s="1053">
        <v>155.13999999999999</v>
      </c>
      <c r="E19" s="1053">
        <v>145.44</v>
      </c>
      <c r="F19" s="1053">
        <v>135.71</v>
      </c>
      <c r="G19" s="1053">
        <v>122.46</v>
      </c>
      <c r="H19" s="1053">
        <v>107.41</v>
      </c>
      <c r="K19" s="1053">
        <v>342.78</v>
      </c>
      <c r="L19" s="1053">
        <v>307.77</v>
      </c>
      <c r="M19" s="1053">
        <v>269.06</v>
      </c>
      <c r="N19" s="1053">
        <v>260.64999999999998</v>
      </c>
      <c r="O19" s="1053">
        <v>232.84</v>
      </c>
      <c r="P19" s="142">
        <v>217.3</v>
      </c>
      <c r="R19" s="1053">
        <f t="shared" ref="R19" si="0">C19/25</f>
        <v>7.3424000000000005</v>
      </c>
      <c r="S19" s="1053">
        <f t="shared" ref="S19" si="1">D19/25</f>
        <v>6.2055999999999996</v>
      </c>
      <c r="T19" s="1053">
        <f t="shared" ref="T19" si="2">E19/25</f>
        <v>5.8175999999999997</v>
      </c>
      <c r="U19" s="1053">
        <f t="shared" ref="U19" si="3">F19/25</f>
        <v>5.4283999999999999</v>
      </c>
      <c r="V19" s="1053">
        <f t="shared" ref="V19" si="4">G19/25</f>
        <v>4.8983999999999996</v>
      </c>
      <c r="W19" s="1053">
        <f t="shared" ref="W19" si="5">H19/25</f>
        <v>4.2964000000000002</v>
      </c>
      <c r="Y19" s="142">
        <f>K19/25</f>
        <v>13.711199999999998</v>
      </c>
      <c r="Z19" s="142">
        <f t="shared" ref="Z19:AD19" si="6">L19/25</f>
        <v>12.310799999999999</v>
      </c>
      <c r="AA19" s="142">
        <f t="shared" si="6"/>
        <v>10.7624</v>
      </c>
      <c r="AB19" s="142">
        <f t="shared" si="6"/>
        <v>10.425999999999998</v>
      </c>
      <c r="AC19" s="142">
        <f t="shared" si="6"/>
        <v>9.313600000000001</v>
      </c>
      <c r="AD19" s="142">
        <f t="shared" si="6"/>
        <v>8.6920000000000002</v>
      </c>
    </row>
    <row r="20" spans="1:30">
      <c r="A20">
        <v>2017</v>
      </c>
      <c r="B20" s="139"/>
      <c r="C20">
        <v>154.08000000000001</v>
      </c>
      <c r="D20">
        <v>156.66999999999999</v>
      </c>
      <c r="E20">
        <v>142.24</v>
      </c>
      <c r="F20">
        <v>137.38</v>
      </c>
      <c r="G20">
        <v>116.25</v>
      </c>
      <c r="H20">
        <v>109.84</v>
      </c>
      <c r="K20" s="139">
        <v>290.73</v>
      </c>
      <c r="L20" s="139">
        <v>290.18</v>
      </c>
      <c r="M20" s="139">
        <v>264.95999999999998</v>
      </c>
      <c r="N20" s="139">
        <v>261.49</v>
      </c>
      <c r="O20" s="139">
        <v>222.36</v>
      </c>
      <c r="P20" s="139">
        <v>212.86</v>
      </c>
      <c r="R20">
        <f t="shared" ref="R20:W20" si="7">C20/25</f>
        <v>6.1632000000000007</v>
      </c>
      <c r="S20" s="139">
        <f t="shared" si="7"/>
        <v>6.2667999999999999</v>
      </c>
      <c r="T20" s="139">
        <f t="shared" si="7"/>
        <v>5.6896000000000004</v>
      </c>
      <c r="U20" s="139">
        <f t="shared" si="7"/>
        <v>5.4951999999999996</v>
      </c>
      <c r="V20" s="139">
        <f t="shared" si="7"/>
        <v>4.6500000000000004</v>
      </c>
      <c r="W20" s="139">
        <f t="shared" si="7"/>
        <v>4.3936000000000002</v>
      </c>
      <c r="Y20" s="142">
        <f>K20/25</f>
        <v>11.629200000000001</v>
      </c>
      <c r="Z20" s="142">
        <f t="shared" ref="Z20" si="8">L20/25</f>
        <v>11.607200000000001</v>
      </c>
      <c r="AA20" s="142">
        <f t="shared" ref="AA20" si="9">M20/25</f>
        <v>10.5984</v>
      </c>
      <c r="AB20" s="142">
        <f t="shared" ref="AB20" si="10">N20/25</f>
        <v>10.4596</v>
      </c>
      <c r="AC20" s="142">
        <f t="shared" ref="AC20" si="11">O20/25</f>
        <v>8.894400000000001</v>
      </c>
      <c r="AD20" s="142">
        <f t="shared" ref="AD20" si="12">P20/25</f>
        <v>8.5144000000000002</v>
      </c>
    </row>
    <row r="21" spans="1:30">
      <c r="B21" s="139"/>
      <c r="C21" s="1590" t="s">
        <v>2</v>
      </c>
      <c r="D21" s="1590"/>
      <c r="G21" s="1590" t="s">
        <v>181</v>
      </c>
      <c r="H21" s="1590"/>
      <c r="K21" s="1590" t="s">
        <v>2</v>
      </c>
      <c r="L21" s="1590"/>
      <c r="O21" s="1590" t="s">
        <v>181</v>
      </c>
      <c r="P21" s="1590"/>
      <c r="R21" s="139"/>
      <c r="S21" s="139"/>
      <c r="T21" s="139"/>
      <c r="U21" s="139"/>
      <c r="V21" s="139"/>
      <c r="W21" s="139"/>
      <c r="Y21" s="1053"/>
      <c r="Z21" s="1053"/>
      <c r="AA21" s="1053"/>
      <c r="AB21" s="1053"/>
      <c r="AC21" s="1053"/>
      <c r="AD21" s="1053"/>
    </row>
    <row r="22" spans="1:30">
      <c r="A22">
        <v>2016</v>
      </c>
      <c r="B22" s="139"/>
      <c r="C22">
        <v>158.72999999999999</v>
      </c>
      <c r="D22">
        <v>148.12</v>
      </c>
      <c r="G22">
        <v>116.77</v>
      </c>
      <c r="H22">
        <v>104.27</v>
      </c>
      <c r="K22" s="139">
        <v>302.17</v>
      </c>
      <c r="L22" s="139">
        <v>286.48</v>
      </c>
      <c r="O22" s="139">
        <v>217.57</v>
      </c>
      <c r="P22" s="139">
        <v>202.22</v>
      </c>
      <c r="R22" s="139">
        <f>C22/25</f>
        <v>6.3491999999999997</v>
      </c>
      <c r="S22" s="139">
        <f>D22/25</f>
        <v>5.9248000000000003</v>
      </c>
      <c r="T22" s="139"/>
      <c r="U22" s="139"/>
      <c r="V22" s="139">
        <f>G22/25</f>
        <v>4.6707999999999998</v>
      </c>
      <c r="W22" s="139">
        <f>H22/25</f>
        <v>4.1707999999999998</v>
      </c>
      <c r="Y22" s="142">
        <f>K22/25</f>
        <v>12.0868</v>
      </c>
      <c r="Z22" s="142">
        <f t="shared" ref="Z22:Z23" si="13">L22/25</f>
        <v>11.459200000000001</v>
      </c>
      <c r="AA22" s="142"/>
      <c r="AB22" s="142"/>
      <c r="AC22" s="142">
        <f t="shared" ref="AC22:AC23" si="14">O22/25</f>
        <v>8.7027999999999999</v>
      </c>
      <c r="AD22" s="142">
        <f t="shared" ref="AD22:AD23" si="15">P22/25</f>
        <v>8.0887999999999991</v>
      </c>
    </row>
    <row r="23" spans="1:30">
      <c r="A23">
        <v>2015</v>
      </c>
      <c r="B23" s="139"/>
      <c r="C23">
        <v>152.06</v>
      </c>
      <c r="D23">
        <v>146.31</v>
      </c>
      <c r="G23">
        <v>115.45</v>
      </c>
      <c r="H23">
        <v>104.06</v>
      </c>
      <c r="K23" s="139">
        <v>283.66000000000003</v>
      </c>
      <c r="L23" s="139">
        <v>269.44</v>
      </c>
      <c r="O23" s="139">
        <v>212.09</v>
      </c>
      <c r="P23" s="139">
        <v>196.55</v>
      </c>
      <c r="R23" s="139">
        <f>C23/25</f>
        <v>6.0823999999999998</v>
      </c>
      <c r="S23" s="139">
        <f>D23/25</f>
        <v>5.8524000000000003</v>
      </c>
      <c r="V23" s="139">
        <f>G23/25</f>
        <v>4.6180000000000003</v>
      </c>
      <c r="W23" s="139">
        <f>H23/25</f>
        <v>4.1623999999999999</v>
      </c>
      <c r="Y23" s="142">
        <f>K23/25</f>
        <v>11.346400000000001</v>
      </c>
      <c r="Z23" s="142">
        <f t="shared" si="13"/>
        <v>10.7776</v>
      </c>
      <c r="AA23" s="142"/>
      <c r="AB23" s="142"/>
      <c r="AC23" s="142">
        <f t="shared" si="14"/>
        <v>8.4836000000000009</v>
      </c>
      <c r="AD23" s="142">
        <f t="shared" si="15"/>
        <v>7.8620000000000001</v>
      </c>
    </row>
    <row r="24" spans="1:30">
      <c r="B24" s="139"/>
    </row>
    <row r="25" spans="1:30">
      <c r="B25" t="s">
        <v>188</v>
      </c>
      <c r="K25" s="139" t="s">
        <v>193</v>
      </c>
    </row>
    <row r="26" spans="1:30">
      <c r="A26" s="139"/>
      <c r="B26" s="139"/>
      <c r="C26" s="1590" t="s">
        <v>179</v>
      </c>
      <c r="D26" s="1590"/>
      <c r="E26" s="1590" t="s">
        <v>180</v>
      </c>
      <c r="F26" s="1590"/>
      <c r="G26" s="1590" t="s">
        <v>152</v>
      </c>
      <c r="H26" s="1590"/>
      <c r="K26" s="1590" t="s">
        <v>179</v>
      </c>
      <c r="L26" s="1590"/>
      <c r="M26" s="1590" t="s">
        <v>180</v>
      </c>
      <c r="N26" s="1590"/>
      <c r="O26" s="1590" t="s">
        <v>152</v>
      </c>
      <c r="P26" s="1590"/>
    </row>
    <row r="27" spans="1:30">
      <c r="A27" s="139"/>
      <c r="B27" s="139"/>
      <c r="C27" s="139" t="s">
        <v>177</v>
      </c>
      <c r="D27" s="139" t="s">
        <v>178</v>
      </c>
      <c r="E27" s="139" t="s">
        <v>177</v>
      </c>
      <c r="F27" s="139" t="s">
        <v>178</v>
      </c>
      <c r="G27" s="139" t="s">
        <v>177</v>
      </c>
      <c r="H27" s="139" t="s">
        <v>178</v>
      </c>
      <c r="K27" s="139" t="s">
        <v>177</v>
      </c>
      <c r="L27" s="139" t="s">
        <v>178</v>
      </c>
      <c r="M27" s="139" t="s">
        <v>177</v>
      </c>
      <c r="N27" s="139" t="s">
        <v>178</v>
      </c>
      <c r="O27" s="139" t="s">
        <v>177</v>
      </c>
      <c r="P27" s="139" t="s">
        <v>178</v>
      </c>
    </row>
    <row r="28" spans="1:30" s="1053" customFormat="1">
      <c r="A28" s="1053">
        <v>2018</v>
      </c>
      <c r="B28" s="1053" t="s">
        <v>189</v>
      </c>
      <c r="C28" s="1053">
        <v>174.47</v>
      </c>
      <c r="D28" s="1053">
        <v>154.11000000000001</v>
      </c>
      <c r="E28" s="1053">
        <v>134.03</v>
      </c>
      <c r="F28" s="1053">
        <v>135.36000000000001</v>
      </c>
      <c r="G28" s="1053">
        <v>119.47</v>
      </c>
      <c r="H28" s="1053">
        <v>109.44</v>
      </c>
      <c r="K28" s="142">
        <v>323.39999999999998</v>
      </c>
      <c r="L28" s="1053">
        <v>305.58</v>
      </c>
      <c r="M28" s="1053">
        <v>258.95999999999998</v>
      </c>
      <c r="N28" s="1053">
        <v>261.36</v>
      </c>
      <c r="O28" s="1053">
        <v>229.33</v>
      </c>
      <c r="P28" s="142">
        <v>216.1</v>
      </c>
    </row>
    <row r="29" spans="1:30">
      <c r="A29" s="139">
        <v>2017</v>
      </c>
      <c r="B29" s="139" t="s">
        <v>189</v>
      </c>
      <c r="C29" s="139">
        <v>141.05000000000001</v>
      </c>
      <c r="D29" s="139">
        <v>151.68</v>
      </c>
      <c r="E29" s="139">
        <v>138.85</v>
      </c>
      <c r="F29" s="139">
        <v>136.13999999999999</v>
      </c>
      <c r="G29" s="139">
        <v>112.38</v>
      </c>
      <c r="H29" s="139">
        <v>109.29</v>
      </c>
      <c r="K29" s="139">
        <v>273.79000000000002</v>
      </c>
      <c r="L29" s="139">
        <v>273.23</v>
      </c>
      <c r="M29" s="139">
        <v>240.82</v>
      </c>
      <c r="N29" s="139">
        <v>260.37</v>
      </c>
      <c r="O29" s="139">
        <v>210.45</v>
      </c>
      <c r="P29" s="139">
        <v>210.99</v>
      </c>
    </row>
    <row r="30" spans="1:30">
      <c r="A30" s="139"/>
      <c r="B30" s="139"/>
      <c r="C30" s="1590" t="s">
        <v>2</v>
      </c>
      <c r="D30" s="1590"/>
      <c r="E30" s="139"/>
      <c r="F30" s="139"/>
      <c r="G30" s="1590" t="s">
        <v>181</v>
      </c>
      <c r="H30" s="1590"/>
    </row>
    <row r="31" spans="1:30">
      <c r="A31" s="139">
        <v>2016</v>
      </c>
      <c r="B31" s="139" t="s">
        <v>182</v>
      </c>
      <c r="C31" s="139">
        <v>148.74</v>
      </c>
      <c r="D31" s="139">
        <v>146.81</v>
      </c>
      <c r="E31" s="139"/>
      <c r="F31" s="139"/>
      <c r="G31" s="139">
        <v>111.88</v>
      </c>
      <c r="H31" s="139">
        <v>103.48</v>
      </c>
    </row>
    <row r="32" spans="1:30">
      <c r="A32" s="139">
        <v>2015</v>
      </c>
      <c r="B32" s="139" t="s">
        <v>182</v>
      </c>
      <c r="C32" s="139">
        <v>140.63999999999999</v>
      </c>
      <c r="D32" s="139">
        <v>144.27000000000001</v>
      </c>
      <c r="E32" s="139"/>
      <c r="F32" s="139"/>
      <c r="G32" s="139">
        <v>109.83</v>
      </c>
      <c r="H32" s="139">
        <v>103.04</v>
      </c>
    </row>
    <row r="34" spans="1:8">
      <c r="B34" t="s">
        <v>183</v>
      </c>
    </row>
    <row r="35" spans="1:8" s="139" customFormat="1">
      <c r="C35" s="1590" t="s">
        <v>179</v>
      </c>
      <c r="D35" s="1590"/>
      <c r="E35" s="1590" t="s">
        <v>180</v>
      </c>
      <c r="F35" s="1590"/>
      <c r="G35" s="1590" t="s">
        <v>152</v>
      </c>
      <c r="H35" s="1590"/>
    </row>
    <row r="36" spans="1:8" s="139" customFormat="1" ht="60">
      <c r="C36" s="138" t="s">
        <v>1040</v>
      </c>
      <c r="D36" s="138" t="s">
        <v>184</v>
      </c>
      <c r="E36" s="1054" t="s">
        <v>1040</v>
      </c>
      <c r="F36" s="138" t="s">
        <v>184</v>
      </c>
      <c r="G36" s="1054" t="s">
        <v>1040</v>
      </c>
      <c r="H36" s="138" t="s">
        <v>184</v>
      </c>
    </row>
    <row r="37" spans="1:8" s="1053" customFormat="1">
      <c r="A37" s="1053">
        <v>2018</v>
      </c>
      <c r="C37" s="1052">
        <v>71.75</v>
      </c>
      <c r="D37" s="1052">
        <v>88.04</v>
      </c>
      <c r="E37" s="1052">
        <v>53.16</v>
      </c>
      <c r="F37" s="1052">
        <v>88.32</v>
      </c>
      <c r="G37" s="1052">
        <v>56.38</v>
      </c>
      <c r="H37" s="1052">
        <v>62.25</v>
      </c>
    </row>
    <row r="38" spans="1:8">
      <c r="A38" s="139">
        <v>2017</v>
      </c>
      <c r="C38">
        <v>42.09</v>
      </c>
      <c r="D38">
        <v>97.12</v>
      </c>
      <c r="E38">
        <v>57.95</v>
      </c>
      <c r="F38">
        <v>104.18</v>
      </c>
      <c r="G38">
        <v>52.58</v>
      </c>
      <c r="H38">
        <v>67.11</v>
      </c>
    </row>
    <row r="39" spans="1:8">
      <c r="A39" s="139"/>
      <c r="C39" s="1590" t="s">
        <v>2</v>
      </c>
      <c r="D39" s="1590"/>
      <c r="E39" s="139"/>
      <c r="F39" s="139"/>
      <c r="G39" s="1590" t="s">
        <v>181</v>
      </c>
      <c r="H39" s="1590"/>
    </row>
    <row r="40" spans="1:8">
      <c r="A40" s="139">
        <v>2016</v>
      </c>
      <c r="C40">
        <v>54.39</v>
      </c>
      <c r="D40">
        <v>88.17</v>
      </c>
      <c r="G40">
        <v>48.97</v>
      </c>
      <c r="H40">
        <v>63.53</v>
      </c>
    </row>
    <row r="41" spans="1:8">
      <c r="A41" s="139">
        <v>2015</v>
      </c>
      <c r="C41">
        <v>53.65</v>
      </c>
      <c r="D41">
        <v>89.94</v>
      </c>
      <c r="G41">
        <v>48.18</v>
      </c>
      <c r="H41">
        <v>64.650000000000006</v>
      </c>
    </row>
    <row r="44" spans="1:8">
      <c r="A44" t="s">
        <v>190</v>
      </c>
    </row>
    <row r="45" spans="1:8">
      <c r="A45" t="s">
        <v>1045</v>
      </c>
    </row>
    <row r="46" spans="1:8">
      <c r="A46" t="s">
        <v>1046</v>
      </c>
    </row>
    <row r="47" spans="1:8">
      <c r="A47" t="s">
        <v>1043</v>
      </c>
    </row>
  </sheetData>
  <mergeCells count="29">
    <mergeCell ref="C39:D39"/>
    <mergeCell ref="G39:H39"/>
    <mergeCell ref="O21:P21"/>
    <mergeCell ref="K26:L26"/>
    <mergeCell ref="M26:N26"/>
    <mergeCell ref="O26:P26"/>
    <mergeCell ref="C35:D35"/>
    <mergeCell ref="E35:F35"/>
    <mergeCell ref="G35:H35"/>
    <mergeCell ref="C21:D21"/>
    <mergeCell ref="G21:H21"/>
    <mergeCell ref="C26:D26"/>
    <mergeCell ref="E26:F26"/>
    <mergeCell ref="G26:H26"/>
    <mergeCell ref="C30:D30"/>
    <mergeCell ref="G30:H30"/>
    <mergeCell ref="K21:L21"/>
    <mergeCell ref="T17:U17"/>
    <mergeCell ref="V17:W17"/>
    <mergeCell ref="K17:L17"/>
    <mergeCell ref="M17:N17"/>
    <mergeCell ref="O17:P17"/>
    <mergeCell ref="Y17:Z17"/>
    <mergeCell ref="AA17:AB17"/>
    <mergeCell ref="AC17:AD17"/>
    <mergeCell ref="C17:D17"/>
    <mergeCell ref="E17:F17"/>
    <mergeCell ref="G17:H17"/>
    <mergeCell ref="R17:S17"/>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25"/>
  <sheetViews>
    <sheetView workbookViewId="0"/>
  </sheetViews>
  <sheetFormatPr defaultColWidth="9.140625" defaultRowHeight="15"/>
  <cols>
    <col min="1" max="1" width="20.5703125" style="669" customWidth="1"/>
    <col min="2" max="16384" width="9.140625" style="669"/>
  </cols>
  <sheetData>
    <row r="1" spans="1:18" s="1546" customFormat="1" ht="18.75">
      <c r="A1" s="640" t="s">
        <v>1288</v>
      </c>
    </row>
    <row r="2" spans="1:18" s="1546" customFormat="1"/>
    <row r="3" spans="1:18">
      <c r="A3" s="995" t="s">
        <v>998</v>
      </c>
      <c r="K3" s="998"/>
      <c r="M3" s="995"/>
      <c r="N3" s="995"/>
      <c r="O3" s="995"/>
      <c r="P3" s="995"/>
      <c r="Q3" s="995"/>
      <c r="R3" s="995"/>
    </row>
    <row r="4" spans="1:18">
      <c r="K4" s="998"/>
      <c r="M4" s="995"/>
      <c r="N4" s="995"/>
      <c r="O4" s="995"/>
      <c r="P4" s="995"/>
      <c r="Q4" s="995"/>
      <c r="R4" s="995"/>
    </row>
    <row r="5" spans="1:18">
      <c r="A5" s="704" t="s">
        <v>129</v>
      </c>
      <c r="B5" s="704">
        <v>1996</v>
      </c>
      <c r="C5" s="704">
        <v>2001</v>
      </c>
      <c r="D5" s="704">
        <v>2006</v>
      </c>
      <c r="E5" s="704">
        <v>2010</v>
      </c>
      <c r="F5" s="704">
        <v>2015</v>
      </c>
      <c r="K5" s="995"/>
      <c r="L5" s="995"/>
      <c r="M5" s="995"/>
      <c r="N5" s="995"/>
      <c r="O5" s="995"/>
      <c r="P5" s="995"/>
      <c r="Q5" s="995"/>
      <c r="R5" s="995"/>
    </row>
    <row r="6" spans="1:18">
      <c r="A6" s="704" t="s">
        <v>631</v>
      </c>
      <c r="B6" s="704">
        <v>46.01</v>
      </c>
      <c r="C6" s="704">
        <v>47.46</v>
      </c>
      <c r="D6" s="704">
        <v>48.11</v>
      </c>
      <c r="E6" s="704">
        <v>55.27</v>
      </c>
      <c r="F6" s="995">
        <v>58.95</v>
      </c>
      <c r="K6" s="995"/>
      <c r="L6" s="995"/>
      <c r="M6" s="995"/>
      <c r="N6" s="995"/>
      <c r="O6" s="995"/>
      <c r="P6" s="995"/>
      <c r="Q6" s="995"/>
      <c r="R6" s="995"/>
    </row>
    <row r="7" spans="1:18">
      <c r="A7" s="704" t="s">
        <v>632</v>
      </c>
      <c r="B7" s="704">
        <v>52.15</v>
      </c>
      <c r="C7" s="704">
        <v>49.91</v>
      </c>
      <c r="D7" s="704">
        <v>48.5</v>
      </c>
      <c r="E7" s="704">
        <v>57.26</v>
      </c>
      <c r="F7" s="995">
        <v>63.76</v>
      </c>
      <c r="K7" s="995"/>
      <c r="L7" s="995"/>
      <c r="M7" s="995"/>
      <c r="N7" s="995"/>
      <c r="O7" s="995"/>
      <c r="P7" s="995"/>
      <c r="R7" s="995"/>
    </row>
    <row r="8" spans="1:18">
      <c r="A8" s="704" t="s">
        <v>633</v>
      </c>
      <c r="B8" s="704">
        <v>54.02</v>
      </c>
      <c r="C8" s="704">
        <v>56.87</v>
      </c>
      <c r="D8" s="704">
        <v>57.18</v>
      </c>
      <c r="E8" s="704">
        <v>63.34</v>
      </c>
      <c r="F8" s="995">
        <v>68.73</v>
      </c>
      <c r="K8" s="995"/>
      <c r="L8" s="995"/>
      <c r="M8" s="995"/>
      <c r="N8" s="995"/>
      <c r="O8" s="995"/>
      <c r="P8" s="995"/>
      <c r="R8" s="995"/>
    </row>
    <row r="9" spans="1:18">
      <c r="A9" s="995" t="s">
        <v>104</v>
      </c>
      <c r="B9" s="995">
        <v>48.05</v>
      </c>
      <c r="C9" s="995">
        <v>50.14</v>
      </c>
      <c r="D9" s="995">
        <v>50.47</v>
      </c>
      <c r="E9" s="995">
        <v>57.78</v>
      </c>
      <c r="F9" s="995">
        <v>62.33</v>
      </c>
      <c r="K9" s="995"/>
      <c r="L9" s="995"/>
      <c r="M9" s="995"/>
      <c r="N9" s="995"/>
      <c r="O9" s="995"/>
      <c r="P9" s="995"/>
      <c r="R9" s="995"/>
    </row>
    <row r="11" spans="1:18">
      <c r="A11" s="705" t="s">
        <v>634</v>
      </c>
      <c r="B11" s="999" t="s">
        <v>999</v>
      </c>
      <c r="K11" s="995"/>
      <c r="R11" s="995"/>
    </row>
    <row r="14" spans="1:18">
      <c r="A14" s="997" t="s">
        <v>997</v>
      </c>
      <c r="B14" s="707"/>
      <c r="C14" s="705"/>
      <c r="D14" s="705"/>
      <c r="E14" s="705"/>
      <c r="F14" s="705"/>
    </row>
    <row r="15" spans="1:18">
      <c r="A15" s="705"/>
      <c r="B15" s="705"/>
      <c r="C15" s="705"/>
      <c r="D15" s="705"/>
      <c r="E15" s="705"/>
      <c r="F15" s="705"/>
    </row>
    <row r="16" spans="1:18">
      <c r="A16" s="708"/>
      <c r="B16" s="708" t="s">
        <v>631</v>
      </c>
      <c r="C16" s="708" t="s">
        <v>632</v>
      </c>
      <c r="D16" s="708" t="s">
        <v>636</v>
      </c>
      <c r="E16" s="708" t="s">
        <v>637</v>
      </c>
      <c r="F16" s="708" t="s">
        <v>104</v>
      </c>
    </row>
    <row r="17" spans="1:6">
      <c r="A17" s="708" t="s">
        <v>638</v>
      </c>
      <c r="B17" s="709">
        <v>2.5809290369447652E-2</v>
      </c>
      <c r="C17" s="709">
        <v>3.0112948791094139E-2</v>
      </c>
      <c r="D17" s="709">
        <v>1.3064804747114724E-2</v>
      </c>
      <c r="E17" s="709">
        <v>6.6480138502521879E-2</v>
      </c>
      <c r="F17" s="709">
        <v>2.9968874659218374E-2</v>
      </c>
    </row>
    <row r="18" spans="1:6">
      <c r="A18" s="708" t="s">
        <v>639</v>
      </c>
      <c r="B18" s="709">
        <v>0.13212954983965941</v>
      </c>
      <c r="C18" s="709">
        <v>0.22932185040102079</v>
      </c>
      <c r="D18" s="709">
        <v>0.38266054911674219</v>
      </c>
      <c r="E18" s="709">
        <v>0.45850016348014389</v>
      </c>
      <c r="F18" s="709">
        <v>0.22603267046509729</v>
      </c>
    </row>
    <row r="19" spans="1:6">
      <c r="A19" s="708" t="s">
        <v>367</v>
      </c>
      <c r="B19" s="709">
        <v>0.52282796691047861</v>
      </c>
      <c r="C19" s="709">
        <v>0.54108325019681835</v>
      </c>
      <c r="D19" s="709">
        <v>0.48233484321746722</v>
      </c>
      <c r="E19" s="709">
        <v>0.37530485026826821</v>
      </c>
      <c r="F19" s="709">
        <v>0.50664180601261355</v>
      </c>
    </row>
    <row r="20" spans="1:6">
      <c r="A20" s="708" t="s">
        <v>370</v>
      </c>
      <c r="B20" s="709">
        <v>0.26942766146499258</v>
      </c>
      <c r="C20" s="709">
        <v>0.16338317274439745</v>
      </c>
      <c r="D20" s="709">
        <v>0.1136118736378131</v>
      </c>
      <c r="E20" s="709">
        <v>8.3766153714215266E-2</v>
      </c>
      <c r="F20" s="709">
        <v>0.20019373481803932</v>
      </c>
    </row>
    <row r="21" spans="1:6">
      <c r="A21" s="708" t="s">
        <v>372</v>
      </c>
      <c r="B21" s="709">
        <v>4.3859948491116366E-2</v>
      </c>
      <c r="C21" s="709">
        <v>2.9554101419111092E-2</v>
      </c>
      <c r="D21" s="709">
        <v>7.5770504112768356E-3</v>
      </c>
      <c r="E21" s="709">
        <v>1.2384290898175991E-2</v>
      </c>
      <c r="F21" s="709">
        <v>3.1946930922543214E-2</v>
      </c>
    </row>
    <row r="22" spans="1:6">
      <c r="A22" s="708" t="s">
        <v>374</v>
      </c>
      <c r="B22" s="709">
        <v>5.9455829243053428E-3</v>
      </c>
      <c r="C22" s="709">
        <v>6.5446764475581235E-3</v>
      </c>
      <c r="D22" s="709">
        <v>7.5087886958599269E-4</v>
      </c>
      <c r="E22" s="709">
        <v>3.5644031366747603E-3</v>
      </c>
      <c r="F22" s="709">
        <v>5.2159831224882448E-3</v>
      </c>
    </row>
    <row r="23" spans="1:6">
      <c r="A23" s="994" t="s">
        <v>995</v>
      </c>
      <c r="B23" s="979">
        <f>SUM(B17:B19)</f>
        <v>0.6807668071195857</v>
      </c>
      <c r="C23" s="979">
        <f t="shared" ref="C23:F23" si="0">SUM(C17:C19)</f>
        <v>0.80051804938893323</v>
      </c>
      <c r="D23" s="979">
        <f t="shared" si="0"/>
        <v>0.87806019708132421</v>
      </c>
      <c r="E23" s="979">
        <f t="shared" si="0"/>
        <v>0.90028515225093397</v>
      </c>
      <c r="F23" s="979">
        <f t="shared" si="0"/>
        <v>0.76264335113692927</v>
      </c>
    </row>
    <row r="25" spans="1:6">
      <c r="A25" s="705" t="s">
        <v>634</v>
      </c>
      <c r="B25" s="1298" t="s">
        <v>1115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5"/>
  <sheetViews>
    <sheetView workbookViewId="0">
      <selection activeCell="A2" sqref="A2"/>
    </sheetView>
  </sheetViews>
  <sheetFormatPr defaultRowHeight="15"/>
  <cols>
    <col min="1" max="1" width="13.5703125" customWidth="1"/>
    <col min="2" max="8" width="14.140625" customWidth="1"/>
    <col min="9" max="9" width="14.5703125" customWidth="1"/>
    <col min="10" max="15" width="14.140625" customWidth="1"/>
    <col min="17" max="17" width="26.85546875" customWidth="1"/>
  </cols>
  <sheetData>
    <row r="1" spans="1:16" ht="18.75">
      <c r="A1" s="1561" t="s">
        <v>826</v>
      </c>
    </row>
    <row r="3" spans="1:16" s="1568" customFormat="1"/>
    <row r="4" spans="1:16">
      <c r="A4" s="913">
        <v>2017</v>
      </c>
      <c r="B4" s="903" t="s">
        <v>8</v>
      </c>
      <c r="C4" s="903" t="s">
        <v>261</v>
      </c>
      <c r="D4" s="903" t="s">
        <v>262</v>
      </c>
      <c r="E4" s="903" t="s">
        <v>265</v>
      </c>
      <c r="F4" s="903" t="s">
        <v>263</v>
      </c>
      <c r="G4" s="903" t="s">
        <v>264</v>
      </c>
      <c r="H4" s="903" t="s">
        <v>266</v>
      </c>
      <c r="K4" s="903"/>
    </row>
    <row r="5" spans="1:16">
      <c r="A5" t="s">
        <v>350</v>
      </c>
      <c r="B5" s="639">
        <v>6.14</v>
      </c>
      <c r="C5" s="639">
        <v>19.7</v>
      </c>
      <c r="D5" s="639">
        <v>1.42</v>
      </c>
      <c r="E5" s="639">
        <v>7.16</v>
      </c>
      <c r="F5" s="639">
        <v>-10.66</v>
      </c>
      <c r="G5" s="639">
        <v>22.3</v>
      </c>
      <c r="H5" s="639">
        <v>-4.07</v>
      </c>
      <c r="K5" s="903"/>
    </row>
    <row r="6" spans="1:16">
      <c r="A6" t="s">
        <v>351</v>
      </c>
      <c r="B6" s="639">
        <v>9.1</v>
      </c>
      <c r="C6" s="639">
        <v>10.7</v>
      </c>
      <c r="D6" s="639">
        <v>-7.96</v>
      </c>
      <c r="E6" s="639">
        <v>12.48</v>
      </c>
      <c r="F6" s="639">
        <v>-20.66</v>
      </c>
      <c r="G6" s="639">
        <v>24.4</v>
      </c>
      <c r="H6" s="639">
        <v>-8.8699999999999992</v>
      </c>
      <c r="K6" s="221"/>
    </row>
    <row r="7" spans="1:16">
      <c r="B7" s="639"/>
      <c r="C7" s="639"/>
      <c r="D7" s="639"/>
      <c r="E7" s="639"/>
      <c r="F7" s="639"/>
      <c r="G7" s="639"/>
      <c r="H7" s="639"/>
      <c r="K7" s="221"/>
    </row>
    <row r="8" spans="1:16">
      <c r="A8" t="s">
        <v>839</v>
      </c>
      <c r="B8" s="639"/>
      <c r="C8" s="639"/>
      <c r="D8" s="639"/>
      <c r="E8" s="639"/>
      <c r="F8" s="639"/>
      <c r="G8" s="639"/>
      <c r="H8" s="639"/>
      <c r="K8" s="221"/>
    </row>
    <row r="9" spans="1:16">
      <c r="A9" s="903" t="s">
        <v>350</v>
      </c>
      <c r="B9" s="639">
        <v>4.82</v>
      </c>
      <c r="C9" s="639">
        <v>21.1</v>
      </c>
      <c r="D9" s="1514">
        <v>0.04</v>
      </c>
      <c r="E9" s="1514">
        <v>9.33</v>
      </c>
      <c r="F9" s="1514">
        <v>1.57</v>
      </c>
      <c r="G9" s="1514">
        <v>35.1</v>
      </c>
      <c r="H9" s="1514">
        <v>-2.67</v>
      </c>
      <c r="K9" s="221"/>
    </row>
    <row r="10" spans="1:16">
      <c r="A10" s="903" t="s">
        <v>351</v>
      </c>
      <c r="B10" s="639">
        <v>8.2899999999999991</v>
      </c>
      <c r="C10" s="639">
        <v>10.8</v>
      </c>
      <c r="D10" s="639">
        <v>-2.77</v>
      </c>
      <c r="E10" s="639">
        <v>9.8800000000000008</v>
      </c>
      <c r="F10" s="639">
        <v>-9.5399999999999991</v>
      </c>
      <c r="G10" s="1514">
        <v>33.299999999999997</v>
      </c>
      <c r="H10" s="639">
        <v>-7.87</v>
      </c>
      <c r="K10" s="221"/>
    </row>
    <row r="11" spans="1:16">
      <c r="A11" t="s">
        <v>840</v>
      </c>
      <c r="K11" s="221"/>
    </row>
    <row r="12" spans="1:16" s="903" customFormat="1" ht="75">
      <c r="C12" s="902" t="s">
        <v>842</v>
      </c>
      <c r="G12" s="902" t="s">
        <v>848</v>
      </c>
      <c r="H12" s="902" t="s">
        <v>848</v>
      </c>
      <c r="K12" s="221"/>
    </row>
    <row r="13" spans="1:16">
      <c r="B13" s="1567" t="s">
        <v>825</v>
      </c>
      <c r="C13" s="904" t="s">
        <v>843</v>
      </c>
      <c r="D13" s="904" t="s">
        <v>838</v>
      </c>
      <c r="E13" s="904" t="s">
        <v>1298</v>
      </c>
      <c r="F13" s="904" t="s">
        <v>837</v>
      </c>
      <c r="G13" s="904" t="s">
        <v>847</v>
      </c>
      <c r="H13" s="904" t="s">
        <v>851</v>
      </c>
    </row>
    <row r="14" spans="1:16" ht="15.75" thickBot="1">
      <c r="A14" s="1568"/>
      <c r="B14" s="1568"/>
      <c r="C14" s="1568"/>
      <c r="D14" s="1568"/>
      <c r="E14" s="1568"/>
      <c r="F14" s="1568"/>
      <c r="G14" s="1568"/>
      <c r="H14" s="1568"/>
      <c r="I14" s="1566"/>
      <c r="J14" s="1566"/>
      <c r="K14" s="1566"/>
      <c r="L14" s="1566"/>
      <c r="M14" s="1566"/>
      <c r="N14" s="1566"/>
      <c r="O14" s="1566"/>
      <c r="P14" s="1566"/>
    </row>
    <row r="15" spans="1:16" ht="60.75" thickBot="1">
      <c r="A15" s="917" t="s">
        <v>824</v>
      </c>
      <c r="B15" s="917" t="s">
        <v>1292</v>
      </c>
      <c r="C15" s="917" t="s">
        <v>1297</v>
      </c>
      <c r="D15" s="917" t="s">
        <v>819</v>
      </c>
      <c r="E15" s="917" t="s">
        <v>820</v>
      </c>
      <c r="F15" s="917" t="s">
        <v>821</v>
      </c>
      <c r="G15" s="917" t="s">
        <v>822</v>
      </c>
      <c r="H15" s="1566"/>
    </row>
    <row r="16" spans="1:16" ht="15.75" thickBot="1">
      <c r="A16" s="917" t="s">
        <v>155</v>
      </c>
      <c r="B16" s="916">
        <v>22.46</v>
      </c>
      <c r="C16" s="916">
        <v>23.83</v>
      </c>
      <c r="D16" s="916">
        <v>22.22</v>
      </c>
      <c r="E16" s="916">
        <v>23</v>
      </c>
      <c r="F16" s="916">
        <v>23.8</v>
      </c>
      <c r="G16" s="916">
        <v>23.95</v>
      </c>
      <c r="H16" s="1566"/>
    </row>
    <row r="17" spans="1:16" ht="15.75" thickBot="1">
      <c r="A17" s="917" t="s">
        <v>156</v>
      </c>
      <c r="B17" s="916">
        <v>23.93</v>
      </c>
      <c r="C17" s="916">
        <v>26.19</v>
      </c>
      <c r="D17" s="916">
        <v>23.93</v>
      </c>
      <c r="E17" s="916">
        <v>24.59</v>
      </c>
      <c r="F17" s="916">
        <v>26.16</v>
      </c>
      <c r="G17" s="916">
        <v>27.16</v>
      </c>
      <c r="H17" s="1566"/>
    </row>
    <row r="18" spans="1:16" ht="15.75" thickBot="1">
      <c r="A18" s="917" t="s">
        <v>823</v>
      </c>
      <c r="B18" s="912">
        <v>6.1400000000000003E-2</v>
      </c>
      <c r="C18" s="912">
        <v>9.0999999999999998E-2</v>
      </c>
      <c r="D18" s="912">
        <v>7.1499999999999994E-2</v>
      </c>
      <c r="E18" s="912">
        <v>6.4699999999999994E-2</v>
      </c>
      <c r="F18" s="912">
        <v>9.0200000000000002E-2</v>
      </c>
      <c r="G18" s="912">
        <v>0.1182</v>
      </c>
      <c r="H18" s="1566"/>
    </row>
    <row r="19" spans="1:16">
      <c r="A19" s="1566"/>
      <c r="B19" s="1566"/>
      <c r="C19" s="1566"/>
      <c r="D19" s="1566"/>
      <c r="E19" s="1566"/>
      <c r="F19" s="1566"/>
      <c r="G19" s="1566"/>
      <c r="H19" s="1566"/>
    </row>
    <row r="20" spans="1:16" ht="15.75" thickBot="1">
      <c r="A20" s="1566"/>
      <c r="B20" s="1566"/>
      <c r="C20" s="1566"/>
      <c r="D20" s="1566"/>
      <c r="E20" s="1566"/>
      <c r="F20" s="1566"/>
      <c r="G20" s="1566"/>
      <c r="H20" s="1566"/>
    </row>
    <row r="21" spans="1:16" ht="60.75" thickBot="1">
      <c r="A21" s="917" t="s">
        <v>841</v>
      </c>
      <c r="B21" s="917" t="s">
        <v>1292</v>
      </c>
      <c r="C21" s="917" t="s">
        <v>1297</v>
      </c>
      <c r="D21" s="917" t="s">
        <v>819</v>
      </c>
      <c r="E21" s="917" t="s">
        <v>820</v>
      </c>
      <c r="F21" s="917" t="s">
        <v>821</v>
      </c>
      <c r="G21" s="917" t="s">
        <v>822</v>
      </c>
      <c r="H21" s="1566"/>
    </row>
    <row r="22" spans="1:16" ht="15.75" thickBot="1">
      <c r="A22" s="917" t="s">
        <v>155</v>
      </c>
      <c r="B22" s="916">
        <v>22.14</v>
      </c>
      <c r="C22" s="916">
        <v>24.14</v>
      </c>
      <c r="D22" s="916">
        <v>22.68</v>
      </c>
      <c r="E22" s="916">
        <v>20.53</v>
      </c>
      <c r="F22" s="916">
        <v>24.28</v>
      </c>
      <c r="G22" s="916">
        <v>23.44</v>
      </c>
      <c r="H22" s="1566"/>
    </row>
    <row r="23" spans="1:16" ht="15.75" thickBot="1">
      <c r="A23" s="917" t="s">
        <v>156</v>
      </c>
      <c r="B23" s="916">
        <v>27.56</v>
      </c>
      <c r="C23" s="916">
        <v>27.03</v>
      </c>
      <c r="D23" s="916">
        <v>27.56</v>
      </c>
      <c r="E23" s="916">
        <v>20.53</v>
      </c>
      <c r="F23" s="916">
        <v>27.17</v>
      </c>
      <c r="G23" s="916">
        <v>24.15</v>
      </c>
      <c r="H23" s="1566"/>
    </row>
    <row r="24" spans="1:16" ht="15.75" thickBot="1">
      <c r="A24" s="917" t="s">
        <v>823</v>
      </c>
      <c r="B24" s="912">
        <v>0.19700000000000001</v>
      </c>
      <c r="C24" s="912">
        <v>0.107</v>
      </c>
      <c r="D24" s="912">
        <v>0.17699999999999999</v>
      </c>
      <c r="E24" s="912">
        <v>0</v>
      </c>
      <c r="F24" s="912">
        <v>0.106</v>
      </c>
      <c r="G24" s="912">
        <v>0.03</v>
      </c>
      <c r="H24" s="1566"/>
    </row>
    <row r="25" spans="1:16">
      <c r="A25" s="1566"/>
      <c r="B25" s="1566"/>
      <c r="C25" s="1566"/>
      <c r="D25" s="1566"/>
      <c r="E25" s="1566"/>
      <c r="F25" s="1566"/>
      <c r="G25" s="1566"/>
      <c r="H25" s="1566"/>
    </row>
    <row r="26" spans="1:16" ht="15.75" thickBot="1">
      <c r="A26" s="1566"/>
      <c r="B26" s="1566"/>
      <c r="C26" s="1566"/>
      <c r="D26" s="1566"/>
      <c r="E26" s="1566"/>
      <c r="F26" s="1566"/>
      <c r="G26" s="1566"/>
      <c r="H26" s="1566"/>
      <c r="L26" s="1568"/>
      <c r="M26" s="1568"/>
      <c r="N26" s="1568"/>
      <c r="O26" s="1568"/>
      <c r="P26" s="1568"/>
    </row>
    <row r="27" spans="1:16" ht="60.75" thickBot="1">
      <c r="A27" s="917" t="s">
        <v>852</v>
      </c>
      <c r="B27" s="917" t="s">
        <v>1292</v>
      </c>
      <c r="C27" s="917" t="s">
        <v>1297</v>
      </c>
      <c r="D27" s="917" t="s">
        <v>819</v>
      </c>
      <c r="E27" s="917" t="s">
        <v>820</v>
      </c>
      <c r="F27" s="917" t="s">
        <v>821</v>
      </c>
      <c r="G27" s="917" t="s">
        <v>822</v>
      </c>
      <c r="H27" s="1566"/>
      <c r="K27" s="639"/>
      <c r="L27" s="639"/>
      <c r="M27" s="639"/>
      <c r="N27" s="639"/>
      <c r="O27" s="639"/>
      <c r="P27" s="142"/>
    </row>
    <row r="28" spans="1:16" ht="15.75" thickBot="1">
      <c r="A28" s="917" t="s">
        <v>155</v>
      </c>
      <c r="B28" s="916">
        <v>23.7</v>
      </c>
      <c r="C28" s="916">
        <v>26.94</v>
      </c>
      <c r="D28" s="916">
        <v>22.41</v>
      </c>
      <c r="E28" s="916">
        <v>23.7</v>
      </c>
      <c r="F28" s="916">
        <v>26.53</v>
      </c>
      <c r="G28" s="916">
        <v>29.66</v>
      </c>
      <c r="H28" s="1566"/>
    </row>
    <row r="29" spans="1:16" ht="15.75" thickBot="1">
      <c r="A29" s="917" t="s">
        <v>156</v>
      </c>
      <c r="B29" s="916">
        <v>30.51</v>
      </c>
      <c r="C29" s="916">
        <v>35.659999999999997</v>
      </c>
      <c r="D29" s="916">
        <v>30.51</v>
      </c>
      <c r="E29" s="916">
        <v>34.39</v>
      </c>
      <c r="F29" s="916">
        <v>35.71</v>
      </c>
      <c r="G29" s="916">
        <v>34.39</v>
      </c>
      <c r="H29" s="1566"/>
    </row>
    <row r="30" spans="1:16" ht="15.75" thickBot="1">
      <c r="A30" s="917" t="s">
        <v>823</v>
      </c>
      <c r="B30" s="912">
        <v>0.223</v>
      </c>
      <c r="C30" s="912">
        <v>0.24399999999999999</v>
      </c>
      <c r="D30" s="912">
        <v>0.26500000000000001</v>
      </c>
      <c r="E30" s="912">
        <v>0.311</v>
      </c>
      <c r="F30" s="912">
        <v>0.25700000000000001</v>
      </c>
      <c r="G30" s="912">
        <v>0.13700000000000001</v>
      </c>
      <c r="H30" s="1566"/>
    </row>
    <row r="31" spans="1:16">
      <c r="A31" s="1566"/>
      <c r="B31" s="1566"/>
      <c r="C31" s="1566"/>
      <c r="D31" s="1566"/>
      <c r="E31" s="1566"/>
      <c r="F31" s="1566"/>
      <c r="G31" s="1566"/>
      <c r="H31" s="1566"/>
    </row>
    <row r="32" spans="1:16" ht="15.75" thickBot="1">
      <c r="A32" s="1566"/>
      <c r="B32" s="1566"/>
      <c r="C32" s="1566"/>
      <c r="D32" s="1566"/>
      <c r="E32" s="1566"/>
      <c r="F32" s="1566"/>
      <c r="G32" s="1566"/>
      <c r="H32" s="1566"/>
    </row>
    <row r="33" spans="1:8" ht="60.75" thickBot="1">
      <c r="A33" s="917" t="s">
        <v>853</v>
      </c>
      <c r="B33" s="917" t="s">
        <v>1292</v>
      </c>
      <c r="C33" s="917" t="s">
        <v>1297</v>
      </c>
      <c r="D33" s="917" t="s">
        <v>819</v>
      </c>
      <c r="E33" s="917" t="s">
        <v>820</v>
      </c>
      <c r="F33" s="917" t="s">
        <v>821</v>
      </c>
      <c r="G33" s="917" t="s">
        <v>822</v>
      </c>
      <c r="H33" s="1566"/>
    </row>
    <row r="34" spans="1:8" ht="15.75" thickBot="1">
      <c r="A34" s="917" t="s">
        <v>155</v>
      </c>
      <c r="B34" s="916">
        <v>17.02</v>
      </c>
      <c r="C34" s="916">
        <v>19.100000000000001</v>
      </c>
      <c r="D34" s="916">
        <v>16.73</v>
      </c>
      <c r="E34" s="916">
        <v>18.72</v>
      </c>
      <c r="F34" s="916">
        <v>18.95</v>
      </c>
      <c r="G34" s="916">
        <v>20.34</v>
      </c>
      <c r="H34" s="1566"/>
    </row>
    <row r="35" spans="1:8" ht="15.75" thickBot="1">
      <c r="A35" s="917" t="s">
        <v>156</v>
      </c>
      <c r="B35" s="916">
        <v>16.36</v>
      </c>
      <c r="C35" s="916">
        <v>17.55</v>
      </c>
      <c r="D35" s="916">
        <v>16.36</v>
      </c>
      <c r="E35" s="916">
        <v>18.46</v>
      </c>
      <c r="F35" s="916">
        <v>17.510000000000002</v>
      </c>
      <c r="G35" s="916">
        <v>21.14</v>
      </c>
      <c r="H35" s="1566"/>
    </row>
    <row r="36" spans="1:8" ht="15.75" thickBot="1">
      <c r="A36" s="917" t="s">
        <v>823</v>
      </c>
      <c r="B36" s="912">
        <v>-4.07E-2</v>
      </c>
      <c r="C36" s="912">
        <v>-8.8700000000000001E-2</v>
      </c>
      <c r="D36" s="912">
        <v>-2.2800000000000001E-2</v>
      </c>
      <c r="E36" s="912">
        <v>-1.3899999999999999E-2</v>
      </c>
      <c r="F36" s="912">
        <v>-8.2500000000000004E-2</v>
      </c>
      <c r="G36" s="912">
        <v>3.8100000000000002E-2</v>
      </c>
      <c r="H36" s="1566"/>
    </row>
    <row r="37" spans="1:8">
      <c r="A37" s="1566"/>
      <c r="B37" s="1566"/>
      <c r="C37" s="1566"/>
      <c r="D37" s="1566"/>
      <c r="E37" s="1566"/>
      <c r="F37" s="1566"/>
      <c r="G37" s="1566"/>
      <c r="H37" s="1566"/>
    </row>
    <row r="38" spans="1:8" ht="15.75" thickBot="1">
      <c r="A38" s="1566"/>
      <c r="B38" s="1566"/>
      <c r="C38" s="1566"/>
      <c r="D38" s="1566"/>
      <c r="E38" s="1566"/>
      <c r="F38" s="1566"/>
      <c r="G38" s="1566"/>
      <c r="H38" s="1566"/>
    </row>
    <row r="39" spans="1:8" ht="60.75" thickBot="1">
      <c r="A39" s="917" t="s">
        <v>1293</v>
      </c>
      <c r="B39" s="917" t="s">
        <v>1292</v>
      </c>
      <c r="C39" s="917" t="s">
        <v>1297</v>
      </c>
      <c r="D39" s="917" t="s">
        <v>819</v>
      </c>
      <c r="E39" s="917" t="s">
        <v>820</v>
      </c>
      <c r="F39" s="917" t="s">
        <v>821</v>
      </c>
      <c r="G39" s="917" t="s">
        <v>822</v>
      </c>
      <c r="H39" s="1566"/>
    </row>
    <row r="40" spans="1:8" ht="15.75" thickBot="1">
      <c r="A40" s="917" t="s">
        <v>155</v>
      </c>
      <c r="B40" s="916">
        <v>24.35</v>
      </c>
      <c r="C40" s="916">
        <v>29.43</v>
      </c>
      <c r="D40" s="916" t="s">
        <v>1294</v>
      </c>
      <c r="E40" s="916" t="s">
        <v>1294</v>
      </c>
      <c r="F40" s="916" t="s">
        <v>1294</v>
      </c>
      <c r="G40" s="916" t="s">
        <v>1294</v>
      </c>
      <c r="H40" s="1566"/>
    </row>
    <row r="41" spans="1:8" ht="15.75" thickBot="1">
      <c r="A41" s="917" t="s">
        <v>156</v>
      </c>
      <c r="B41" s="916">
        <v>24.7</v>
      </c>
      <c r="C41" s="916">
        <v>27.26</v>
      </c>
      <c r="D41" s="916" t="s">
        <v>1294</v>
      </c>
      <c r="E41" s="916" t="s">
        <v>1294</v>
      </c>
      <c r="F41" s="916" t="s">
        <v>1294</v>
      </c>
      <c r="G41" s="916" t="s">
        <v>1294</v>
      </c>
      <c r="H41" s="1566"/>
    </row>
    <row r="42" spans="1:8" ht="15.75" thickBot="1">
      <c r="A42" s="917" t="s">
        <v>823</v>
      </c>
      <c r="B42" s="912">
        <v>1.4200000000000001E-2</v>
      </c>
      <c r="C42" s="912">
        <v>7.9600000000000004E-2</v>
      </c>
      <c r="D42" s="916" t="s">
        <v>1294</v>
      </c>
      <c r="E42" s="916" t="s">
        <v>1294</v>
      </c>
      <c r="F42" s="916" t="s">
        <v>1294</v>
      </c>
      <c r="G42" s="916" t="s">
        <v>1294</v>
      </c>
      <c r="H42" s="1566"/>
    </row>
    <row r="43" spans="1:8">
      <c r="A43" s="1566"/>
      <c r="B43" s="1566"/>
      <c r="C43" s="1566"/>
      <c r="D43" s="1566"/>
      <c r="E43" s="1566"/>
      <c r="F43" s="1566"/>
      <c r="G43" s="1566"/>
      <c r="H43" s="1566"/>
    </row>
    <row r="44" spans="1:8" ht="15.75" thickBot="1">
      <c r="A44" s="1566"/>
      <c r="B44" s="1566"/>
      <c r="C44" s="1566"/>
      <c r="D44" s="1566"/>
      <c r="E44" s="1566"/>
      <c r="F44" s="1566"/>
      <c r="G44" s="1566"/>
      <c r="H44" s="1566"/>
    </row>
    <row r="45" spans="1:8" ht="60.75" thickBot="1">
      <c r="A45" s="917" t="s">
        <v>1295</v>
      </c>
      <c r="B45" s="917" t="s">
        <v>1292</v>
      </c>
      <c r="C45" s="917" t="s">
        <v>1297</v>
      </c>
      <c r="D45" s="917" t="s">
        <v>819</v>
      </c>
      <c r="E45" s="917" t="s">
        <v>820</v>
      </c>
      <c r="F45" s="917" t="s">
        <v>821</v>
      </c>
      <c r="G45" s="917" t="s">
        <v>822</v>
      </c>
      <c r="H45" s="1566"/>
    </row>
    <row r="46" spans="1:8" ht="15.75" thickBot="1">
      <c r="A46" s="917" t="s">
        <v>155</v>
      </c>
      <c r="B46" s="916">
        <v>18.75</v>
      </c>
      <c r="C46" s="916">
        <v>19.23</v>
      </c>
      <c r="D46" s="916">
        <v>19.34</v>
      </c>
      <c r="E46" s="916">
        <v>21.02</v>
      </c>
      <c r="F46" s="916">
        <v>20.02</v>
      </c>
      <c r="G46" s="916">
        <v>20.23</v>
      </c>
      <c r="H46" s="1566"/>
    </row>
    <row r="47" spans="1:8" ht="15.75" thickBot="1">
      <c r="A47" s="917" t="s">
        <v>156</v>
      </c>
      <c r="B47" s="916">
        <v>21.42</v>
      </c>
      <c r="C47" s="916">
        <v>20.71</v>
      </c>
      <c r="D47" s="916">
        <v>21.88</v>
      </c>
      <c r="E47" s="916">
        <v>21.3</v>
      </c>
      <c r="F47" s="916">
        <v>22.29</v>
      </c>
      <c r="G47" s="916">
        <v>20.99</v>
      </c>
      <c r="H47" s="1566"/>
    </row>
    <row r="48" spans="1:8" ht="15.75" thickBot="1">
      <c r="A48" s="917" t="s">
        <v>823</v>
      </c>
      <c r="B48" s="912">
        <v>0.125</v>
      </c>
      <c r="C48" s="912">
        <v>7.1999999999999995E-2</v>
      </c>
      <c r="D48" s="912">
        <v>0.11609999999999999</v>
      </c>
      <c r="E48" s="912">
        <v>1.3100000000000001E-2</v>
      </c>
      <c r="F48" s="912">
        <v>0.1018</v>
      </c>
      <c r="G48" s="912">
        <v>3.6200000000000003E-2</v>
      </c>
      <c r="H48" s="1566"/>
    </row>
    <row r="49" spans="1:16">
      <c r="A49" s="1566"/>
      <c r="B49" s="1566"/>
      <c r="C49" s="1566"/>
      <c r="D49" s="1566"/>
      <c r="E49" s="1566"/>
      <c r="F49" s="1566"/>
      <c r="G49" s="1566"/>
      <c r="H49" s="1566"/>
    </row>
    <row r="50" spans="1:16" ht="15.75" thickBot="1">
      <c r="A50" s="1566"/>
      <c r="B50" s="1566"/>
      <c r="C50" s="1566"/>
      <c r="D50" s="1566"/>
      <c r="E50" s="1566"/>
      <c r="F50" s="1566"/>
      <c r="G50" s="1566"/>
      <c r="H50" s="1566"/>
    </row>
    <row r="51" spans="1:16" ht="60.75" thickBot="1">
      <c r="A51" s="917" t="s">
        <v>1296</v>
      </c>
      <c r="B51" s="917" t="s">
        <v>1292</v>
      </c>
      <c r="C51" s="917" t="s">
        <v>1297</v>
      </c>
      <c r="D51" s="917" t="s">
        <v>819</v>
      </c>
      <c r="E51" s="917" t="s">
        <v>820</v>
      </c>
      <c r="F51" s="917" t="s">
        <v>821</v>
      </c>
      <c r="G51" s="917" t="s">
        <v>822</v>
      </c>
      <c r="H51" s="1566"/>
    </row>
    <row r="52" spans="1:16" ht="15.75" thickBot="1">
      <c r="A52" s="917" t="s">
        <v>155</v>
      </c>
      <c r="B52" s="916">
        <v>26.81</v>
      </c>
      <c r="C52" s="916">
        <v>26.36</v>
      </c>
      <c r="D52" s="916" t="s">
        <v>1294</v>
      </c>
      <c r="E52" s="916" t="s">
        <v>1294</v>
      </c>
      <c r="F52" s="916" t="s">
        <v>1294</v>
      </c>
      <c r="G52" s="916" t="s">
        <v>1294</v>
      </c>
      <c r="H52" s="1566"/>
    </row>
    <row r="53" spans="1:16" ht="15.75" thickBot="1">
      <c r="A53" s="917" t="s">
        <v>156</v>
      </c>
      <c r="B53" s="916">
        <v>22.22</v>
      </c>
      <c r="C53" s="916">
        <v>23.82</v>
      </c>
      <c r="D53" s="916" t="s">
        <v>1294</v>
      </c>
      <c r="E53" s="916" t="s">
        <v>1294</v>
      </c>
      <c r="F53" s="916" t="s">
        <v>1294</v>
      </c>
      <c r="G53" s="916" t="s">
        <v>1294</v>
      </c>
      <c r="H53" s="1566"/>
    </row>
    <row r="54" spans="1:16" ht="15.75" thickBot="1">
      <c r="A54" s="917" t="s">
        <v>823</v>
      </c>
      <c r="B54" s="912">
        <v>-0.20660000000000001</v>
      </c>
      <c r="C54" s="912">
        <v>-0.1066</v>
      </c>
      <c r="D54" s="916" t="s">
        <v>1294</v>
      </c>
      <c r="E54" s="916" t="s">
        <v>1294</v>
      </c>
      <c r="F54" s="916" t="s">
        <v>1294</v>
      </c>
      <c r="G54" s="916" t="s">
        <v>1294</v>
      </c>
      <c r="H54" s="1566"/>
    </row>
    <row r="55" spans="1:16">
      <c r="A55" s="1568"/>
      <c r="B55" s="1568"/>
      <c r="C55" s="1568"/>
      <c r="D55" s="1568"/>
      <c r="E55" s="1568"/>
      <c r="F55" s="1568"/>
      <c r="G55" s="1568"/>
      <c r="H55" s="1568"/>
      <c r="I55" s="1566"/>
      <c r="J55" s="1566"/>
      <c r="K55" s="1566"/>
      <c r="L55" s="1566"/>
      <c r="M55" s="1566"/>
      <c r="N55" s="1566"/>
      <c r="O55" s="1566"/>
      <c r="P55" s="1566"/>
    </row>
  </sheetData>
  <hyperlinks>
    <hyperlink ref="B13" r:id="rId1" xr:uid="{00000000-0004-0000-0200-000000000000}"/>
    <hyperlink ref="F13" r:id="rId2" xr:uid="{00000000-0004-0000-0200-000001000000}"/>
    <hyperlink ref="D13" r:id="rId3" xr:uid="{00000000-0004-0000-0200-000002000000}"/>
    <hyperlink ref="C13" r:id="rId4" location="on-this-page-3" xr:uid="{00000000-0004-0000-0200-000003000000}"/>
    <hyperlink ref="G13" r:id="rId5" xr:uid="{00000000-0004-0000-0200-000004000000}"/>
    <hyperlink ref="H13" r:id="rId6" xr:uid="{00000000-0004-0000-0200-000005000000}"/>
  </hyperlinks>
  <pageMargins left="0.7" right="0.7" top="0.75" bottom="0.75" header="0.3" footer="0.3"/>
  <pageSetup paperSize="9" orientation="portrait" r:id="rId7"/>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52"/>
  <sheetViews>
    <sheetView workbookViewId="0">
      <selection activeCell="A3" sqref="A3"/>
    </sheetView>
  </sheetViews>
  <sheetFormatPr defaultColWidth="9.140625" defaultRowHeight="15"/>
  <cols>
    <col min="1" max="1" width="20.28515625" style="669" customWidth="1"/>
    <col min="2" max="3" width="9.140625" style="669"/>
    <col min="4" max="4" width="9.7109375" style="669" customWidth="1"/>
    <col min="5" max="16384" width="9.140625" style="669"/>
  </cols>
  <sheetData>
    <row r="1" spans="1:6" s="1546" customFormat="1" ht="18.75">
      <c r="A1" s="640" t="s">
        <v>1289</v>
      </c>
    </row>
    <row r="2" spans="1:6" s="1546" customFormat="1">
      <c r="A2" s="1546" t="s">
        <v>1290</v>
      </c>
    </row>
    <row r="3" spans="1:6">
      <c r="A3" s="703" t="s">
        <v>1119</v>
      </c>
      <c r="C3" s="704"/>
    </row>
    <row r="4" spans="1:6">
      <c r="A4" s="710"/>
      <c r="B4" s="711"/>
      <c r="C4" s="704"/>
    </row>
    <row r="5" spans="1:6">
      <c r="A5" s="704"/>
      <c r="B5" s="704" t="s">
        <v>2</v>
      </c>
      <c r="C5" s="704" t="s">
        <v>243</v>
      </c>
    </row>
    <row r="6" spans="1:6">
      <c r="A6" s="704">
        <v>2003</v>
      </c>
      <c r="B6" s="712">
        <v>9.0667552308203252</v>
      </c>
      <c r="C6" s="712">
        <v>11.648330438139356</v>
      </c>
      <c r="E6" s="639"/>
      <c r="F6" s="639"/>
    </row>
    <row r="7" spans="1:6">
      <c r="A7" s="704">
        <v>2004</v>
      </c>
      <c r="B7" s="712">
        <v>8.9773100953633662</v>
      </c>
      <c r="C7" s="712">
        <v>11.647795136400555</v>
      </c>
      <c r="E7" s="639"/>
      <c r="F7" s="639"/>
    </row>
    <row r="8" spans="1:6">
      <c r="A8" s="704">
        <v>2005</v>
      </c>
      <c r="B8" s="712">
        <v>9.5299837925445701</v>
      </c>
      <c r="C8" s="712">
        <v>11.304059808838836</v>
      </c>
      <c r="E8" s="639"/>
      <c r="F8" s="639"/>
    </row>
    <row r="9" spans="1:6">
      <c r="A9" s="704">
        <v>2006</v>
      </c>
      <c r="B9" s="712">
        <v>11.216172155200521</v>
      </c>
      <c r="C9" s="712">
        <v>10.725225012958861</v>
      </c>
      <c r="E9" s="639"/>
      <c r="F9" s="639"/>
    </row>
    <row r="10" spans="1:6">
      <c r="A10" s="704">
        <v>2007</v>
      </c>
      <c r="B10" s="712">
        <v>10.44969265609835</v>
      </c>
      <c r="C10" s="712">
        <v>11.113709715141026</v>
      </c>
      <c r="E10" s="639"/>
      <c r="F10" s="639"/>
    </row>
    <row r="11" spans="1:6">
      <c r="A11" s="704">
        <v>2008</v>
      </c>
      <c r="B11" s="712">
        <v>10.029498525073747</v>
      </c>
      <c r="C11" s="712">
        <v>11.725136637548465</v>
      </c>
      <c r="E11" s="639"/>
      <c r="F11" s="639"/>
    </row>
    <row r="12" spans="1:6">
      <c r="A12" s="704">
        <v>2009</v>
      </c>
      <c r="B12" s="712">
        <v>11.745298581326296</v>
      </c>
      <c r="C12" s="712">
        <v>11.920130020896215</v>
      </c>
      <c r="E12" s="639"/>
      <c r="F12" s="639"/>
    </row>
    <row r="13" spans="1:6">
      <c r="A13" s="704">
        <v>2010</v>
      </c>
      <c r="B13" s="712">
        <v>11.315185306657922</v>
      </c>
      <c r="C13" s="712">
        <v>11.527777777777779</v>
      </c>
      <c r="E13" s="639"/>
      <c r="F13" s="639"/>
    </row>
    <row r="14" spans="1:6">
      <c r="A14" s="704">
        <v>2011</v>
      </c>
      <c r="B14" s="712">
        <v>9.5391556558169519</v>
      </c>
      <c r="C14" s="712">
        <v>11.100465370928005</v>
      </c>
      <c r="E14" s="639"/>
      <c r="F14" s="639"/>
    </row>
    <row r="15" spans="1:6">
      <c r="A15" s="704">
        <v>2012</v>
      </c>
      <c r="B15" s="712">
        <v>9.502407704654896</v>
      </c>
      <c r="C15" s="712">
        <v>10.759060861636653</v>
      </c>
      <c r="E15" s="639"/>
      <c r="F15" s="639"/>
    </row>
    <row r="16" spans="1:6">
      <c r="A16" s="704">
        <v>2013</v>
      </c>
      <c r="B16" s="712">
        <v>9.7897897897897899</v>
      </c>
      <c r="C16" s="712">
        <v>10.392773325067528</v>
      </c>
      <c r="E16" s="639"/>
      <c r="F16" s="639"/>
    </row>
    <row r="17" spans="1:6">
      <c r="A17" s="704">
        <v>2014</v>
      </c>
      <c r="B17" s="712">
        <v>10.603</v>
      </c>
      <c r="C17" s="712">
        <v>10.549999999999999</v>
      </c>
      <c r="E17" s="639"/>
      <c r="F17" s="639"/>
    </row>
    <row r="18" spans="1:6">
      <c r="A18" s="704">
        <v>2015</v>
      </c>
      <c r="B18" s="712">
        <v>10.1</v>
      </c>
      <c r="C18" s="712">
        <v>11</v>
      </c>
    </row>
    <row r="19" spans="1:6" s="1299" customFormat="1">
      <c r="A19" s="704">
        <v>2016</v>
      </c>
      <c r="B19" s="712">
        <v>10</v>
      </c>
      <c r="C19" s="712">
        <v>11.1</v>
      </c>
    </row>
    <row r="20" spans="1:6">
      <c r="A20" s="704"/>
      <c r="B20" s="713"/>
    </row>
    <row r="21" spans="1:6">
      <c r="A21" s="711" t="s">
        <v>634</v>
      </c>
      <c r="B21" s="706" t="s">
        <v>640</v>
      </c>
    </row>
    <row r="24" spans="1:6">
      <c r="A24" s="1317" t="s">
        <v>1118</v>
      </c>
      <c r="C24" s="704"/>
    </row>
    <row r="26" spans="1:6">
      <c r="A26" s="704"/>
      <c r="B26" s="704" t="s">
        <v>243</v>
      </c>
      <c r="C26" s="704" t="s">
        <v>2</v>
      </c>
    </row>
    <row r="27" spans="1:6">
      <c r="A27" s="704" t="s">
        <v>631</v>
      </c>
      <c r="B27" s="1319">
        <v>7.401405012192745</v>
      </c>
      <c r="C27" s="1319">
        <v>8.2120656668668204</v>
      </c>
      <c r="D27" s="143"/>
      <c r="E27" s="143"/>
      <c r="F27" s="143"/>
    </row>
    <row r="28" spans="1:6">
      <c r="A28" s="704" t="s">
        <v>632</v>
      </c>
      <c r="B28" s="1319">
        <v>21.287687813834072</v>
      </c>
      <c r="C28" s="1319">
        <v>9.9548355381549722</v>
      </c>
      <c r="D28" s="143"/>
      <c r="E28" s="143"/>
      <c r="F28" s="143"/>
    </row>
    <row r="29" spans="1:6">
      <c r="A29" s="704" t="s">
        <v>641</v>
      </c>
      <c r="B29" s="1319">
        <v>14.151165952522557</v>
      </c>
      <c r="C29" s="1319">
        <v>16.636802830638029</v>
      </c>
      <c r="D29" s="143"/>
      <c r="E29" s="143"/>
      <c r="F29" s="143"/>
    </row>
    <row r="30" spans="1:6">
      <c r="A30" s="704" t="s">
        <v>642</v>
      </c>
      <c r="B30" s="1319">
        <v>11.857789404885029</v>
      </c>
      <c r="C30" s="1319">
        <v>12.687500168767031</v>
      </c>
      <c r="D30" s="143"/>
      <c r="E30" s="143"/>
      <c r="F30" s="143"/>
    </row>
    <row r="31" spans="1:6">
      <c r="A31" s="704" t="s">
        <v>104</v>
      </c>
      <c r="B31" s="1319">
        <v>11.043974200653551</v>
      </c>
      <c r="C31" s="1319">
        <v>10.194273776379674</v>
      </c>
      <c r="D31" s="143"/>
      <c r="E31" s="143"/>
      <c r="F31" s="143"/>
    </row>
    <row r="33" spans="1:9">
      <c r="A33" s="711" t="s">
        <v>634</v>
      </c>
      <c r="B33" s="706" t="s">
        <v>643</v>
      </c>
    </row>
    <row r="37" spans="1:9" ht="18">
      <c r="A37" s="1314" t="s">
        <v>1116</v>
      </c>
      <c r="B37" s="1299"/>
      <c r="C37" s="1299"/>
      <c r="D37" s="1299"/>
      <c r="E37" s="1299"/>
      <c r="F37" s="1299"/>
      <c r="G37" s="1299"/>
      <c r="H37" s="1299"/>
      <c r="I37" s="1299"/>
    </row>
    <row r="38" spans="1:9">
      <c r="A38" s="1318"/>
      <c r="B38" s="1318"/>
      <c r="C38" s="1318"/>
      <c r="D38" s="1318"/>
      <c r="E38" s="1318"/>
      <c r="F38" s="1318"/>
      <c r="G38" s="1318"/>
      <c r="H38" s="1318"/>
      <c r="I38" s="1318"/>
    </row>
    <row r="39" spans="1:9" ht="15" customHeight="1">
      <c r="A39" s="1820" t="s">
        <v>438</v>
      </c>
      <c r="B39" s="1823" t="s">
        <v>644</v>
      </c>
      <c r="C39" s="1824"/>
      <c r="D39" s="1827" t="s">
        <v>645</v>
      </c>
      <c r="E39" s="1824"/>
      <c r="F39" s="1829" t="s">
        <v>646</v>
      </c>
      <c r="G39" s="1829" t="s">
        <v>647</v>
      </c>
      <c r="H39" s="1814" t="s">
        <v>648</v>
      </c>
      <c r="I39" s="1817" t="s">
        <v>649</v>
      </c>
    </row>
    <row r="40" spans="1:9">
      <c r="A40" s="1821"/>
      <c r="B40" s="1825"/>
      <c r="C40" s="1826"/>
      <c r="D40" s="1828"/>
      <c r="E40" s="1826"/>
      <c r="F40" s="1830"/>
      <c r="G40" s="1832"/>
      <c r="H40" s="1815"/>
      <c r="I40" s="1818"/>
    </row>
    <row r="41" spans="1:9" ht="24">
      <c r="A41" s="1822"/>
      <c r="B41" s="1300" t="s">
        <v>650</v>
      </c>
      <c r="C41" s="1300" t="s">
        <v>651</v>
      </c>
      <c r="D41" s="1300" t="s">
        <v>650</v>
      </c>
      <c r="E41" s="1300" t="s">
        <v>651</v>
      </c>
      <c r="F41" s="1831"/>
      <c r="G41" s="1833"/>
      <c r="H41" s="1816"/>
      <c r="I41" s="1819"/>
    </row>
    <row r="42" spans="1:9">
      <c r="A42" s="1321" t="s">
        <v>289</v>
      </c>
      <c r="B42" s="1315">
        <v>90.6</v>
      </c>
      <c r="C42" s="1302">
        <v>9.4</v>
      </c>
      <c r="D42" s="1301">
        <v>2306</v>
      </c>
      <c r="E42" s="1301">
        <v>239</v>
      </c>
      <c r="F42" s="1301">
        <v>2545</v>
      </c>
      <c r="G42" s="1302">
        <v>9.4</v>
      </c>
      <c r="H42" s="1301">
        <v>67</v>
      </c>
      <c r="I42" s="1303">
        <v>278</v>
      </c>
    </row>
    <row r="43" spans="1:9">
      <c r="A43" s="1322" t="s">
        <v>287</v>
      </c>
      <c r="B43" s="1316">
        <v>88.3</v>
      </c>
      <c r="C43" s="1305">
        <v>11.7</v>
      </c>
      <c r="D43" s="1304">
        <v>1722</v>
      </c>
      <c r="E43" s="1304">
        <v>229</v>
      </c>
      <c r="F43" s="1304">
        <v>1951</v>
      </c>
      <c r="G43" s="1305">
        <v>9</v>
      </c>
      <c r="H43" s="1304">
        <v>80</v>
      </c>
      <c r="I43" s="1306">
        <v>349</v>
      </c>
    </row>
    <row r="44" spans="1:9">
      <c r="A44" s="1322" t="s">
        <v>2</v>
      </c>
      <c r="B44" s="1316">
        <v>90</v>
      </c>
      <c r="C44" s="1305">
        <v>10</v>
      </c>
      <c r="D44" s="1304">
        <v>3075</v>
      </c>
      <c r="E44" s="1304">
        <v>341</v>
      </c>
      <c r="F44" s="1304">
        <v>3416</v>
      </c>
      <c r="G44" s="1305">
        <v>13.4</v>
      </c>
      <c r="H44" s="1304">
        <v>102</v>
      </c>
      <c r="I44" s="1306">
        <v>298</v>
      </c>
    </row>
    <row r="45" spans="1:9">
      <c r="A45" s="1322" t="s">
        <v>281</v>
      </c>
      <c r="B45" s="1316">
        <v>86.2</v>
      </c>
      <c r="C45" s="1305">
        <v>13.8</v>
      </c>
      <c r="D45" s="1304">
        <v>995</v>
      </c>
      <c r="E45" s="1304">
        <v>159</v>
      </c>
      <c r="F45" s="1304">
        <v>1155</v>
      </c>
      <c r="G45" s="1305">
        <v>6.2</v>
      </c>
      <c r="H45" s="1304">
        <v>54</v>
      </c>
      <c r="I45" s="1306">
        <v>338</v>
      </c>
    </row>
    <row r="46" spans="1:9">
      <c r="A46" s="1322" t="s">
        <v>283</v>
      </c>
      <c r="B46" s="1316">
        <v>87.2</v>
      </c>
      <c r="C46" s="1305">
        <v>12.8</v>
      </c>
      <c r="D46" s="1304">
        <v>2718</v>
      </c>
      <c r="E46" s="1304">
        <v>399</v>
      </c>
      <c r="F46" s="1304">
        <v>3117</v>
      </c>
      <c r="G46" s="1305">
        <v>15.7</v>
      </c>
      <c r="H46" s="1304">
        <v>107</v>
      </c>
      <c r="I46" s="1306">
        <v>268</v>
      </c>
    </row>
    <row r="47" spans="1:9">
      <c r="A47" s="1322" t="s">
        <v>323</v>
      </c>
      <c r="B47" s="1316">
        <v>91</v>
      </c>
      <c r="C47" s="1305">
        <v>9</v>
      </c>
      <c r="D47" s="1304">
        <v>3418</v>
      </c>
      <c r="E47" s="1304">
        <v>337</v>
      </c>
      <c r="F47" s="1304">
        <v>3755</v>
      </c>
      <c r="G47" s="1305">
        <v>13.2</v>
      </c>
      <c r="H47" s="1304">
        <v>150</v>
      </c>
      <c r="I47" s="1306">
        <v>447</v>
      </c>
    </row>
    <row r="48" spans="1:9">
      <c r="A48" s="1322" t="s">
        <v>324</v>
      </c>
      <c r="B48" s="1316">
        <v>89.8</v>
      </c>
      <c r="C48" s="1305">
        <v>10.199999999999999</v>
      </c>
      <c r="D48" s="1304">
        <v>2142</v>
      </c>
      <c r="E48" s="1304">
        <v>244</v>
      </c>
      <c r="F48" s="1304">
        <v>2386</v>
      </c>
      <c r="G48" s="1305">
        <v>9.6</v>
      </c>
      <c r="H48" s="1304">
        <v>95</v>
      </c>
      <c r="I48" s="1306">
        <v>391</v>
      </c>
    </row>
    <row r="49" spans="1:9">
      <c r="A49" s="1322" t="s">
        <v>288</v>
      </c>
      <c r="B49" s="1316">
        <v>86.3</v>
      </c>
      <c r="C49" s="1305">
        <v>13.7</v>
      </c>
      <c r="D49" s="1304">
        <v>2066</v>
      </c>
      <c r="E49" s="1304">
        <v>327</v>
      </c>
      <c r="F49" s="1304">
        <v>2393</v>
      </c>
      <c r="G49" s="1305">
        <v>12.8</v>
      </c>
      <c r="H49" s="1304">
        <v>109</v>
      </c>
      <c r="I49" s="1306">
        <v>332</v>
      </c>
    </row>
    <row r="50" spans="1:9">
      <c r="A50" s="1323" t="s">
        <v>286</v>
      </c>
      <c r="B50" s="1320">
        <v>87.9</v>
      </c>
      <c r="C50" s="1308">
        <v>12.1</v>
      </c>
      <c r="D50" s="1307">
        <v>2003</v>
      </c>
      <c r="E50" s="1307">
        <v>275</v>
      </c>
      <c r="F50" s="1307">
        <v>2278</v>
      </c>
      <c r="G50" s="1308">
        <v>10.8</v>
      </c>
      <c r="H50" s="1307">
        <v>69</v>
      </c>
      <c r="I50" s="1309">
        <v>252</v>
      </c>
    </row>
    <row r="51" spans="1:9" ht="15.75" thickBot="1">
      <c r="A51" s="1310" t="s">
        <v>652</v>
      </c>
      <c r="B51" s="1312">
        <v>88.9</v>
      </c>
      <c r="C51" s="1312">
        <v>11.1</v>
      </c>
      <c r="D51" s="1311">
        <v>20446</v>
      </c>
      <c r="E51" s="1311">
        <v>2551</v>
      </c>
      <c r="F51" s="1311">
        <v>22996</v>
      </c>
      <c r="G51" s="1312">
        <v>100</v>
      </c>
      <c r="H51" s="1311">
        <v>832</v>
      </c>
      <c r="I51" s="1313">
        <v>326</v>
      </c>
    </row>
    <row r="52" spans="1:9">
      <c r="A52" s="714" t="s">
        <v>1117</v>
      </c>
      <c r="B52" s="714"/>
      <c r="C52" s="714"/>
      <c r="D52" s="714"/>
      <c r="E52" s="714"/>
      <c r="F52" s="714"/>
      <c r="G52" s="714"/>
      <c r="H52" s="715"/>
      <c r="I52" s="716" t="s">
        <v>243</v>
      </c>
    </row>
  </sheetData>
  <mergeCells count="7">
    <mergeCell ref="H39:H41"/>
    <mergeCell ref="I39:I41"/>
    <mergeCell ref="A39:A41"/>
    <mergeCell ref="B39:C40"/>
    <mergeCell ref="D39:E40"/>
    <mergeCell ref="F39:F41"/>
    <mergeCell ref="G39:G41"/>
  </mergeCells>
  <hyperlinks>
    <hyperlink ref="A53" location="Contents!A1" display="Back to contents"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B33"/>
  <sheetViews>
    <sheetView workbookViewId="0"/>
  </sheetViews>
  <sheetFormatPr defaultRowHeight="15"/>
  <cols>
    <col min="1" max="1" width="12.85546875" customWidth="1"/>
  </cols>
  <sheetData>
    <row r="1" spans="1:28" s="1546" customFormat="1" ht="18.75">
      <c r="A1" s="640" t="s">
        <v>1291</v>
      </c>
    </row>
    <row r="2" spans="1:28" s="1546" customFormat="1"/>
    <row r="3" spans="1:28">
      <c r="A3" s="141" t="s">
        <v>205</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row>
    <row r="4" spans="1:28">
      <c r="A4" s="141" t="s">
        <v>206</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row>
    <row r="5" spans="1:28">
      <c r="A5" s="140"/>
      <c r="B5" s="1683" t="s">
        <v>207</v>
      </c>
      <c r="C5" s="1683"/>
      <c r="D5" s="1683"/>
      <c r="E5" s="1683"/>
      <c r="F5" s="1683"/>
      <c r="G5" s="1683"/>
      <c r="H5" s="140"/>
      <c r="I5" s="1683" t="s">
        <v>208</v>
      </c>
      <c r="J5" s="1683"/>
      <c r="K5" s="1683"/>
      <c r="L5" s="1683"/>
      <c r="M5" s="1683"/>
      <c r="N5" s="1683"/>
      <c r="O5" s="140"/>
      <c r="P5" s="1683" t="s">
        <v>209</v>
      </c>
      <c r="Q5" s="1683"/>
      <c r="R5" s="1683"/>
      <c r="S5" s="1683"/>
      <c r="T5" s="1683"/>
      <c r="U5" s="1683"/>
      <c r="V5" s="140"/>
      <c r="W5" s="1683" t="s">
        <v>210</v>
      </c>
      <c r="X5" s="1683"/>
      <c r="Y5" s="1683"/>
      <c r="Z5" s="1683"/>
      <c r="AA5" s="1683"/>
      <c r="AB5" s="1683"/>
    </row>
    <row r="6" spans="1:28">
      <c r="A6" s="140"/>
      <c r="B6" s="1683" t="s">
        <v>211</v>
      </c>
      <c r="C6" s="1683"/>
      <c r="D6" s="1683"/>
      <c r="E6" s="1683" t="s">
        <v>212</v>
      </c>
      <c r="F6" s="1683"/>
      <c r="G6" s="1683"/>
      <c r="H6" s="140"/>
      <c r="I6" s="1683" t="s">
        <v>211</v>
      </c>
      <c r="J6" s="1683"/>
      <c r="K6" s="1683"/>
      <c r="L6" s="1683" t="s">
        <v>212</v>
      </c>
      <c r="M6" s="1683"/>
      <c r="N6" s="1683"/>
      <c r="O6" s="140"/>
      <c r="P6" s="1683" t="s">
        <v>211</v>
      </c>
      <c r="Q6" s="1683"/>
      <c r="R6" s="1683"/>
      <c r="S6" s="1683" t="s">
        <v>212</v>
      </c>
      <c r="T6" s="1683"/>
      <c r="U6" s="1683"/>
      <c r="V6" s="140"/>
      <c r="W6" s="1683" t="s">
        <v>211</v>
      </c>
      <c r="X6" s="1683"/>
      <c r="Y6" s="1683"/>
      <c r="Z6" s="1683" t="s">
        <v>212</v>
      </c>
      <c r="AA6" s="1683"/>
      <c r="AB6" s="1683"/>
    </row>
    <row r="7" spans="1:28">
      <c r="A7" s="140"/>
      <c r="B7" s="140" t="s">
        <v>176</v>
      </c>
      <c r="C7" s="1683" t="s">
        <v>2</v>
      </c>
      <c r="D7" s="1683"/>
      <c r="E7" s="140" t="s">
        <v>176</v>
      </c>
      <c r="F7" s="1683" t="s">
        <v>2</v>
      </c>
      <c r="G7" s="1683"/>
      <c r="H7" s="140"/>
      <c r="I7" s="140" t="s">
        <v>176</v>
      </c>
      <c r="J7" s="1683" t="s">
        <v>2</v>
      </c>
      <c r="K7" s="1683"/>
      <c r="L7" s="140" t="s">
        <v>176</v>
      </c>
      <c r="M7" s="1683" t="s">
        <v>2</v>
      </c>
      <c r="N7" s="1683"/>
      <c r="O7" s="140"/>
      <c r="P7" s="140" t="s">
        <v>176</v>
      </c>
      <c r="Q7" s="1683" t="s">
        <v>2</v>
      </c>
      <c r="R7" s="1683"/>
      <c r="S7" s="140" t="s">
        <v>176</v>
      </c>
      <c r="T7" s="1683" t="s">
        <v>2</v>
      </c>
      <c r="U7" s="1683"/>
      <c r="V7" s="140"/>
      <c r="W7" s="140" t="s">
        <v>176</v>
      </c>
      <c r="X7" s="1683" t="s">
        <v>2</v>
      </c>
      <c r="Y7" s="1683"/>
      <c r="Z7" s="140" t="s">
        <v>176</v>
      </c>
      <c r="AA7" s="1683" t="s">
        <v>2</v>
      </c>
      <c r="AB7" s="1683"/>
    </row>
    <row r="8" spans="1:28" ht="75">
      <c r="A8" s="140"/>
      <c r="B8" s="140" t="s">
        <v>213</v>
      </c>
      <c r="C8" s="140" t="s">
        <v>213</v>
      </c>
      <c r="D8" s="140" t="s">
        <v>214</v>
      </c>
      <c r="E8" s="140" t="s">
        <v>213</v>
      </c>
      <c r="F8" s="140" t="s">
        <v>213</v>
      </c>
      <c r="G8" s="140" t="s">
        <v>214</v>
      </c>
      <c r="H8" s="140"/>
      <c r="I8" s="140" t="s">
        <v>213</v>
      </c>
      <c r="J8" s="140" t="s">
        <v>213</v>
      </c>
      <c r="K8" s="140" t="s">
        <v>214</v>
      </c>
      <c r="L8" s="140" t="s">
        <v>213</v>
      </c>
      <c r="M8" s="140" t="s">
        <v>213</v>
      </c>
      <c r="N8" s="140" t="s">
        <v>214</v>
      </c>
      <c r="O8" s="140"/>
      <c r="P8" s="140" t="s">
        <v>213</v>
      </c>
      <c r="Q8" s="140" t="s">
        <v>213</v>
      </c>
      <c r="R8" s="140" t="s">
        <v>214</v>
      </c>
      <c r="S8" s="140" t="s">
        <v>213</v>
      </c>
      <c r="T8" s="140" t="s">
        <v>213</v>
      </c>
      <c r="U8" s="140" t="s">
        <v>214</v>
      </c>
      <c r="V8" s="140"/>
      <c r="W8" s="140" t="s">
        <v>213</v>
      </c>
      <c r="X8" s="140" t="s">
        <v>213</v>
      </c>
      <c r="Y8" s="140" t="s">
        <v>214</v>
      </c>
      <c r="Z8" s="140" t="s">
        <v>213</v>
      </c>
      <c r="AA8" s="140" t="s">
        <v>213</v>
      </c>
      <c r="AB8" s="140" t="s">
        <v>214</v>
      </c>
    </row>
    <row r="9" spans="1:28">
      <c r="A9" s="141" t="s">
        <v>215</v>
      </c>
      <c r="B9" s="589">
        <v>19</v>
      </c>
      <c r="C9" s="589">
        <v>17</v>
      </c>
      <c r="D9" s="141">
        <v>1.2</v>
      </c>
      <c r="E9" s="589">
        <v>25</v>
      </c>
      <c r="F9" s="589">
        <v>29</v>
      </c>
      <c r="G9" s="158">
        <v>2</v>
      </c>
      <c r="H9" s="141"/>
      <c r="I9" s="747">
        <v>25</v>
      </c>
      <c r="J9" s="747">
        <v>25</v>
      </c>
      <c r="K9" s="747">
        <v>0.4</v>
      </c>
      <c r="L9" s="747">
        <v>33</v>
      </c>
      <c r="M9" s="747">
        <v>41</v>
      </c>
      <c r="N9" s="639">
        <v>0.6</v>
      </c>
      <c r="O9" s="145"/>
      <c r="P9" s="800">
        <v>15</v>
      </c>
      <c r="Q9" s="800">
        <v>14</v>
      </c>
      <c r="R9" s="800">
        <v>0.6</v>
      </c>
      <c r="S9" s="800">
        <v>20</v>
      </c>
      <c r="T9" s="800">
        <v>25</v>
      </c>
      <c r="U9" s="639">
        <v>1.1000000000000001</v>
      </c>
      <c r="V9" s="145"/>
      <c r="W9" s="800">
        <v>24</v>
      </c>
      <c r="X9" s="800">
        <v>19</v>
      </c>
      <c r="Y9" s="800">
        <v>0.2</v>
      </c>
      <c r="Z9" s="800">
        <v>28</v>
      </c>
      <c r="AA9" s="800">
        <v>30</v>
      </c>
      <c r="AB9" s="639">
        <v>0.3</v>
      </c>
    </row>
    <row r="10" spans="1:28">
      <c r="A10" s="141" t="s">
        <v>216</v>
      </c>
      <c r="B10" s="589">
        <v>19</v>
      </c>
      <c r="C10" s="589">
        <v>18</v>
      </c>
      <c r="D10" s="141">
        <v>1.3</v>
      </c>
      <c r="E10" s="589">
        <v>25</v>
      </c>
      <c r="F10" s="589">
        <v>30</v>
      </c>
      <c r="G10" s="158">
        <v>2.1</v>
      </c>
      <c r="H10" s="141"/>
      <c r="I10" s="747">
        <v>26</v>
      </c>
      <c r="J10" s="747">
        <v>26</v>
      </c>
      <c r="K10" s="747">
        <v>0.4</v>
      </c>
      <c r="L10" s="747">
        <v>33</v>
      </c>
      <c r="M10" s="747">
        <v>42</v>
      </c>
      <c r="N10" s="639">
        <v>0.7</v>
      </c>
      <c r="O10" s="145"/>
      <c r="P10" s="800">
        <v>15</v>
      </c>
      <c r="Q10" s="800">
        <v>15</v>
      </c>
      <c r="R10" s="800">
        <v>0.6</v>
      </c>
      <c r="S10" s="800">
        <v>20</v>
      </c>
      <c r="T10" s="800">
        <v>26</v>
      </c>
      <c r="U10" s="639">
        <v>1.1000000000000001</v>
      </c>
      <c r="V10" s="145"/>
      <c r="W10" s="800">
        <v>25</v>
      </c>
      <c r="X10" s="800">
        <v>20</v>
      </c>
      <c r="Y10" s="800">
        <v>0.2</v>
      </c>
      <c r="Z10" s="800">
        <v>29</v>
      </c>
      <c r="AA10" s="800">
        <v>31</v>
      </c>
      <c r="AB10" s="639">
        <v>0.3</v>
      </c>
    </row>
    <row r="11" spans="1:28">
      <c r="A11" s="141" t="s">
        <v>217</v>
      </c>
      <c r="B11" s="589">
        <v>19</v>
      </c>
      <c r="C11" s="589">
        <v>19</v>
      </c>
      <c r="D11" s="141">
        <v>1.3</v>
      </c>
      <c r="E11" s="589">
        <v>25</v>
      </c>
      <c r="F11" s="589">
        <v>30</v>
      </c>
      <c r="G11" s="158">
        <v>2.1</v>
      </c>
      <c r="H11" s="141"/>
      <c r="I11" s="747">
        <v>27</v>
      </c>
      <c r="J11" s="747">
        <v>27</v>
      </c>
      <c r="K11" s="747">
        <v>0.4</v>
      </c>
      <c r="L11" s="747">
        <v>34</v>
      </c>
      <c r="M11" s="747">
        <v>42</v>
      </c>
      <c r="N11" s="639">
        <v>0.7</v>
      </c>
      <c r="O11" s="145"/>
      <c r="P11" s="800">
        <v>15</v>
      </c>
      <c r="Q11" s="800">
        <v>15</v>
      </c>
      <c r="R11" s="800">
        <v>0.6</v>
      </c>
      <c r="S11" s="800">
        <v>20</v>
      </c>
      <c r="T11" s="800">
        <v>25</v>
      </c>
      <c r="U11" s="639">
        <v>1.1000000000000001</v>
      </c>
      <c r="V11" s="145"/>
      <c r="W11" s="800">
        <v>26</v>
      </c>
      <c r="X11" s="800">
        <v>20</v>
      </c>
      <c r="Y11" s="800">
        <v>0.2</v>
      </c>
      <c r="Z11" s="800">
        <v>29</v>
      </c>
      <c r="AA11" s="800">
        <v>31</v>
      </c>
      <c r="AB11" s="639">
        <v>0.3</v>
      </c>
    </row>
    <row r="12" spans="1:28">
      <c r="A12" s="141" t="s">
        <v>218</v>
      </c>
      <c r="B12" s="589">
        <v>19</v>
      </c>
      <c r="C12" s="589">
        <v>18</v>
      </c>
      <c r="D12" s="141">
        <v>1.3</v>
      </c>
      <c r="E12" s="589">
        <v>24</v>
      </c>
      <c r="F12" s="589">
        <v>29</v>
      </c>
      <c r="G12" s="158">
        <v>2</v>
      </c>
      <c r="H12" s="141"/>
      <c r="I12" s="747">
        <v>26</v>
      </c>
      <c r="J12" s="747">
        <v>27</v>
      </c>
      <c r="K12" s="747">
        <v>0.4</v>
      </c>
      <c r="L12" s="747">
        <v>33</v>
      </c>
      <c r="M12" s="747">
        <v>42</v>
      </c>
      <c r="N12" s="639">
        <v>0.7</v>
      </c>
      <c r="O12" s="145"/>
      <c r="P12" s="800">
        <v>15</v>
      </c>
      <c r="Q12" s="800">
        <v>15</v>
      </c>
      <c r="R12" s="800">
        <v>0.6</v>
      </c>
      <c r="S12" s="800">
        <v>20</v>
      </c>
      <c r="T12" s="800">
        <v>24</v>
      </c>
      <c r="U12" s="639">
        <v>1</v>
      </c>
      <c r="V12" s="145"/>
      <c r="W12" s="800">
        <v>26</v>
      </c>
      <c r="X12" s="800">
        <v>20</v>
      </c>
      <c r="Y12" s="800">
        <v>0.2</v>
      </c>
      <c r="Z12" s="800">
        <v>28</v>
      </c>
      <c r="AA12" s="800">
        <v>32</v>
      </c>
      <c r="AB12" s="639">
        <v>0.3</v>
      </c>
    </row>
    <row r="13" spans="1:28">
      <c r="A13" s="141" t="s">
        <v>219</v>
      </c>
      <c r="B13" s="589">
        <v>19</v>
      </c>
      <c r="C13" s="589">
        <v>18</v>
      </c>
      <c r="D13" s="141">
        <v>1.3</v>
      </c>
      <c r="E13" s="589">
        <v>24</v>
      </c>
      <c r="F13" s="589">
        <v>28</v>
      </c>
      <c r="G13" s="158">
        <v>2</v>
      </c>
      <c r="H13" s="141"/>
      <c r="I13" s="747">
        <v>25</v>
      </c>
      <c r="J13" s="747">
        <v>27</v>
      </c>
      <c r="K13" s="747">
        <v>0.4</v>
      </c>
      <c r="L13" s="747">
        <v>33</v>
      </c>
      <c r="M13" s="747">
        <v>41</v>
      </c>
      <c r="N13" s="639">
        <v>0.7</v>
      </c>
      <c r="O13" s="145"/>
      <c r="P13" s="800">
        <v>15</v>
      </c>
      <c r="Q13" s="800">
        <v>14</v>
      </c>
      <c r="R13" s="800">
        <v>0.6</v>
      </c>
      <c r="S13" s="800">
        <v>19</v>
      </c>
      <c r="T13" s="800">
        <v>23</v>
      </c>
      <c r="U13" s="639">
        <v>1</v>
      </c>
      <c r="V13" s="145"/>
      <c r="W13" s="800">
        <v>26</v>
      </c>
      <c r="X13" s="800">
        <v>20</v>
      </c>
      <c r="Y13" s="800">
        <v>0.2</v>
      </c>
      <c r="Z13" s="800">
        <v>27</v>
      </c>
      <c r="AA13" s="800">
        <v>30</v>
      </c>
      <c r="AB13" s="639">
        <v>0.3</v>
      </c>
    </row>
    <row r="14" spans="1:28">
      <c r="A14" s="141" t="s">
        <v>220</v>
      </c>
      <c r="B14" s="589">
        <v>19</v>
      </c>
      <c r="C14" s="589">
        <v>18</v>
      </c>
      <c r="D14" s="141">
        <v>1.3</v>
      </c>
      <c r="E14" s="589">
        <v>23</v>
      </c>
      <c r="F14" s="589">
        <v>28</v>
      </c>
      <c r="G14" s="158">
        <v>2</v>
      </c>
      <c r="H14" s="141"/>
      <c r="I14" s="747">
        <v>24</v>
      </c>
      <c r="J14" s="747">
        <v>26</v>
      </c>
      <c r="K14" s="747">
        <v>0.4</v>
      </c>
      <c r="L14" s="747">
        <v>31</v>
      </c>
      <c r="M14" s="747">
        <v>40</v>
      </c>
      <c r="N14" s="639">
        <v>0.6</v>
      </c>
      <c r="O14" s="145"/>
      <c r="P14" s="800">
        <v>15</v>
      </c>
      <c r="Q14" s="800">
        <v>15</v>
      </c>
      <c r="R14" s="800">
        <v>0.7</v>
      </c>
      <c r="S14" s="800">
        <v>19</v>
      </c>
      <c r="T14" s="800">
        <v>23</v>
      </c>
      <c r="U14" s="639">
        <v>1</v>
      </c>
      <c r="V14" s="145"/>
      <c r="W14" s="800">
        <v>25</v>
      </c>
      <c r="X14" s="800">
        <v>21</v>
      </c>
      <c r="Y14" s="800">
        <v>0.2</v>
      </c>
      <c r="Z14" s="800">
        <v>26</v>
      </c>
      <c r="AA14" s="800">
        <v>30</v>
      </c>
      <c r="AB14" s="639">
        <v>0.3</v>
      </c>
    </row>
    <row r="15" spans="1:28">
      <c r="A15" s="141" t="s">
        <v>221</v>
      </c>
      <c r="B15" s="589">
        <v>18</v>
      </c>
      <c r="C15" s="589">
        <v>18</v>
      </c>
      <c r="D15" s="141">
        <v>1.3</v>
      </c>
      <c r="E15" s="589">
        <v>23</v>
      </c>
      <c r="F15" s="589">
        <v>27</v>
      </c>
      <c r="G15" s="158">
        <v>1.9</v>
      </c>
      <c r="H15" s="141"/>
      <c r="I15" s="747">
        <v>23</v>
      </c>
      <c r="J15" s="747">
        <v>25</v>
      </c>
      <c r="K15" s="747">
        <v>0.4</v>
      </c>
      <c r="L15" s="747">
        <v>30</v>
      </c>
      <c r="M15" s="747">
        <v>38</v>
      </c>
      <c r="N15" s="639">
        <v>0.6</v>
      </c>
      <c r="O15" s="145"/>
      <c r="P15" s="800">
        <v>15</v>
      </c>
      <c r="Q15" s="800">
        <v>15</v>
      </c>
      <c r="R15" s="800">
        <v>0.7</v>
      </c>
      <c r="S15" s="800">
        <v>19</v>
      </c>
      <c r="T15" s="800">
        <v>22</v>
      </c>
      <c r="U15" s="639">
        <v>1</v>
      </c>
      <c r="V15" s="145"/>
      <c r="W15" s="800">
        <v>25</v>
      </c>
      <c r="X15" s="800">
        <v>20</v>
      </c>
      <c r="Y15" s="800">
        <v>0.2</v>
      </c>
      <c r="Z15" s="800">
        <v>25</v>
      </c>
      <c r="AA15" s="800">
        <v>27</v>
      </c>
      <c r="AB15" s="639">
        <v>0.3</v>
      </c>
    </row>
    <row r="16" spans="1:28">
      <c r="A16" s="141" t="s">
        <v>222</v>
      </c>
      <c r="B16" s="589">
        <v>18</v>
      </c>
      <c r="C16" s="589">
        <v>18</v>
      </c>
      <c r="D16" s="141">
        <v>1.3</v>
      </c>
      <c r="E16" s="589">
        <v>22</v>
      </c>
      <c r="F16" s="589">
        <v>26</v>
      </c>
      <c r="G16" s="158">
        <v>1.9</v>
      </c>
      <c r="H16" s="141"/>
      <c r="I16" s="747">
        <v>22</v>
      </c>
      <c r="J16" s="747">
        <v>25</v>
      </c>
      <c r="K16" s="747">
        <v>0.4</v>
      </c>
      <c r="L16" s="747">
        <v>30</v>
      </c>
      <c r="M16" s="747">
        <v>38</v>
      </c>
      <c r="N16" s="639">
        <v>0.6</v>
      </c>
      <c r="O16" s="145"/>
      <c r="P16" s="800">
        <v>14</v>
      </c>
      <c r="Q16" s="800">
        <v>15</v>
      </c>
      <c r="R16" s="800">
        <v>0.7</v>
      </c>
      <c r="S16" s="800">
        <v>19</v>
      </c>
      <c r="T16" s="800">
        <v>23</v>
      </c>
      <c r="U16" s="639">
        <v>1.1000000000000001</v>
      </c>
      <c r="V16" s="145"/>
      <c r="W16" s="800">
        <v>24</v>
      </c>
      <c r="X16" s="800">
        <v>20</v>
      </c>
      <c r="Y16" s="800">
        <v>0.2</v>
      </c>
      <c r="Z16" s="800">
        <v>23</v>
      </c>
      <c r="AA16" s="800">
        <v>26</v>
      </c>
      <c r="AB16" s="639">
        <v>0.3</v>
      </c>
    </row>
    <row r="17" spans="1:28">
      <c r="A17" s="141" t="s">
        <v>223</v>
      </c>
      <c r="B17" s="589">
        <v>17</v>
      </c>
      <c r="C17" s="589">
        <v>18</v>
      </c>
      <c r="D17" s="141">
        <v>1.3</v>
      </c>
      <c r="E17" s="589">
        <v>21</v>
      </c>
      <c r="F17" s="589">
        <v>27</v>
      </c>
      <c r="G17" s="158">
        <v>1.9</v>
      </c>
      <c r="H17" s="141"/>
      <c r="I17" s="747">
        <v>22</v>
      </c>
      <c r="J17" s="747">
        <v>26</v>
      </c>
      <c r="K17" s="747">
        <v>0.4</v>
      </c>
      <c r="L17" s="747">
        <v>29</v>
      </c>
      <c r="M17" s="747">
        <v>39</v>
      </c>
      <c r="N17" s="639">
        <v>0.6</v>
      </c>
      <c r="O17" s="145"/>
      <c r="P17" s="800">
        <v>14</v>
      </c>
      <c r="Q17" s="800">
        <v>15</v>
      </c>
      <c r="R17" s="800">
        <v>0.7</v>
      </c>
      <c r="S17" s="800">
        <v>19</v>
      </c>
      <c r="T17" s="800">
        <v>23</v>
      </c>
      <c r="U17" s="639">
        <v>1.1000000000000001</v>
      </c>
      <c r="V17" s="145"/>
      <c r="W17" s="800">
        <v>22</v>
      </c>
      <c r="X17" s="800">
        <v>20</v>
      </c>
      <c r="Y17" s="800">
        <v>0.2</v>
      </c>
      <c r="Z17" s="800">
        <v>20</v>
      </c>
      <c r="AA17" s="800">
        <v>23</v>
      </c>
      <c r="AB17" s="639">
        <v>0.2</v>
      </c>
    </row>
    <row r="18" spans="1:28">
      <c r="A18" s="141" t="s">
        <v>224</v>
      </c>
      <c r="B18" s="589">
        <v>17</v>
      </c>
      <c r="C18" s="589">
        <v>18</v>
      </c>
      <c r="D18" s="141">
        <v>1.3</v>
      </c>
      <c r="E18" s="589">
        <v>21</v>
      </c>
      <c r="F18" s="589">
        <v>27</v>
      </c>
      <c r="G18" s="158">
        <v>2</v>
      </c>
      <c r="H18" s="141"/>
      <c r="I18" s="747">
        <v>22</v>
      </c>
      <c r="J18" s="747">
        <v>26</v>
      </c>
      <c r="K18" s="747">
        <v>0.4</v>
      </c>
      <c r="L18" s="747">
        <v>29</v>
      </c>
      <c r="M18" s="747">
        <v>40</v>
      </c>
      <c r="N18" s="639">
        <v>0.6</v>
      </c>
      <c r="O18" s="145"/>
      <c r="P18" s="800">
        <v>15</v>
      </c>
      <c r="Q18" s="800">
        <v>15</v>
      </c>
      <c r="R18" s="800">
        <v>0.7</v>
      </c>
      <c r="S18" s="800">
        <v>19</v>
      </c>
      <c r="T18" s="800">
        <v>24</v>
      </c>
      <c r="U18" s="639">
        <v>1.1000000000000001</v>
      </c>
      <c r="V18" s="145"/>
      <c r="W18" s="800">
        <v>21</v>
      </c>
      <c r="X18" s="800">
        <v>19</v>
      </c>
      <c r="Y18" s="800">
        <v>0.2</v>
      </c>
      <c r="Z18" s="800">
        <v>18</v>
      </c>
      <c r="AA18" s="800">
        <v>21</v>
      </c>
      <c r="AB18" s="639">
        <v>0.2</v>
      </c>
    </row>
    <row r="19" spans="1:28">
      <c r="A19" s="141" t="s">
        <v>225</v>
      </c>
      <c r="B19" s="589">
        <v>17</v>
      </c>
      <c r="C19" s="589">
        <v>18</v>
      </c>
      <c r="D19" s="141">
        <v>1.3</v>
      </c>
      <c r="E19" s="589">
        <v>21</v>
      </c>
      <c r="F19" s="589">
        <v>27</v>
      </c>
      <c r="G19" s="158">
        <v>2</v>
      </c>
      <c r="H19" s="141"/>
      <c r="I19" s="747">
        <v>22</v>
      </c>
      <c r="J19" s="747">
        <v>25</v>
      </c>
      <c r="K19" s="747">
        <v>0.4</v>
      </c>
      <c r="L19" s="747">
        <v>30</v>
      </c>
      <c r="M19" s="747">
        <v>40</v>
      </c>
      <c r="N19" s="639">
        <v>0.7</v>
      </c>
      <c r="O19" s="145"/>
      <c r="P19" s="800">
        <v>15</v>
      </c>
      <c r="Q19" s="800">
        <v>15</v>
      </c>
      <c r="R19" s="800">
        <v>0.7</v>
      </c>
      <c r="S19" s="800">
        <v>20</v>
      </c>
      <c r="T19" s="800">
        <v>24</v>
      </c>
      <c r="U19" s="639">
        <v>1.1000000000000001</v>
      </c>
      <c r="V19" s="145"/>
      <c r="W19" s="800">
        <v>21</v>
      </c>
      <c r="X19" s="800">
        <v>20</v>
      </c>
      <c r="Y19" s="800">
        <v>0.2</v>
      </c>
      <c r="Z19" s="800">
        <v>17</v>
      </c>
      <c r="AA19" s="800">
        <v>21</v>
      </c>
      <c r="AB19" s="639">
        <v>0.2</v>
      </c>
    </row>
    <row r="20" spans="1:28">
      <c r="A20" s="141" t="s">
        <v>226</v>
      </c>
      <c r="B20" s="589">
        <v>18</v>
      </c>
      <c r="C20" s="589">
        <v>17</v>
      </c>
      <c r="D20" s="141">
        <v>1.3</v>
      </c>
      <c r="E20" s="589">
        <v>22</v>
      </c>
      <c r="F20" s="589">
        <v>27</v>
      </c>
      <c r="G20" s="158">
        <v>2</v>
      </c>
      <c r="H20" s="141"/>
      <c r="I20" s="747">
        <v>22</v>
      </c>
      <c r="J20" s="747">
        <v>23</v>
      </c>
      <c r="K20" s="747">
        <v>0.4</v>
      </c>
      <c r="L20" s="747">
        <v>31</v>
      </c>
      <c r="M20" s="747">
        <v>40</v>
      </c>
      <c r="N20" s="639">
        <v>0.7</v>
      </c>
      <c r="O20" s="145"/>
      <c r="P20" s="800">
        <v>15</v>
      </c>
      <c r="Q20" s="800">
        <v>15</v>
      </c>
      <c r="R20" s="800">
        <v>0.7</v>
      </c>
      <c r="S20" s="800">
        <v>20</v>
      </c>
      <c r="T20" s="800">
        <v>24</v>
      </c>
      <c r="U20" s="639">
        <v>1.2</v>
      </c>
      <c r="V20" s="145"/>
      <c r="W20" s="800">
        <v>22</v>
      </c>
      <c r="X20" s="800">
        <v>20</v>
      </c>
      <c r="Y20" s="800">
        <v>0.2</v>
      </c>
      <c r="Z20" s="800">
        <v>18</v>
      </c>
      <c r="AA20" s="800">
        <v>22</v>
      </c>
      <c r="AB20" s="639">
        <v>0.2</v>
      </c>
    </row>
    <row r="21" spans="1:28">
      <c r="A21" s="141" t="s">
        <v>227</v>
      </c>
      <c r="B21" s="589">
        <v>18</v>
      </c>
      <c r="C21" s="589">
        <v>18</v>
      </c>
      <c r="D21" s="141">
        <v>1.3</v>
      </c>
      <c r="E21" s="589">
        <v>22</v>
      </c>
      <c r="F21" s="589">
        <v>29</v>
      </c>
      <c r="G21" s="158">
        <v>2.2000000000000002</v>
      </c>
      <c r="H21" s="141"/>
      <c r="I21" s="747">
        <v>22</v>
      </c>
      <c r="J21" s="747">
        <v>23</v>
      </c>
      <c r="K21" s="747">
        <v>0.4</v>
      </c>
      <c r="L21" s="747">
        <v>31</v>
      </c>
      <c r="M21" s="747">
        <v>40</v>
      </c>
      <c r="N21" s="639">
        <v>0.7</v>
      </c>
      <c r="O21" s="145"/>
      <c r="P21" s="800">
        <v>15</v>
      </c>
      <c r="Q21" s="800">
        <v>15</v>
      </c>
      <c r="R21" s="800">
        <v>0.7</v>
      </c>
      <c r="S21" s="800">
        <v>21</v>
      </c>
      <c r="T21" s="800">
        <v>26</v>
      </c>
      <c r="U21" s="639">
        <v>1.3</v>
      </c>
      <c r="V21" s="145"/>
      <c r="W21" s="800">
        <v>21</v>
      </c>
      <c r="X21" s="800">
        <v>22</v>
      </c>
      <c r="Y21" s="800">
        <v>0.2</v>
      </c>
      <c r="Z21" s="800">
        <v>17</v>
      </c>
      <c r="AA21" s="800">
        <v>23</v>
      </c>
      <c r="AB21" s="639">
        <v>0.2</v>
      </c>
    </row>
    <row r="22" spans="1:28">
      <c r="A22" s="141" t="s">
        <v>228</v>
      </c>
      <c r="B22" s="589">
        <v>18</v>
      </c>
      <c r="C22" s="589">
        <v>17</v>
      </c>
      <c r="D22" s="141">
        <v>1.3</v>
      </c>
      <c r="E22" s="589">
        <v>22</v>
      </c>
      <c r="F22" s="589">
        <v>29</v>
      </c>
      <c r="G22" s="158">
        <v>2.2000000000000002</v>
      </c>
      <c r="H22" s="141"/>
      <c r="I22" s="747">
        <v>22</v>
      </c>
      <c r="J22" s="747">
        <v>21</v>
      </c>
      <c r="K22" s="747">
        <v>0.4</v>
      </c>
      <c r="L22" s="747">
        <v>30</v>
      </c>
      <c r="M22" s="747">
        <v>39</v>
      </c>
      <c r="N22" s="639">
        <v>0.7</v>
      </c>
      <c r="O22" s="145"/>
      <c r="P22" s="800">
        <v>16</v>
      </c>
      <c r="Q22" s="800">
        <v>15</v>
      </c>
      <c r="R22" s="800">
        <v>0.8</v>
      </c>
      <c r="S22" s="800">
        <v>21</v>
      </c>
      <c r="T22" s="800">
        <v>27</v>
      </c>
      <c r="U22" s="639">
        <v>1.3</v>
      </c>
      <c r="V22" s="145"/>
      <c r="W22" s="800">
        <v>20</v>
      </c>
      <c r="X22" s="800">
        <v>20</v>
      </c>
      <c r="Y22" s="800">
        <v>0.2</v>
      </c>
      <c r="Z22" s="800">
        <v>16</v>
      </c>
      <c r="AA22" s="800">
        <v>21</v>
      </c>
      <c r="AB22" s="639">
        <v>0.2</v>
      </c>
    </row>
    <row r="23" spans="1:28">
      <c r="A23" s="141" t="s">
        <v>229</v>
      </c>
      <c r="B23" s="589">
        <v>17</v>
      </c>
      <c r="C23" s="589">
        <v>17</v>
      </c>
      <c r="D23" s="141">
        <v>1.3</v>
      </c>
      <c r="E23" s="589">
        <v>22</v>
      </c>
      <c r="F23" s="589">
        <v>29</v>
      </c>
      <c r="G23" s="158">
        <v>2.2999999999999998</v>
      </c>
      <c r="H23" s="141"/>
      <c r="I23" s="747">
        <v>20</v>
      </c>
      <c r="J23" s="747">
        <v>20</v>
      </c>
      <c r="K23" s="747">
        <v>0.3</v>
      </c>
      <c r="L23" s="747">
        <v>29</v>
      </c>
      <c r="M23" s="747">
        <v>38</v>
      </c>
      <c r="N23" s="639">
        <v>0.7</v>
      </c>
      <c r="O23" s="145"/>
      <c r="P23" s="800">
        <v>16</v>
      </c>
      <c r="Q23" s="800">
        <v>15</v>
      </c>
      <c r="R23" s="800">
        <v>0.8</v>
      </c>
      <c r="S23" s="800">
        <v>21</v>
      </c>
      <c r="T23" s="800">
        <v>28</v>
      </c>
      <c r="U23" s="639">
        <v>1.4</v>
      </c>
      <c r="V23" s="145"/>
      <c r="W23" s="800">
        <v>18</v>
      </c>
      <c r="X23" s="800">
        <v>19</v>
      </c>
      <c r="Y23" s="800">
        <v>0.2</v>
      </c>
      <c r="Z23" s="800">
        <v>15</v>
      </c>
      <c r="AA23" s="800">
        <v>20</v>
      </c>
      <c r="AB23" s="639">
        <v>0.2</v>
      </c>
    </row>
    <row r="24" spans="1:28">
      <c r="A24" s="141" t="s">
        <v>230</v>
      </c>
      <c r="B24" s="589">
        <v>16</v>
      </c>
      <c r="C24" s="589">
        <v>16</v>
      </c>
      <c r="D24" s="141">
        <v>1.2</v>
      </c>
      <c r="E24" s="589">
        <v>21</v>
      </c>
      <c r="F24" s="589">
        <v>28</v>
      </c>
      <c r="G24" s="158">
        <v>2.2000000000000002</v>
      </c>
      <c r="H24" s="141"/>
      <c r="I24" s="747">
        <v>18</v>
      </c>
      <c r="J24" s="747">
        <v>18</v>
      </c>
      <c r="K24" s="747">
        <v>0.3</v>
      </c>
      <c r="L24" s="747">
        <v>28</v>
      </c>
      <c r="M24" s="747">
        <v>37</v>
      </c>
      <c r="N24" s="639">
        <v>0.7</v>
      </c>
      <c r="O24" s="145"/>
      <c r="P24" s="800">
        <v>15</v>
      </c>
      <c r="Q24" s="800">
        <v>14</v>
      </c>
      <c r="R24" s="800">
        <v>0.7</v>
      </c>
      <c r="S24" s="800">
        <v>21</v>
      </c>
      <c r="T24" s="800">
        <v>27</v>
      </c>
      <c r="U24" s="639">
        <v>1.4</v>
      </c>
      <c r="V24" s="145"/>
      <c r="W24" s="800">
        <v>17</v>
      </c>
      <c r="X24" s="800">
        <v>18</v>
      </c>
      <c r="Y24" s="800">
        <v>0.2</v>
      </c>
      <c r="Z24" s="800">
        <v>14</v>
      </c>
      <c r="AA24" s="800">
        <v>18</v>
      </c>
      <c r="AB24" s="639">
        <v>0.2</v>
      </c>
    </row>
    <row r="25" spans="1:28">
      <c r="A25" s="141" t="s">
        <v>231</v>
      </c>
      <c r="B25" s="589">
        <v>16</v>
      </c>
      <c r="C25" s="589">
        <v>16</v>
      </c>
      <c r="D25" s="141">
        <v>1.3</v>
      </c>
      <c r="E25" s="589">
        <v>21</v>
      </c>
      <c r="F25" s="589">
        <v>28</v>
      </c>
      <c r="G25" s="158">
        <v>2.2999999999999998</v>
      </c>
      <c r="H25" s="141"/>
      <c r="I25" s="747">
        <v>18</v>
      </c>
      <c r="J25" s="747">
        <v>17</v>
      </c>
      <c r="K25" s="747">
        <v>0.3</v>
      </c>
      <c r="L25" s="747">
        <v>27</v>
      </c>
      <c r="M25" s="747">
        <v>37</v>
      </c>
      <c r="N25" s="639">
        <v>0.7</v>
      </c>
      <c r="O25" s="145"/>
      <c r="P25" s="800">
        <v>15</v>
      </c>
      <c r="Q25" s="800">
        <v>14</v>
      </c>
      <c r="R25" s="800">
        <v>0.8</v>
      </c>
      <c r="S25" s="800">
        <v>21</v>
      </c>
      <c r="T25" s="800">
        <v>27</v>
      </c>
      <c r="U25" s="639">
        <v>1.4</v>
      </c>
      <c r="V25" s="145"/>
      <c r="W25" s="800">
        <v>16</v>
      </c>
      <c r="X25" s="800">
        <v>17</v>
      </c>
      <c r="Y25" s="800">
        <v>0.2</v>
      </c>
      <c r="Z25" s="800">
        <v>14</v>
      </c>
      <c r="AA25" s="800">
        <v>19</v>
      </c>
      <c r="AB25" s="639">
        <v>0.2</v>
      </c>
    </row>
    <row r="26" spans="1:28">
      <c r="A26" s="141" t="s">
        <v>232</v>
      </c>
      <c r="B26" s="589">
        <v>15</v>
      </c>
      <c r="C26" s="589">
        <v>15</v>
      </c>
      <c r="D26" s="141">
        <v>1.2</v>
      </c>
      <c r="E26" s="589">
        <v>21</v>
      </c>
      <c r="F26" s="589">
        <v>27</v>
      </c>
      <c r="G26" s="158">
        <v>2.2999999999999998</v>
      </c>
      <c r="H26" s="141"/>
      <c r="I26" s="747">
        <v>17</v>
      </c>
      <c r="J26" s="747">
        <v>18</v>
      </c>
      <c r="K26" s="747">
        <v>0.3</v>
      </c>
      <c r="L26" s="747">
        <v>27</v>
      </c>
      <c r="M26" s="747">
        <v>38</v>
      </c>
      <c r="N26" s="639">
        <v>0.7</v>
      </c>
      <c r="O26" s="145"/>
      <c r="P26" s="800">
        <v>15</v>
      </c>
      <c r="Q26" s="800">
        <v>13</v>
      </c>
      <c r="R26" s="800">
        <v>0.7</v>
      </c>
      <c r="S26" s="800">
        <v>21</v>
      </c>
      <c r="T26" s="800">
        <v>26</v>
      </c>
      <c r="U26" s="639">
        <v>1.4</v>
      </c>
      <c r="V26" s="145"/>
      <c r="W26" s="800">
        <v>16</v>
      </c>
      <c r="X26" s="800">
        <v>17</v>
      </c>
      <c r="Y26" s="800">
        <v>0.2</v>
      </c>
      <c r="Z26" s="800">
        <v>13</v>
      </c>
      <c r="AA26" s="800">
        <v>18</v>
      </c>
      <c r="AB26" s="639">
        <v>0.2</v>
      </c>
    </row>
    <row r="27" spans="1:28">
      <c r="A27" s="141" t="s">
        <v>233</v>
      </c>
      <c r="B27" s="589">
        <v>16</v>
      </c>
      <c r="C27" s="589">
        <v>14</v>
      </c>
      <c r="D27" s="141">
        <v>1.2</v>
      </c>
      <c r="E27" s="589">
        <v>21</v>
      </c>
      <c r="F27" s="589">
        <v>27</v>
      </c>
      <c r="G27" s="158">
        <v>2.2999999999999998</v>
      </c>
      <c r="H27" s="141"/>
      <c r="I27" s="747">
        <v>18</v>
      </c>
      <c r="J27" s="747">
        <v>17</v>
      </c>
      <c r="K27" s="747">
        <v>0.3</v>
      </c>
      <c r="L27" s="747">
        <v>28</v>
      </c>
      <c r="M27" s="747">
        <v>37</v>
      </c>
      <c r="N27" s="639">
        <v>0.7</v>
      </c>
      <c r="O27" s="145"/>
      <c r="P27" s="800">
        <v>15</v>
      </c>
      <c r="Q27" s="800">
        <v>13</v>
      </c>
      <c r="R27" s="800">
        <v>0.7</v>
      </c>
      <c r="S27" s="800">
        <v>21</v>
      </c>
      <c r="T27" s="800">
        <v>26</v>
      </c>
      <c r="U27" s="639">
        <v>1.4</v>
      </c>
      <c r="V27" s="145"/>
      <c r="W27" s="800">
        <v>16</v>
      </c>
      <c r="X27" s="800">
        <v>15</v>
      </c>
      <c r="Y27" s="800">
        <v>0.2</v>
      </c>
      <c r="Z27" s="800">
        <v>14</v>
      </c>
      <c r="AA27" s="800">
        <v>18</v>
      </c>
      <c r="AB27" s="639">
        <v>0.2</v>
      </c>
    </row>
    <row r="28" spans="1:28">
      <c r="A28" s="141" t="s">
        <v>234</v>
      </c>
      <c r="B28" s="589">
        <v>16</v>
      </c>
      <c r="C28" s="589">
        <v>14</v>
      </c>
      <c r="D28" s="141">
        <v>1.2</v>
      </c>
      <c r="E28" s="589">
        <v>21</v>
      </c>
      <c r="F28" s="589">
        <v>27</v>
      </c>
      <c r="G28" s="158">
        <v>2.2999999999999998</v>
      </c>
      <c r="H28" s="141"/>
      <c r="I28" s="747">
        <v>19</v>
      </c>
      <c r="J28" s="747">
        <v>17</v>
      </c>
      <c r="K28" s="747">
        <v>0.3</v>
      </c>
      <c r="L28" s="747">
        <v>29</v>
      </c>
      <c r="M28" s="747">
        <v>37</v>
      </c>
      <c r="N28" s="639">
        <v>0.7</v>
      </c>
      <c r="O28" s="145"/>
      <c r="P28" s="800">
        <v>15</v>
      </c>
      <c r="Q28" s="800">
        <v>12</v>
      </c>
      <c r="R28" s="800">
        <v>0.7</v>
      </c>
      <c r="S28" s="800">
        <v>21</v>
      </c>
      <c r="T28" s="800">
        <v>25</v>
      </c>
      <c r="U28" s="639">
        <v>1.4</v>
      </c>
      <c r="V28" s="145"/>
      <c r="W28" s="800">
        <v>17</v>
      </c>
      <c r="X28" s="800">
        <v>15</v>
      </c>
      <c r="Y28" s="800">
        <v>0.2</v>
      </c>
      <c r="Z28" s="800">
        <v>14</v>
      </c>
      <c r="AA28" s="800">
        <v>19</v>
      </c>
      <c r="AB28" s="639">
        <v>0.2</v>
      </c>
    </row>
    <row r="29" spans="1:28">
      <c r="A29" s="141" t="s">
        <v>745</v>
      </c>
      <c r="B29" s="141">
        <v>16</v>
      </c>
      <c r="C29" s="141">
        <v>14</v>
      </c>
      <c r="D29" s="141">
        <v>1.2</v>
      </c>
      <c r="E29" s="141">
        <v>22</v>
      </c>
      <c r="F29" s="141">
        <v>28</v>
      </c>
      <c r="G29" s="639">
        <v>2.4</v>
      </c>
      <c r="H29" s="141"/>
      <c r="I29" s="141">
        <v>19</v>
      </c>
      <c r="J29" s="141">
        <v>17</v>
      </c>
      <c r="K29" s="141">
        <v>0.3</v>
      </c>
      <c r="L29" s="141">
        <v>30</v>
      </c>
      <c r="M29" s="141">
        <v>37</v>
      </c>
      <c r="N29" s="639">
        <v>0.7</v>
      </c>
      <c r="O29" s="141"/>
      <c r="P29" s="800">
        <v>15</v>
      </c>
      <c r="Q29" s="800">
        <v>13</v>
      </c>
      <c r="R29" s="800">
        <v>0.7</v>
      </c>
      <c r="S29" s="800">
        <v>21</v>
      </c>
      <c r="T29" s="800">
        <v>26</v>
      </c>
      <c r="U29" s="639">
        <v>1.4</v>
      </c>
      <c r="V29" s="141"/>
      <c r="W29" s="800">
        <v>17</v>
      </c>
      <c r="X29" s="800">
        <v>15</v>
      </c>
      <c r="Y29" s="800">
        <v>0.2</v>
      </c>
      <c r="Z29" s="800">
        <v>15</v>
      </c>
      <c r="AA29" s="800">
        <v>21</v>
      </c>
      <c r="AB29" s="639">
        <v>0.2</v>
      </c>
    </row>
    <row r="30" spans="1:28">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spans="1:28">
      <c r="A31" t="s">
        <v>1260</v>
      </c>
    </row>
    <row r="32" spans="1:28">
      <c r="A32" t="s">
        <v>1261</v>
      </c>
    </row>
    <row r="33" spans="1:1">
      <c r="A33" t="s">
        <v>1262</v>
      </c>
    </row>
  </sheetData>
  <mergeCells count="20">
    <mergeCell ref="B5:G5"/>
    <mergeCell ref="I5:N5"/>
    <mergeCell ref="P5:U5"/>
    <mergeCell ref="W5:AB5"/>
    <mergeCell ref="B6:D6"/>
    <mergeCell ref="E6:G6"/>
    <mergeCell ref="I6:K6"/>
    <mergeCell ref="L6:N6"/>
    <mergeCell ref="P6:R6"/>
    <mergeCell ref="S6:U6"/>
    <mergeCell ref="W6:Y6"/>
    <mergeCell ref="Z6:AB6"/>
    <mergeCell ref="T7:U7"/>
    <mergeCell ref="X7:Y7"/>
    <mergeCell ref="AA7:AB7"/>
    <mergeCell ref="C7:D7"/>
    <mergeCell ref="F7:G7"/>
    <mergeCell ref="J7:K7"/>
    <mergeCell ref="M7:N7"/>
    <mergeCell ref="Q7:R7"/>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9"/>
  <sheetViews>
    <sheetView workbookViewId="0"/>
  </sheetViews>
  <sheetFormatPr defaultRowHeight="15"/>
  <sheetData>
    <row r="1" spans="1:20" s="141" customFormat="1" ht="18.75">
      <c r="A1" s="640" t="s">
        <v>817</v>
      </c>
    </row>
    <row r="2" spans="1:20" s="141" customFormat="1">
      <c r="A2" s="141" t="s">
        <v>237</v>
      </c>
    </row>
    <row r="3" spans="1:20" s="141" customFormat="1">
      <c r="A3" s="140"/>
      <c r="B3" s="1683" t="s">
        <v>207</v>
      </c>
      <c r="C3" s="1683"/>
      <c r="D3" s="1683"/>
      <c r="E3" s="1683"/>
      <c r="F3" s="140"/>
      <c r="G3" s="1683" t="s">
        <v>208</v>
      </c>
      <c r="H3" s="1683"/>
      <c r="I3" s="1683"/>
      <c r="J3" s="1683"/>
      <c r="K3" s="140"/>
      <c r="L3" s="1683" t="s">
        <v>209</v>
      </c>
      <c r="M3" s="1683"/>
      <c r="N3" s="1683"/>
      <c r="O3" s="1683"/>
      <c r="P3" s="140"/>
      <c r="Q3" s="1683" t="s">
        <v>210</v>
      </c>
      <c r="R3" s="1683"/>
      <c r="S3" s="1683"/>
      <c r="T3" s="1683"/>
    </row>
    <row r="4" spans="1:20" s="141" customFormat="1">
      <c r="A4" s="140"/>
      <c r="B4" s="1683" t="s">
        <v>211</v>
      </c>
      <c r="C4" s="1683"/>
      <c r="D4" s="1683" t="s">
        <v>212</v>
      </c>
      <c r="E4" s="1683"/>
      <c r="F4" s="140"/>
      <c r="G4" s="1683" t="s">
        <v>211</v>
      </c>
      <c r="H4" s="1683"/>
      <c r="I4" s="1683" t="s">
        <v>212</v>
      </c>
      <c r="J4" s="1683"/>
      <c r="K4" s="140"/>
      <c r="L4" s="1683" t="s">
        <v>211</v>
      </c>
      <c r="M4" s="1683"/>
      <c r="N4" s="1683" t="s">
        <v>212</v>
      </c>
      <c r="O4" s="1683"/>
      <c r="P4" s="140"/>
      <c r="Q4" s="1683" t="s">
        <v>211</v>
      </c>
      <c r="R4" s="1683"/>
      <c r="S4" s="1683" t="s">
        <v>212</v>
      </c>
      <c r="T4" s="1683"/>
    </row>
    <row r="5" spans="1:20" s="141" customFormat="1">
      <c r="A5" s="140"/>
      <c r="B5" s="140" t="s">
        <v>176</v>
      </c>
      <c r="C5" s="801" t="s">
        <v>2</v>
      </c>
      <c r="D5" s="140" t="s">
        <v>176</v>
      </c>
      <c r="E5" s="801" t="s">
        <v>2</v>
      </c>
      <c r="F5" s="140"/>
      <c r="G5" s="140" t="s">
        <v>176</v>
      </c>
      <c r="H5" s="801" t="s">
        <v>2</v>
      </c>
      <c r="I5" s="140" t="s">
        <v>176</v>
      </c>
      <c r="J5" s="801" t="s">
        <v>2</v>
      </c>
      <c r="K5" s="140"/>
      <c r="L5" s="140" t="s">
        <v>176</v>
      </c>
      <c r="M5" s="801" t="s">
        <v>2</v>
      </c>
      <c r="N5" s="140" t="s">
        <v>176</v>
      </c>
      <c r="O5" s="801" t="s">
        <v>2</v>
      </c>
      <c r="P5" s="140"/>
      <c r="Q5" s="140" t="s">
        <v>176</v>
      </c>
      <c r="R5" s="801" t="s">
        <v>2</v>
      </c>
      <c r="S5" s="140" t="s">
        <v>176</v>
      </c>
      <c r="T5" s="801" t="s">
        <v>2</v>
      </c>
    </row>
    <row r="6" spans="1:20" s="141" customFormat="1">
      <c r="A6" s="140"/>
      <c r="B6" s="140" t="s">
        <v>213</v>
      </c>
      <c r="C6" s="140" t="s">
        <v>213</v>
      </c>
      <c r="D6" s="140" t="s">
        <v>213</v>
      </c>
      <c r="E6" s="140" t="s">
        <v>213</v>
      </c>
      <c r="F6" s="140"/>
      <c r="G6" s="140" t="s">
        <v>213</v>
      </c>
      <c r="H6" s="140" t="s">
        <v>213</v>
      </c>
      <c r="I6" s="140" t="s">
        <v>213</v>
      </c>
      <c r="J6" s="140" t="s">
        <v>213</v>
      </c>
      <c r="K6" s="140"/>
      <c r="L6" s="140" t="s">
        <v>213</v>
      </c>
      <c r="M6" s="140" t="s">
        <v>213</v>
      </c>
      <c r="N6" s="140" t="s">
        <v>213</v>
      </c>
      <c r="O6" s="140" t="s">
        <v>213</v>
      </c>
      <c r="P6" s="140"/>
      <c r="Q6" s="140" t="s">
        <v>213</v>
      </c>
      <c r="R6" s="140" t="s">
        <v>213</v>
      </c>
      <c r="S6" s="140" t="s">
        <v>213</v>
      </c>
      <c r="T6" s="140" t="s">
        <v>213</v>
      </c>
    </row>
    <row r="7" spans="1:20">
      <c r="A7" s="141" t="s">
        <v>235</v>
      </c>
      <c r="B7" s="141">
        <v>9</v>
      </c>
      <c r="C7" s="141">
        <v>8</v>
      </c>
      <c r="D7" s="141">
        <v>12</v>
      </c>
      <c r="E7" s="141">
        <v>15</v>
      </c>
      <c r="F7" s="141"/>
      <c r="G7" s="141">
        <v>11</v>
      </c>
      <c r="H7" s="141">
        <v>12</v>
      </c>
      <c r="I7" s="141">
        <v>17</v>
      </c>
      <c r="J7" s="141">
        <v>20</v>
      </c>
      <c r="K7" s="141"/>
      <c r="L7" s="141">
        <v>8</v>
      </c>
      <c r="M7" s="141">
        <v>7</v>
      </c>
      <c r="N7" s="141">
        <v>12</v>
      </c>
      <c r="O7" s="141">
        <v>14</v>
      </c>
      <c r="P7" s="141"/>
      <c r="Q7" s="141">
        <v>12</v>
      </c>
      <c r="R7" s="141">
        <v>10</v>
      </c>
      <c r="S7" s="141">
        <v>8</v>
      </c>
      <c r="T7" s="141">
        <v>10</v>
      </c>
    </row>
    <row r="8" spans="1:20">
      <c r="A8" s="141" t="s">
        <v>236</v>
      </c>
      <c r="B8" s="141">
        <v>9</v>
      </c>
      <c r="C8" s="141">
        <v>8</v>
      </c>
      <c r="D8" s="141">
        <v>12</v>
      </c>
      <c r="E8" s="141">
        <v>15</v>
      </c>
      <c r="F8" s="141"/>
      <c r="G8" s="141">
        <v>11</v>
      </c>
      <c r="H8" s="141">
        <v>13</v>
      </c>
      <c r="I8" s="141">
        <v>17</v>
      </c>
      <c r="J8" s="141">
        <v>21</v>
      </c>
      <c r="K8" s="141"/>
      <c r="L8" s="141">
        <v>7</v>
      </c>
      <c r="M8" s="141">
        <v>6</v>
      </c>
      <c r="N8" s="141">
        <v>11</v>
      </c>
      <c r="O8" s="141">
        <v>13</v>
      </c>
      <c r="P8" s="141"/>
      <c r="Q8" s="141">
        <v>11</v>
      </c>
      <c r="R8" s="141">
        <v>7</v>
      </c>
      <c r="S8" s="141">
        <v>8</v>
      </c>
      <c r="T8" s="141">
        <v>10</v>
      </c>
    </row>
    <row r="9" spans="1:20">
      <c r="A9" t="s">
        <v>816</v>
      </c>
      <c r="B9">
        <v>9</v>
      </c>
      <c r="C9">
        <v>8</v>
      </c>
      <c r="D9">
        <v>12</v>
      </c>
      <c r="E9">
        <v>16</v>
      </c>
      <c r="G9">
        <v>11</v>
      </c>
      <c r="H9">
        <v>13</v>
      </c>
      <c r="I9">
        <v>17</v>
      </c>
      <c r="J9">
        <v>24</v>
      </c>
      <c r="L9">
        <v>8</v>
      </c>
      <c r="M9">
        <v>6</v>
      </c>
      <c r="N9">
        <v>11</v>
      </c>
      <c r="O9">
        <v>14</v>
      </c>
      <c r="Q9">
        <v>10</v>
      </c>
      <c r="R9">
        <v>8</v>
      </c>
      <c r="S9">
        <v>7</v>
      </c>
      <c r="T9">
        <v>9</v>
      </c>
    </row>
  </sheetData>
  <mergeCells count="12">
    <mergeCell ref="B3:E3"/>
    <mergeCell ref="G3:J3"/>
    <mergeCell ref="L3:O3"/>
    <mergeCell ref="Q3:T3"/>
    <mergeCell ref="B4:C4"/>
    <mergeCell ref="D4:E4"/>
    <mergeCell ref="G4:H4"/>
    <mergeCell ref="I4:J4"/>
    <mergeCell ref="L4:M4"/>
    <mergeCell ref="N4:O4"/>
    <mergeCell ref="Q4:R4"/>
    <mergeCell ref="S4:T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C29"/>
  <sheetViews>
    <sheetView workbookViewId="0"/>
  </sheetViews>
  <sheetFormatPr defaultRowHeight="15"/>
  <sheetData>
    <row r="1" spans="1:29" s="1546" customFormat="1" ht="18.75">
      <c r="A1" s="640" t="s">
        <v>1254</v>
      </c>
    </row>
    <row r="2" spans="1:29" s="1546" customFormat="1"/>
    <row r="3" spans="1:29">
      <c r="A3" s="589" t="s">
        <v>529</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row>
    <row r="4" spans="1:29">
      <c r="A4" s="589" t="s">
        <v>206</v>
      </c>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row>
    <row r="5" spans="1:29">
      <c r="A5" s="588"/>
      <c r="B5" s="1683" t="s">
        <v>207</v>
      </c>
      <c r="C5" s="1683"/>
      <c r="D5" s="1683"/>
      <c r="E5" s="1683"/>
      <c r="F5" s="1683"/>
      <c r="G5" s="1683"/>
      <c r="H5" s="588"/>
      <c r="I5" s="1683" t="s">
        <v>208</v>
      </c>
      <c r="J5" s="1683"/>
      <c r="K5" s="1683"/>
      <c r="L5" s="1683"/>
      <c r="M5" s="1683"/>
      <c r="N5" s="1683"/>
      <c r="O5" s="588"/>
      <c r="P5" s="1683" t="s">
        <v>209</v>
      </c>
      <c r="Q5" s="1683"/>
      <c r="R5" s="1683"/>
      <c r="S5" s="1683"/>
      <c r="T5" s="1683"/>
      <c r="U5" s="1683"/>
      <c r="V5" s="588"/>
      <c r="W5" s="1683" t="s">
        <v>210</v>
      </c>
      <c r="X5" s="1683"/>
      <c r="Y5" s="1683"/>
      <c r="Z5" s="1683"/>
      <c r="AA5" s="1683"/>
      <c r="AB5" s="1683"/>
    </row>
    <row r="6" spans="1:29">
      <c r="A6" s="588"/>
      <c r="B6" s="1683" t="s">
        <v>211</v>
      </c>
      <c r="C6" s="1683"/>
      <c r="D6" s="1683"/>
      <c r="E6" s="1683" t="s">
        <v>212</v>
      </c>
      <c r="F6" s="1683"/>
      <c r="G6" s="1683"/>
      <c r="H6" s="588"/>
      <c r="I6" s="1683" t="s">
        <v>211</v>
      </c>
      <c r="J6" s="1683"/>
      <c r="K6" s="1683"/>
      <c r="L6" s="1683" t="s">
        <v>212</v>
      </c>
      <c r="M6" s="1683"/>
      <c r="N6" s="1683"/>
      <c r="O6" s="588"/>
      <c r="P6" s="1683" t="s">
        <v>211</v>
      </c>
      <c r="Q6" s="1683"/>
      <c r="R6" s="1683"/>
      <c r="S6" s="1683" t="s">
        <v>212</v>
      </c>
      <c r="T6" s="1683"/>
      <c r="U6" s="1683"/>
      <c r="V6" s="588"/>
      <c r="W6" s="1683" t="s">
        <v>211</v>
      </c>
      <c r="X6" s="1683"/>
      <c r="Y6" s="1683"/>
      <c r="Z6" s="1683" t="s">
        <v>212</v>
      </c>
      <c r="AA6" s="1683"/>
      <c r="AB6" s="1683"/>
    </row>
    <row r="7" spans="1:29">
      <c r="A7" s="588"/>
      <c r="B7" s="588" t="s">
        <v>176</v>
      </c>
      <c r="C7" s="1683" t="s">
        <v>2</v>
      </c>
      <c r="D7" s="1683"/>
      <c r="E7" s="588" t="s">
        <v>176</v>
      </c>
      <c r="F7" s="1683" t="s">
        <v>2</v>
      </c>
      <c r="G7" s="1683"/>
      <c r="H7" s="588"/>
      <c r="I7" s="588" t="s">
        <v>176</v>
      </c>
      <c r="J7" s="1683" t="s">
        <v>2</v>
      </c>
      <c r="K7" s="1683"/>
      <c r="L7" s="588" t="s">
        <v>176</v>
      </c>
      <c r="M7" s="1683" t="s">
        <v>2</v>
      </c>
      <c r="N7" s="1683"/>
      <c r="O7" s="588"/>
      <c r="P7" s="588" t="s">
        <v>176</v>
      </c>
      <c r="Q7" s="1683" t="s">
        <v>2</v>
      </c>
      <c r="R7" s="1683"/>
      <c r="S7" s="588" t="s">
        <v>176</v>
      </c>
      <c r="T7" s="1683" t="s">
        <v>2</v>
      </c>
      <c r="U7" s="1683"/>
      <c r="V7" s="588"/>
      <c r="W7" s="588" t="s">
        <v>176</v>
      </c>
      <c r="X7" s="1683" t="s">
        <v>2</v>
      </c>
      <c r="Y7" s="1683"/>
      <c r="Z7" s="588" t="s">
        <v>176</v>
      </c>
      <c r="AA7" s="1683" t="s">
        <v>2</v>
      </c>
      <c r="AB7" s="1683"/>
    </row>
    <row r="8" spans="1:29" ht="75">
      <c r="A8" s="588"/>
      <c r="B8" s="588" t="s">
        <v>213</v>
      </c>
      <c r="C8" s="588" t="s">
        <v>213</v>
      </c>
      <c r="D8" s="588" t="s">
        <v>214</v>
      </c>
      <c r="E8" s="588" t="s">
        <v>213</v>
      </c>
      <c r="F8" s="588" t="s">
        <v>213</v>
      </c>
      <c r="G8" s="588" t="s">
        <v>214</v>
      </c>
      <c r="H8" s="588"/>
      <c r="I8" s="588" t="s">
        <v>213</v>
      </c>
      <c r="J8" s="588" t="s">
        <v>213</v>
      </c>
      <c r="K8" s="588" t="s">
        <v>214</v>
      </c>
      <c r="L8" s="588" t="s">
        <v>213</v>
      </c>
      <c r="M8" s="588" t="s">
        <v>213</v>
      </c>
      <c r="N8" s="588" t="s">
        <v>214</v>
      </c>
      <c r="O8" s="588"/>
      <c r="P8" s="588" t="s">
        <v>213</v>
      </c>
      <c r="Q8" s="588" t="s">
        <v>213</v>
      </c>
      <c r="R8" s="588" t="s">
        <v>214</v>
      </c>
      <c r="S8" s="588" t="s">
        <v>213</v>
      </c>
      <c r="T8" s="588" t="s">
        <v>213</v>
      </c>
      <c r="U8" s="588" t="s">
        <v>214</v>
      </c>
      <c r="V8" s="588"/>
      <c r="W8" s="588" t="s">
        <v>213</v>
      </c>
      <c r="X8" s="588" t="s">
        <v>213</v>
      </c>
      <c r="Y8" s="588" t="s">
        <v>214</v>
      </c>
      <c r="Z8" s="588" t="s">
        <v>213</v>
      </c>
      <c r="AA8" s="588" t="s">
        <v>213</v>
      </c>
      <c r="AB8" s="588" t="s">
        <v>214</v>
      </c>
    </row>
    <row r="9" spans="1:29">
      <c r="A9" s="589" t="s">
        <v>215</v>
      </c>
      <c r="B9" s="800">
        <v>35</v>
      </c>
      <c r="C9" s="800">
        <v>33</v>
      </c>
      <c r="D9" s="800">
        <v>2.2000000000000002</v>
      </c>
      <c r="E9" s="800">
        <v>40</v>
      </c>
      <c r="F9" s="800">
        <v>41</v>
      </c>
      <c r="G9" s="639">
        <v>2.8</v>
      </c>
      <c r="H9" s="589"/>
      <c r="I9" s="800">
        <v>44</v>
      </c>
      <c r="J9" s="800">
        <v>44</v>
      </c>
      <c r="K9" s="800">
        <v>0.7</v>
      </c>
      <c r="L9" s="800">
        <v>50</v>
      </c>
      <c r="M9" s="800">
        <v>54</v>
      </c>
      <c r="N9" s="639">
        <v>0.8</v>
      </c>
      <c r="O9" s="145"/>
      <c r="P9" s="800">
        <v>27</v>
      </c>
      <c r="Q9" s="800">
        <v>26</v>
      </c>
      <c r="R9" s="800">
        <v>1.1000000000000001</v>
      </c>
      <c r="S9" s="800">
        <v>32</v>
      </c>
      <c r="T9" s="800">
        <v>34</v>
      </c>
      <c r="U9" s="639">
        <v>1.4</v>
      </c>
      <c r="V9" s="145"/>
      <c r="W9" s="800">
        <v>52</v>
      </c>
      <c r="X9" s="800">
        <v>45</v>
      </c>
      <c r="Y9" s="800">
        <v>0.5</v>
      </c>
      <c r="Z9" s="800">
        <v>51</v>
      </c>
      <c r="AA9" s="800">
        <v>51</v>
      </c>
      <c r="AB9" s="639">
        <v>0.5</v>
      </c>
      <c r="AC9" s="145"/>
    </row>
    <row r="10" spans="1:29">
      <c r="A10" s="589" t="s">
        <v>216</v>
      </c>
      <c r="B10" s="800">
        <v>34</v>
      </c>
      <c r="C10" s="800">
        <v>32</v>
      </c>
      <c r="D10" s="800">
        <v>2.2000000000000002</v>
      </c>
      <c r="E10" s="800">
        <v>38</v>
      </c>
      <c r="F10" s="800">
        <v>41</v>
      </c>
      <c r="G10" s="639">
        <v>2.8</v>
      </c>
      <c r="H10" s="589"/>
      <c r="I10" s="800">
        <v>43</v>
      </c>
      <c r="J10" s="800">
        <v>44</v>
      </c>
      <c r="K10" s="800">
        <v>0.7</v>
      </c>
      <c r="L10" s="800">
        <v>48</v>
      </c>
      <c r="M10" s="800">
        <v>54</v>
      </c>
      <c r="N10" s="639">
        <v>0.9</v>
      </c>
      <c r="O10" s="145"/>
      <c r="P10" s="800">
        <v>26</v>
      </c>
      <c r="Q10" s="800">
        <v>26</v>
      </c>
      <c r="R10" s="800">
        <v>1.1000000000000001</v>
      </c>
      <c r="S10" s="800">
        <v>31</v>
      </c>
      <c r="T10" s="800">
        <v>35</v>
      </c>
      <c r="U10" s="639">
        <v>1.5</v>
      </c>
      <c r="V10" s="145"/>
      <c r="W10" s="800">
        <v>49</v>
      </c>
      <c r="X10" s="800">
        <v>42</v>
      </c>
      <c r="Y10" s="800">
        <v>0.4</v>
      </c>
      <c r="Z10" s="800">
        <v>48</v>
      </c>
      <c r="AA10" s="800">
        <v>49</v>
      </c>
      <c r="AB10" s="639">
        <v>0.5</v>
      </c>
      <c r="AC10" s="145"/>
    </row>
    <row r="11" spans="1:29">
      <c r="A11" s="589" t="s">
        <v>217</v>
      </c>
      <c r="B11" s="800">
        <v>32</v>
      </c>
      <c r="C11" s="800">
        <v>30</v>
      </c>
      <c r="D11" s="800">
        <v>2.1</v>
      </c>
      <c r="E11" s="800">
        <v>36</v>
      </c>
      <c r="F11" s="800">
        <v>39</v>
      </c>
      <c r="G11" s="639">
        <v>2.7</v>
      </c>
      <c r="H11" s="589"/>
      <c r="I11" s="800">
        <v>41</v>
      </c>
      <c r="J11" s="800">
        <v>43</v>
      </c>
      <c r="K11" s="800">
        <v>0.7</v>
      </c>
      <c r="L11" s="800">
        <v>46</v>
      </c>
      <c r="M11" s="800">
        <v>52</v>
      </c>
      <c r="N11" s="639">
        <v>0.8</v>
      </c>
      <c r="O11" s="145"/>
      <c r="P11" s="800">
        <v>24</v>
      </c>
      <c r="Q11" s="800">
        <v>24</v>
      </c>
      <c r="R11" s="800">
        <v>1</v>
      </c>
      <c r="S11" s="800">
        <v>29</v>
      </c>
      <c r="T11" s="800">
        <v>32</v>
      </c>
      <c r="U11" s="639">
        <v>1.4</v>
      </c>
      <c r="V11" s="145"/>
      <c r="W11" s="800">
        <v>47</v>
      </c>
      <c r="X11" s="800">
        <v>39</v>
      </c>
      <c r="Y11" s="800">
        <v>0.4</v>
      </c>
      <c r="Z11" s="800">
        <v>45</v>
      </c>
      <c r="AA11" s="800">
        <v>46</v>
      </c>
      <c r="AB11" s="639">
        <v>0.5</v>
      </c>
      <c r="AC11" s="145"/>
    </row>
    <row r="12" spans="1:29">
      <c r="A12" s="589" t="s">
        <v>218</v>
      </c>
      <c r="B12" s="800">
        <v>31</v>
      </c>
      <c r="C12" s="800">
        <v>29</v>
      </c>
      <c r="D12" s="800">
        <v>2</v>
      </c>
      <c r="E12" s="800">
        <v>34</v>
      </c>
      <c r="F12" s="800">
        <v>37</v>
      </c>
      <c r="G12" s="639">
        <v>2.6</v>
      </c>
      <c r="H12" s="589"/>
      <c r="I12" s="800">
        <v>39</v>
      </c>
      <c r="J12" s="800">
        <v>41</v>
      </c>
      <c r="K12" s="800">
        <v>0.6</v>
      </c>
      <c r="L12" s="800">
        <v>44</v>
      </c>
      <c r="M12" s="800">
        <v>50</v>
      </c>
      <c r="N12" s="639">
        <v>0.8</v>
      </c>
      <c r="O12" s="145"/>
      <c r="P12" s="800">
        <v>23</v>
      </c>
      <c r="Q12" s="800">
        <v>22</v>
      </c>
      <c r="R12" s="800">
        <v>1</v>
      </c>
      <c r="S12" s="800">
        <v>27</v>
      </c>
      <c r="T12" s="800">
        <v>30</v>
      </c>
      <c r="U12" s="639">
        <v>1.3</v>
      </c>
      <c r="V12" s="145"/>
      <c r="W12" s="800">
        <v>44</v>
      </c>
      <c r="X12" s="800">
        <v>37</v>
      </c>
      <c r="Y12" s="800">
        <v>0.4</v>
      </c>
      <c r="Z12" s="800">
        <v>42</v>
      </c>
      <c r="AA12" s="800">
        <v>44</v>
      </c>
      <c r="AB12" s="639">
        <v>0.4</v>
      </c>
      <c r="AC12" s="145"/>
    </row>
    <row r="13" spans="1:29">
      <c r="A13" s="589" t="s">
        <v>219</v>
      </c>
      <c r="B13" s="800">
        <v>29</v>
      </c>
      <c r="C13" s="800">
        <v>26</v>
      </c>
      <c r="D13" s="800">
        <v>1.9</v>
      </c>
      <c r="E13" s="800">
        <v>32</v>
      </c>
      <c r="F13" s="800">
        <v>35</v>
      </c>
      <c r="G13" s="639">
        <v>2.4</v>
      </c>
      <c r="H13" s="589"/>
      <c r="I13" s="800">
        <v>37</v>
      </c>
      <c r="J13" s="800">
        <v>38</v>
      </c>
      <c r="K13" s="800">
        <v>0.6</v>
      </c>
      <c r="L13" s="800">
        <v>42</v>
      </c>
      <c r="M13" s="800">
        <v>49</v>
      </c>
      <c r="N13" s="639">
        <v>0.8</v>
      </c>
      <c r="O13" s="145"/>
      <c r="P13" s="800">
        <v>22</v>
      </c>
      <c r="Q13" s="800">
        <v>20</v>
      </c>
      <c r="R13" s="800">
        <v>0.9</v>
      </c>
      <c r="S13" s="800">
        <v>26</v>
      </c>
      <c r="T13" s="800">
        <v>28</v>
      </c>
      <c r="U13" s="639">
        <v>1.3</v>
      </c>
      <c r="V13" s="145"/>
      <c r="W13" s="800">
        <v>41</v>
      </c>
      <c r="X13" s="800">
        <v>34</v>
      </c>
      <c r="Y13" s="800">
        <v>0.3</v>
      </c>
      <c r="Z13" s="800">
        <v>39</v>
      </c>
      <c r="AA13" s="800">
        <v>40</v>
      </c>
      <c r="AB13" s="639">
        <v>0.4</v>
      </c>
      <c r="AC13" s="145"/>
    </row>
    <row r="14" spans="1:29">
      <c r="A14" s="589" t="s">
        <v>220</v>
      </c>
      <c r="B14" s="800">
        <v>26</v>
      </c>
      <c r="C14" s="800">
        <v>24</v>
      </c>
      <c r="D14" s="800">
        <v>1.7</v>
      </c>
      <c r="E14" s="800">
        <v>29</v>
      </c>
      <c r="F14" s="800">
        <v>32</v>
      </c>
      <c r="G14" s="639">
        <v>2.2999999999999998</v>
      </c>
      <c r="H14" s="589"/>
      <c r="I14" s="800">
        <v>33</v>
      </c>
      <c r="J14" s="800">
        <v>34</v>
      </c>
      <c r="K14" s="800">
        <v>0.5</v>
      </c>
      <c r="L14" s="800">
        <v>39</v>
      </c>
      <c r="M14" s="800">
        <v>46</v>
      </c>
      <c r="N14" s="639">
        <v>0.7</v>
      </c>
      <c r="O14" s="145"/>
      <c r="P14" s="800">
        <v>20</v>
      </c>
      <c r="Q14" s="800">
        <v>19</v>
      </c>
      <c r="R14" s="800">
        <v>0.8</v>
      </c>
      <c r="S14" s="800">
        <v>24</v>
      </c>
      <c r="T14" s="800">
        <v>26</v>
      </c>
      <c r="U14" s="639">
        <v>1.2</v>
      </c>
      <c r="V14" s="145"/>
      <c r="W14" s="800">
        <v>37</v>
      </c>
      <c r="X14" s="800">
        <v>30</v>
      </c>
      <c r="Y14" s="800">
        <v>0.3</v>
      </c>
      <c r="Z14" s="800">
        <v>35</v>
      </c>
      <c r="AA14" s="800">
        <v>37</v>
      </c>
      <c r="AB14" s="639">
        <v>0.4</v>
      </c>
      <c r="AC14" s="145"/>
    </row>
    <row r="15" spans="1:29">
      <c r="A15" s="589" t="s">
        <v>221</v>
      </c>
      <c r="B15" s="800">
        <v>23</v>
      </c>
      <c r="C15" s="800">
        <v>22</v>
      </c>
      <c r="D15" s="800">
        <v>1.6</v>
      </c>
      <c r="E15" s="800">
        <v>27</v>
      </c>
      <c r="F15" s="800">
        <v>30</v>
      </c>
      <c r="G15" s="639">
        <v>2.2000000000000002</v>
      </c>
      <c r="H15" s="589"/>
      <c r="I15" s="800">
        <v>29</v>
      </c>
      <c r="J15" s="800">
        <v>32</v>
      </c>
      <c r="K15" s="800">
        <v>0.5</v>
      </c>
      <c r="L15" s="800">
        <v>35</v>
      </c>
      <c r="M15" s="800">
        <v>43</v>
      </c>
      <c r="N15" s="639">
        <v>0.7</v>
      </c>
      <c r="O15" s="145"/>
      <c r="P15" s="800">
        <v>18</v>
      </c>
      <c r="Q15" s="800">
        <v>17</v>
      </c>
      <c r="R15" s="800">
        <v>0.8</v>
      </c>
      <c r="S15" s="800">
        <v>22</v>
      </c>
      <c r="T15" s="800">
        <v>25</v>
      </c>
      <c r="U15" s="639">
        <v>1.1000000000000001</v>
      </c>
      <c r="V15" s="145"/>
      <c r="W15" s="800">
        <v>32</v>
      </c>
      <c r="X15" s="800">
        <v>26</v>
      </c>
      <c r="Y15" s="800">
        <v>0.3</v>
      </c>
      <c r="Z15" s="800">
        <v>32</v>
      </c>
      <c r="AA15" s="800">
        <v>33</v>
      </c>
      <c r="AB15" s="639">
        <v>0.3</v>
      </c>
      <c r="AC15" s="145"/>
    </row>
    <row r="16" spans="1:29">
      <c r="A16" s="589" t="s">
        <v>222</v>
      </c>
      <c r="B16" s="800">
        <v>21</v>
      </c>
      <c r="C16" s="800">
        <v>20</v>
      </c>
      <c r="D16" s="800">
        <v>1.5</v>
      </c>
      <c r="E16" s="800">
        <v>25</v>
      </c>
      <c r="F16" s="800">
        <v>28</v>
      </c>
      <c r="G16" s="639">
        <v>2.1</v>
      </c>
      <c r="H16" s="589"/>
      <c r="I16" s="800">
        <v>27</v>
      </c>
      <c r="J16" s="800">
        <v>30</v>
      </c>
      <c r="K16" s="800">
        <v>0.5</v>
      </c>
      <c r="L16" s="800">
        <v>32</v>
      </c>
      <c r="M16" s="800">
        <v>40</v>
      </c>
      <c r="N16" s="639">
        <v>0.6</v>
      </c>
      <c r="O16" s="145"/>
      <c r="P16" s="800">
        <v>17</v>
      </c>
      <c r="Q16" s="800">
        <v>17</v>
      </c>
      <c r="R16" s="800">
        <v>0.8</v>
      </c>
      <c r="S16" s="800">
        <v>21</v>
      </c>
      <c r="T16" s="800">
        <v>24</v>
      </c>
      <c r="U16" s="639">
        <v>1.1000000000000001</v>
      </c>
      <c r="V16" s="145"/>
      <c r="W16" s="800">
        <v>29</v>
      </c>
      <c r="X16" s="800">
        <v>23</v>
      </c>
      <c r="Y16" s="800">
        <v>0.2</v>
      </c>
      <c r="Z16" s="800">
        <v>28</v>
      </c>
      <c r="AA16" s="800">
        <v>30</v>
      </c>
      <c r="AB16" s="639">
        <v>0.3</v>
      </c>
      <c r="AC16" s="145"/>
    </row>
    <row r="17" spans="1:29">
      <c r="A17" s="589" t="s">
        <v>223</v>
      </c>
      <c r="B17" s="800">
        <v>20</v>
      </c>
      <c r="C17" s="800">
        <v>20</v>
      </c>
      <c r="D17" s="800">
        <v>1.5</v>
      </c>
      <c r="E17" s="800">
        <v>23</v>
      </c>
      <c r="F17" s="800">
        <v>28</v>
      </c>
      <c r="G17" s="639">
        <v>2</v>
      </c>
      <c r="H17" s="589"/>
      <c r="I17" s="800">
        <v>25</v>
      </c>
      <c r="J17" s="800">
        <v>29</v>
      </c>
      <c r="K17" s="800">
        <v>0.5</v>
      </c>
      <c r="L17" s="800">
        <v>30</v>
      </c>
      <c r="M17" s="800">
        <v>40</v>
      </c>
      <c r="N17" s="639">
        <v>0.6</v>
      </c>
      <c r="O17" s="145"/>
      <c r="P17" s="800">
        <v>16</v>
      </c>
      <c r="Q17" s="800">
        <v>17</v>
      </c>
      <c r="R17" s="800">
        <v>0.8</v>
      </c>
      <c r="S17" s="800">
        <v>20</v>
      </c>
      <c r="T17" s="800">
        <v>24</v>
      </c>
      <c r="U17" s="639">
        <v>1.1000000000000001</v>
      </c>
      <c r="V17" s="145"/>
      <c r="W17" s="800">
        <v>26</v>
      </c>
      <c r="X17" s="800">
        <v>22</v>
      </c>
      <c r="Y17" s="800">
        <v>0.2</v>
      </c>
      <c r="Z17" s="800">
        <v>24</v>
      </c>
      <c r="AA17" s="800">
        <v>26</v>
      </c>
      <c r="AB17" s="639">
        <v>0.3</v>
      </c>
      <c r="AC17" s="145"/>
    </row>
    <row r="18" spans="1:29">
      <c r="A18" s="589" t="s">
        <v>224</v>
      </c>
      <c r="B18" s="800">
        <v>19</v>
      </c>
      <c r="C18" s="800">
        <v>20</v>
      </c>
      <c r="D18" s="800">
        <v>1.4</v>
      </c>
      <c r="E18" s="800">
        <v>22</v>
      </c>
      <c r="F18" s="800">
        <v>28</v>
      </c>
      <c r="G18" s="639">
        <v>2</v>
      </c>
      <c r="H18" s="589"/>
      <c r="I18" s="800">
        <v>24</v>
      </c>
      <c r="J18" s="800">
        <v>28</v>
      </c>
      <c r="K18" s="800">
        <v>0.5</v>
      </c>
      <c r="L18" s="800">
        <v>30</v>
      </c>
      <c r="M18" s="800">
        <v>41</v>
      </c>
      <c r="N18" s="639">
        <v>0.7</v>
      </c>
      <c r="O18" s="145"/>
      <c r="P18" s="800">
        <v>16</v>
      </c>
      <c r="Q18" s="800">
        <v>16</v>
      </c>
      <c r="R18" s="800">
        <v>0.8</v>
      </c>
      <c r="S18" s="800">
        <v>20</v>
      </c>
      <c r="T18" s="800">
        <v>25</v>
      </c>
      <c r="U18" s="639">
        <v>1.2</v>
      </c>
      <c r="V18" s="145"/>
      <c r="W18" s="800">
        <v>24</v>
      </c>
      <c r="X18" s="800">
        <v>21</v>
      </c>
      <c r="Y18" s="800">
        <v>0.2</v>
      </c>
      <c r="Z18" s="800">
        <v>20</v>
      </c>
      <c r="AA18" s="800">
        <v>23</v>
      </c>
      <c r="AB18" s="639">
        <v>0.2</v>
      </c>
      <c r="AC18" s="145"/>
    </row>
    <row r="19" spans="1:29">
      <c r="A19" s="589" t="s">
        <v>225</v>
      </c>
      <c r="B19" s="800">
        <v>19</v>
      </c>
      <c r="C19" s="800">
        <v>18</v>
      </c>
      <c r="D19" s="800">
        <v>1.4</v>
      </c>
      <c r="E19" s="800">
        <v>22</v>
      </c>
      <c r="F19" s="800">
        <v>28</v>
      </c>
      <c r="G19" s="639">
        <v>2</v>
      </c>
      <c r="H19" s="589"/>
      <c r="I19" s="800">
        <v>23</v>
      </c>
      <c r="J19" s="800">
        <v>26</v>
      </c>
      <c r="K19" s="800">
        <v>0.4</v>
      </c>
      <c r="L19" s="800">
        <v>30</v>
      </c>
      <c r="M19" s="800">
        <v>41</v>
      </c>
      <c r="N19" s="639">
        <v>0.7</v>
      </c>
      <c r="O19" s="145"/>
      <c r="P19" s="800">
        <v>15</v>
      </c>
      <c r="Q19" s="800">
        <v>15</v>
      </c>
      <c r="R19" s="800">
        <v>0.7</v>
      </c>
      <c r="S19" s="800">
        <v>20</v>
      </c>
      <c r="T19" s="800">
        <v>24</v>
      </c>
      <c r="U19" s="639">
        <v>1.2</v>
      </c>
      <c r="V19" s="145"/>
      <c r="W19" s="800">
        <v>23</v>
      </c>
      <c r="X19" s="800">
        <v>22</v>
      </c>
      <c r="Y19" s="800">
        <v>0.2</v>
      </c>
      <c r="Z19" s="800">
        <v>18</v>
      </c>
      <c r="AA19" s="800">
        <v>22</v>
      </c>
      <c r="AB19" s="639">
        <v>0.2</v>
      </c>
      <c r="AC19" s="145"/>
    </row>
    <row r="20" spans="1:29">
      <c r="A20" s="589" t="s">
        <v>226</v>
      </c>
      <c r="B20" s="800">
        <v>18</v>
      </c>
      <c r="C20" s="800">
        <v>18</v>
      </c>
      <c r="D20" s="800">
        <v>1.3</v>
      </c>
      <c r="E20" s="800">
        <v>22</v>
      </c>
      <c r="F20" s="800">
        <v>28</v>
      </c>
      <c r="G20" s="639">
        <v>2.1</v>
      </c>
      <c r="H20" s="589"/>
      <c r="I20" s="800">
        <v>23</v>
      </c>
      <c r="J20" s="800">
        <v>24</v>
      </c>
      <c r="K20" s="800">
        <v>0.4</v>
      </c>
      <c r="L20" s="800">
        <v>31</v>
      </c>
      <c r="M20" s="800">
        <v>40</v>
      </c>
      <c r="N20" s="639">
        <v>0.7</v>
      </c>
      <c r="O20" s="145"/>
      <c r="P20" s="800">
        <v>15</v>
      </c>
      <c r="Q20" s="800">
        <v>15</v>
      </c>
      <c r="R20" s="800">
        <v>0.7</v>
      </c>
      <c r="S20" s="800">
        <v>20</v>
      </c>
      <c r="T20" s="800">
        <v>24</v>
      </c>
      <c r="U20" s="639">
        <v>1.2</v>
      </c>
      <c r="V20" s="145"/>
      <c r="W20" s="800">
        <v>22</v>
      </c>
      <c r="X20" s="800">
        <v>21</v>
      </c>
      <c r="Y20" s="800">
        <v>0.2</v>
      </c>
      <c r="Z20" s="800">
        <v>18</v>
      </c>
      <c r="AA20" s="800">
        <v>22</v>
      </c>
      <c r="AB20" s="639">
        <v>0.2</v>
      </c>
      <c r="AC20" s="145"/>
    </row>
    <row r="21" spans="1:29">
      <c r="A21" s="589" t="s">
        <v>227</v>
      </c>
      <c r="B21" s="800">
        <v>18</v>
      </c>
      <c r="C21" s="800">
        <v>18</v>
      </c>
      <c r="D21" s="800">
        <v>1.3</v>
      </c>
      <c r="E21" s="800">
        <v>22</v>
      </c>
      <c r="F21" s="800">
        <v>28</v>
      </c>
      <c r="G21" s="639">
        <v>2.2000000000000002</v>
      </c>
      <c r="H21" s="589"/>
      <c r="I21" s="800">
        <v>22</v>
      </c>
      <c r="J21" s="800">
        <v>23</v>
      </c>
      <c r="K21" s="800">
        <v>0.4</v>
      </c>
      <c r="L21" s="800">
        <v>31</v>
      </c>
      <c r="M21" s="800">
        <v>40</v>
      </c>
      <c r="N21" s="639">
        <v>0.7</v>
      </c>
      <c r="O21" s="145"/>
      <c r="P21" s="800">
        <v>15</v>
      </c>
      <c r="Q21" s="800">
        <v>15</v>
      </c>
      <c r="R21" s="800">
        <v>0.7</v>
      </c>
      <c r="S21" s="800">
        <v>21</v>
      </c>
      <c r="T21" s="800">
        <v>26</v>
      </c>
      <c r="U21" s="639">
        <v>1.3</v>
      </c>
      <c r="V21" s="145"/>
      <c r="W21" s="800">
        <v>21</v>
      </c>
      <c r="X21" s="800">
        <v>22</v>
      </c>
      <c r="Y21" s="800">
        <v>0.2</v>
      </c>
      <c r="Z21" s="800">
        <v>17</v>
      </c>
      <c r="AA21" s="800">
        <v>23</v>
      </c>
      <c r="AB21" s="639">
        <v>0.2</v>
      </c>
      <c r="AC21" s="145"/>
    </row>
    <row r="22" spans="1:29">
      <c r="A22" s="589" t="s">
        <v>228</v>
      </c>
      <c r="B22" s="800">
        <v>17</v>
      </c>
      <c r="C22" s="800">
        <v>17</v>
      </c>
      <c r="D22" s="800">
        <v>1.3</v>
      </c>
      <c r="E22" s="800">
        <v>22</v>
      </c>
      <c r="F22" s="800">
        <v>28</v>
      </c>
      <c r="G22" s="639">
        <v>2.2000000000000002</v>
      </c>
      <c r="H22" s="589"/>
      <c r="I22" s="800">
        <v>21</v>
      </c>
      <c r="J22" s="800">
        <v>21</v>
      </c>
      <c r="K22" s="800">
        <v>0.4</v>
      </c>
      <c r="L22" s="800">
        <v>30</v>
      </c>
      <c r="M22" s="800">
        <v>38</v>
      </c>
      <c r="N22" s="639">
        <v>0.7</v>
      </c>
      <c r="O22" s="145"/>
      <c r="P22" s="800">
        <v>15</v>
      </c>
      <c r="Q22" s="800">
        <v>15</v>
      </c>
      <c r="R22" s="800">
        <v>0.7</v>
      </c>
      <c r="S22" s="800">
        <v>21</v>
      </c>
      <c r="T22" s="800">
        <v>26</v>
      </c>
      <c r="U22" s="639">
        <v>1.3</v>
      </c>
      <c r="V22" s="145"/>
      <c r="W22" s="800">
        <v>19</v>
      </c>
      <c r="X22" s="800">
        <v>19</v>
      </c>
      <c r="Y22" s="800">
        <v>0.2</v>
      </c>
      <c r="Z22" s="800">
        <v>16</v>
      </c>
      <c r="AA22" s="800">
        <v>20</v>
      </c>
      <c r="AB22" s="639">
        <v>0.2</v>
      </c>
      <c r="AC22" s="145"/>
    </row>
    <row r="23" spans="1:29">
      <c r="A23" s="589" t="s">
        <v>229</v>
      </c>
      <c r="B23" s="800">
        <v>17</v>
      </c>
      <c r="C23" s="800">
        <v>16</v>
      </c>
      <c r="D23" s="800">
        <v>1.3</v>
      </c>
      <c r="E23" s="800">
        <v>21</v>
      </c>
      <c r="F23" s="800">
        <v>29</v>
      </c>
      <c r="G23" s="639">
        <v>2.2000000000000002</v>
      </c>
      <c r="H23" s="589"/>
      <c r="I23" s="800">
        <v>19</v>
      </c>
      <c r="J23" s="800">
        <v>19</v>
      </c>
      <c r="K23" s="800">
        <v>0.3</v>
      </c>
      <c r="L23" s="800">
        <v>29</v>
      </c>
      <c r="M23" s="800">
        <v>37</v>
      </c>
      <c r="N23" s="639">
        <v>0.7</v>
      </c>
      <c r="O23" s="145"/>
      <c r="P23" s="800">
        <v>15</v>
      </c>
      <c r="Q23" s="800">
        <v>15</v>
      </c>
      <c r="R23" s="800">
        <v>0.7</v>
      </c>
      <c r="S23" s="800">
        <v>21</v>
      </c>
      <c r="T23" s="800">
        <v>27</v>
      </c>
      <c r="U23" s="639">
        <v>1.4</v>
      </c>
      <c r="V23" s="145"/>
      <c r="W23" s="800">
        <v>18</v>
      </c>
      <c r="X23" s="800">
        <v>18</v>
      </c>
      <c r="Y23" s="800">
        <v>0.2</v>
      </c>
      <c r="Z23" s="800">
        <v>15</v>
      </c>
      <c r="AA23" s="800">
        <v>19</v>
      </c>
      <c r="AB23" s="639">
        <v>0.2</v>
      </c>
      <c r="AC23" s="145"/>
    </row>
    <row r="24" spans="1:29">
      <c r="A24" s="589" t="s">
        <v>230</v>
      </c>
      <c r="B24" s="800">
        <v>16</v>
      </c>
      <c r="C24" s="800">
        <v>16</v>
      </c>
      <c r="D24" s="800">
        <v>1.3</v>
      </c>
      <c r="E24" s="800">
        <v>21</v>
      </c>
      <c r="F24" s="800">
        <v>28</v>
      </c>
      <c r="G24" s="639">
        <v>2.2000000000000002</v>
      </c>
      <c r="H24" s="589"/>
      <c r="I24" s="800">
        <v>19</v>
      </c>
      <c r="J24" s="800">
        <v>18</v>
      </c>
      <c r="K24" s="800">
        <v>0.3</v>
      </c>
      <c r="L24" s="800">
        <v>28</v>
      </c>
      <c r="M24" s="800">
        <v>37</v>
      </c>
      <c r="N24" s="639">
        <v>0.6</v>
      </c>
      <c r="O24" s="145"/>
      <c r="P24" s="800">
        <v>15</v>
      </c>
      <c r="Q24" s="800">
        <v>15</v>
      </c>
      <c r="R24" s="800">
        <v>0.8</v>
      </c>
      <c r="S24" s="800">
        <v>21</v>
      </c>
      <c r="T24" s="800">
        <v>27</v>
      </c>
      <c r="U24" s="639">
        <v>1.4</v>
      </c>
      <c r="V24" s="145"/>
      <c r="W24" s="800">
        <v>17</v>
      </c>
      <c r="X24" s="800">
        <v>18</v>
      </c>
      <c r="Y24" s="800">
        <v>0.2</v>
      </c>
      <c r="Z24" s="800">
        <v>14</v>
      </c>
      <c r="AA24" s="800">
        <v>18</v>
      </c>
      <c r="AB24" s="639">
        <v>0.2</v>
      </c>
      <c r="AC24" s="145"/>
    </row>
    <row r="25" spans="1:29">
      <c r="A25" s="589" t="s">
        <v>231</v>
      </c>
      <c r="B25" s="800">
        <v>16</v>
      </c>
      <c r="C25" s="800">
        <v>16</v>
      </c>
      <c r="D25" s="800">
        <v>1.3</v>
      </c>
      <c r="E25" s="800">
        <v>22</v>
      </c>
      <c r="F25" s="800">
        <v>28</v>
      </c>
      <c r="G25" s="639">
        <v>2.2999999999999998</v>
      </c>
      <c r="H25" s="589"/>
      <c r="I25" s="800">
        <v>19</v>
      </c>
      <c r="J25" s="800">
        <v>18</v>
      </c>
      <c r="K25" s="800">
        <v>0.3</v>
      </c>
      <c r="L25" s="800">
        <v>28</v>
      </c>
      <c r="M25" s="800">
        <v>38</v>
      </c>
      <c r="N25" s="639">
        <v>0.7</v>
      </c>
      <c r="O25" s="145"/>
      <c r="P25" s="800">
        <v>15</v>
      </c>
      <c r="Q25" s="800">
        <v>15</v>
      </c>
      <c r="R25" s="800">
        <v>0.8</v>
      </c>
      <c r="S25" s="800">
        <v>22</v>
      </c>
      <c r="T25" s="800">
        <v>27</v>
      </c>
      <c r="U25" s="639">
        <v>1.4</v>
      </c>
      <c r="V25" s="145"/>
      <c r="W25" s="800">
        <v>17</v>
      </c>
      <c r="X25" s="800">
        <v>18</v>
      </c>
      <c r="Y25" s="800">
        <v>0.2</v>
      </c>
      <c r="Z25" s="800">
        <v>14</v>
      </c>
      <c r="AA25" s="800">
        <v>20</v>
      </c>
      <c r="AB25" s="639">
        <v>0.2</v>
      </c>
      <c r="AC25" s="145"/>
    </row>
    <row r="26" spans="1:29">
      <c r="A26" s="589" t="s">
        <v>232</v>
      </c>
      <c r="B26" s="800">
        <v>16</v>
      </c>
      <c r="C26" s="800">
        <v>15</v>
      </c>
      <c r="D26" s="800">
        <v>1.3</v>
      </c>
      <c r="E26" s="800">
        <v>22</v>
      </c>
      <c r="F26" s="800">
        <v>28</v>
      </c>
      <c r="G26" s="639">
        <v>2.2999999999999998</v>
      </c>
      <c r="H26" s="589"/>
      <c r="I26" s="800">
        <v>19</v>
      </c>
      <c r="J26" s="800">
        <v>19</v>
      </c>
      <c r="K26" s="800">
        <v>0.3</v>
      </c>
      <c r="L26" s="800">
        <v>29</v>
      </c>
      <c r="M26" s="800">
        <v>39</v>
      </c>
      <c r="N26" s="639">
        <v>0.7</v>
      </c>
      <c r="O26" s="145"/>
      <c r="P26" s="800">
        <v>15</v>
      </c>
      <c r="Q26" s="800">
        <v>14</v>
      </c>
      <c r="R26" s="800">
        <v>0.7</v>
      </c>
      <c r="S26" s="800">
        <v>22</v>
      </c>
      <c r="T26" s="800">
        <v>26</v>
      </c>
      <c r="U26" s="639">
        <v>1.4</v>
      </c>
      <c r="V26" s="145"/>
      <c r="W26" s="800">
        <v>17</v>
      </c>
      <c r="X26" s="800">
        <v>18</v>
      </c>
      <c r="Y26" s="800">
        <v>0.2</v>
      </c>
      <c r="Z26" s="800">
        <v>14</v>
      </c>
      <c r="AA26" s="800">
        <v>19</v>
      </c>
      <c r="AB26" s="639">
        <v>0.2</v>
      </c>
      <c r="AC26" s="145"/>
    </row>
    <row r="27" spans="1:29">
      <c r="A27" s="589" t="s">
        <v>233</v>
      </c>
      <c r="B27" s="800">
        <v>16</v>
      </c>
      <c r="C27" s="800">
        <v>14</v>
      </c>
      <c r="D27" s="800">
        <v>1.2</v>
      </c>
      <c r="E27" s="800">
        <v>21</v>
      </c>
      <c r="F27" s="800">
        <v>27</v>
      </c>
      <c r="G27" s="639">
        <v>2.2999999999999998</v>
      </c>
      <c r="H27" s="589"/>
      <c r="I27" s="800">
        <v>18</v>
      </c>
      <c r="J27" s="800">
        <v>17</v>
      </c>
      <c r="K27" s="800">
        <v>0.3</v>
      </c>
      <c r="L27" s="800">
        <v>28</v>
      </c>
      <c r="M27" s="800">
        <v>37</v>
      </c>
      <c r="N27" s="639">
        <v>0.7</v>
      </c>
      <c r="O27" s="145"/>
      <c r="P27" s="800">
        <v>15</v>
      </c>
      <c r="Q27" s="800">
        <v>13</v>
      </c>
      <c r="R27" s="800">
        <v>0.7</v>
      </c>
      <c r="S27" s="800">
        <v>21</v>
      </c>
      <c r="T27" s="800">
        <v>26</v>
      </c>
      <c r="U27" s="639">
        <v>1.4</v>
      </c>
      <c r="V27" s="145"/>
      <c r="W27" s="800">
        <v>16</v>
      </c>
      <c r="X27" s="800">
        <v>15</v>
      </c>
      <c r="Y27" s="800">
        <v>0.2</v>
      </c>
      <c r="Z27" s="800">
        <v>14</v>
      </c>
      <c r="AA27" s="800">
        <v>18</v>
      </c>
      <c r="AB27" s="639">
        <v>0.2</v>
      </c>
      <c r="AC27" s="145"/>
    </row>
    <row r="28" spans="1:29">
      <c r="A28" s="589" t="s">
        <v>234</v>
      </c>
      <c r="B28" s="800">
        <v>15</v>
      </c>
      <c r="C28" s="800">
        <v>13</v>
      </c>
      <c r="D28" s="800">
        <v>1.1000000000000001</v>
      </c>
      <c r="E28" s="800">
        <v>21</v>
      </c>
      <c r="F28" s="800">
        <v>26</v>
      </c>
      <c r="G28" s="639">
        <v>2.2000000000000002</v>
      </c>
      <c r="H28" s="589"/>
      <c r="I28" s="800">
        <v>17</v>
      </c>
      <c r="J28" s="800">
        <v>16</v>
      </c>
      <c r="K28" s="800">
        <v>0.3</v>
      </c>
      <c r="L28" s="800">
        <v>28</v>
      </c>
      <c r="M28" s="800">
        <v>35</v>
      </c>
      <c r="N28" s="639">
        <v>0.7</v>
      </c>
      <c r="O28" s="145"/>
      <c r="P28" s="800">
        <v>14</v>
      </c>
      <c r="Q28" s="800">
        <v>12</v>
      </c>
      <c r="R28" s="800">
        <v>0.7</v>
      </c>
      <c r="S28" s="800">
        <v>20</v>
      </c>
      <c r="T28" s="800">
        <v>24</v>
      </c>
      <c r="U28" s="639">
        <v>1.3</v>
      </c>
      <c r="V28" s="145"/>
      <c r="W28" s="800">
        <v>16</v>
      </c>
      <c r="X28" s="800">
        <v>14</v>
      </c>
      <c r="Y28" s="800">
        <v>0.2</v>
      </c>
      <c r="Z28" s="800">
        <v>14</v>
      </c>
      <c r="AA28" s="800">
        <v>18</v>
      </c>
      <c r="AB28" s="639">
        <v>0.2</v>
      </c>
      <c r="AC28" s="145"/>
    </row>
    <row r="29" spans="1:29">
      <c r="A29" t="s">
        <v>745</v>
      </c>
      <c r="B29" s="800">
        <v>14</v>
      </c>
      <c r="C29" s="800">
        <v>13</v>
      </c>
      <c r="D29" s="800">
        <v>1.1000000000000001</v>
      </c>
      <c r="E29" s="800">
        <v>20</v>
      </c>
      <c r="F29" s="800">
        <v>26</v>
      </c>
      <c r="G29" s="639">
        <v>2.2000000000000002</v>
      </c>
      <c r="I29" s="800">
        <v>17</v>
      </c>
      <c r="J29" s="800">
        <v>15</v>
      </c>
      <c r="K29" s="800">
        <v>0.3</v>
      </c>
      <c r="L29" s="800">
        <v>27</v>
      </c>
      <c r="M29" s="800">
        <v>34</v>
      </c>
      <c r="N29" s="639">
        <v>0.7</v>
      </c>
      <c r="P29" s="800">
        <v>13</v>
      </c>
      <c r="Q29" s="800">
        <v>12</v>
      </c>
      <c r="R29" s="800">
        <v>0.7</v>
      </c>
      <c r="S29" s="800">
        <v>20</v>
      </c>
      <c r="T29" s="800">
        <v>24</v>
      </c>
      <c r="U29" s="639">
        <v>1.4</v>
      </c>
      <c r="W29" s="800">
        <v>15</v>
      </c>
      <c r="X29" s="800">
        <v>14</v>
      </c>
      <c r="Y29" s="800">
        <v>0.1</v>
      </c>
      <c r="Z29" s="800">
        <v>13</v>
      </c>
      <c r="AA29" s="800">
        <v>19</v>
      </c>
      <c r="AB29" s="639">
        <v>0.2</v>
      </c>
    </row>
  </sheetData>
  <mergeCells count="20">
    <mergeCell ref="B5:G5"/>
    <mergeCell ref="I5:N5"/>
    <mergeCell ref="P5:U5"/>
    <mergeCell ref="W5:AB5"/>
    <mergeCell ref="B6:D6"/>
    <mergeCell ref="E6:G6"/>
    <mergeCell ref="I6:K6"/>
    <mergeCell ref="L6:N6"/>
    <mergeCell ref="P6:R6"/>
    <mergeCell ref="S6:U6"/>
    <mergeCell ref="W6:Y6"/>
    <mergeCell ref="Z6:AB6"/>
    <mergeCell ref="T7:U7"/>
    <mergeCell ref="X7:Y7"/>
    <mergeCell ref="AA7:AB7"/>
    <mergeCell ref="C7:D7"/>
    <mergeCell ref="F7:G7"/>
    <mergeCell ref="J7:K7"/>
    <mergeCell ref="M7:N7"/>
    <mergeCell ref="Q7:R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47"/>
  <sheetViews>
    <sheetView workbookViewId="0">
      <selection activeCell="A2" sqref="A2"/>
    </sheetView>
  </sheetViews>
  <sheetFormatPr defaultRowHeight="15"/>
  <cols>
    <col min="1" max="1" width="25.140625" customWidth="1"/>
    <col min="4" max="4" width="16.42578125" customWidth="1"/>
  </cols>
  <sheetData>
    <row r="1" spans="1:5" ht="21">
      <c r="A1" s="1518" t="s">
        <v>1259</v>
      </c>
    </row>
    <row r="2" spans="1:5">
      <c r="A2" t="s">
        <v>818</v>
      </c>
    </row>
    <row r="3" spans="1:5" ht="41.25" customHeight="1">
      <c r="A3" s="751" t="s">
        <v>712</v>
      </c>
      <c r="B3" s="1834" t="s">
        <v>710</v>
      </c>
      <c r="C3" s="1834"/>
      <c r="D3" s="748" t="s">
        <v>711</v>
      </c>
      <c r="E3" s="748"/>
    </row>
    <row r="4" spans="1:5" ht="53.25">
      <c r="A4" s="754" t="s">
        <v>689</v>
      </c>
      <c r="B4" s="752" t="s">
        <v>708</v>
      </c>
      <c r="C4" s="752" t="s">
        <v>709</v>
      </c>
      <c r="D4" s="752"/>
    </row>
    <row r="5" spans="1:5">
      <c r="A5" s="749" t="s">
        <v>690</v>
      </c>
      <c r="B5" s="906">
        <v>12</v>
      </c>
      <c r="C5" s="906">
        <v>4</v>
      </c>
      <c r="D5" s="920">
        <v>8</v>
      </c>
    </row>
    <row r="6" spans="1:5">
      <c r="A6" s="749" t="s">
        <v>691</v>
      </c>
      <c r="B6" s="906">
        <v>17</v>
      </c>
      <c r="C6" s="906">
        <v>3</v>
      </c>
      <c r="D6" s="920">
        <v>8</v>
      </c>
    </row>
    <row r="7" spans="1:5">
      <c r="A7" s="749" t="s">
        <v>692</v>
      </c>
      <c r="B7" s="906">
        <v>16</v>
      </c>
      <c r="C7" s="906">
        <v>6</v>
      </c>
      <c r="D7" s="920">
        <v>9</v>
      </c>
    </row>
    <row r="8" spans="1:5">
      <c r="A8" s="749" t="s">
        <v>693</v>
      </c>
      <c r="B8" s="906">
        <v>15</v>
      </c>
      <c r="C8" s="906">
        <v>6</v>
      </c>
      <c r="D8" s="920">
        <v>7</v>
      </c>
    </row>
    <row r="9" spans="1:5">
      <c r="A9" s="749" t="s">
        <v>694</v>
      </c>
      <c r="B9" s="906">
        <v>14</v>
      </c>
      <c r="C9" s="906">
        <v>5</v>
      </c>
      <c r="D9" s="920">
        <v>6</v>
      </c>
    </row>
    <row r="10" spans="1:5">
      <c r="A10" s="749" t="s">
        <v>695</v>
      </c>
      <c r="B10" s="906">
        <v>14</v>
      </c>
      <c r="C10" s="906">
        <v>5</v>
      </c>
      <c r="D10" s="920">
        <v>8</v>
      </c>
    </row>
    <row r="11" spans="1:5">
      <c r="A11" s="749" t="s">
        <v>696</v>
      </c>
      <c r="B11" s="906">
        <v>7</v>
      </c>
      <c r="C11" s="906">
        <v>2</v>
      </c>
      <c r="D11" s="920">
        <v>6</v>
      </c>
    </row>
    <row r="12" spans="1:5">
      <c r="A12" s="749" t="s">
        <v>697</v>
      </c>
      <c r="B12" s="906">
        <v>13</v>
      </c>
      <c r="C12" s="906">
        <v>5</v>
      </c>
      <c r="D12" s="920">
        <v>15</v>
      </c>
    </row>
    <row r="13" spans="1:5">
      <c r="A13" s="749" t="s">
        <v>698</v>
      </c>
      <c r="B13" s="906">
        <v>17</v>
      </c>
      <c r="C13" s="906">
        <v>6</v>
      </c>
      <c r="D13" s="920">
        <v>19</v>
      </c>
    </row>
    <row r="14" spans="1:5">
      <c r="A14" s="749" t="s">
        <v>699</v>
      </c>
      <c r="B14" s="906">
        <v>11</v>
      </c>
      <c r="C14" s="906">
        <v>4</v>
      </c>
      <c r="D14" s="920">
        <v>13</v>
      </c>
    </row>
    <row r="15" spans="1:5">
      <c r="A15" s="749" t="s">
        <v>700</v>
      </c>
      <c r="B15" s="906">
        <v>8</v>
      </c>
      <c r="C15" s="906">
        <v>2</v>
      </c>
      <c r="D15" s="920">
        <v>6</v>
      </c>
    </row>
    <row r="16" spans="1:5">
      <c r="A16" s="749" t="s">
        <v>701</v>
      </c>
      <c r="B16" s="906">
        <v>10</v>
      </c>
      <c r="C16" s="906">
        <v>2</v>
      </c>
      <c r="D16" s="920">
        <v>7</v>
      </c>
    </row>
    <row r="17" spans="1:13">
      <c r="A17" s="749" t="s">
        <v>702</v>
      </c>
      <c r="B17" s="906">
        <v>10</v>
      </c>
      <c r="C17" s="906">
        <v>3</v>
      </c>
      <c r="D17" s="920">
        <v>9</v>
      </c>
    </row>
    <row r="18" spans="1:13">
      <c r="A18" s="749" t="s">
        <v>703</v>
      </c>
      <c r="B18" s="906">
        <v>10</v>
      </c>
      <c r="C18" s="906">
        <v>4</v>
      </c>
      <c r="D18" s="920">
        <v>6</v>
      </c>
    </row>
    <row r="19" spans="1:13">
      <c r="A19" s="749" t="s">
        <v>704</v>
      </c>
      <c r="B19" s="906">
        <v>10</v>
      </c>
      <c r="C19" s="906">
        <v>3</v>
      </c>
      <c r="D19" s="920">
        <v>7</v>
      </c>
    </row>
    <row r="20" spans="1:13">
      <c r="A20" s="749"/>
      <c r="B20" s="907"/>
      <c r="C20" s="907"/>
      <c r="D20" s="918"/>
    </row>
    <row r="21" spans="1:13">
      <c r="A21" s="754" t="s">
        <v>714</v>
      </c>
      <c r="B21" s="908">
        <v>11</v>
      </c>
      <c r="C21" s="908">
        <v>4</v>
      </c>
      <c r="D21" s="919">
        <v>7</v>
      </c>
    </row>
    <row r="23" spans="1:13" ht="27.75" customHeight="1">
      <c r="A23" s="1835" t="s">
        <v>705</v>
      </c>
      <c r="B23" s="1835"/>
      <c r="C23" s="1835"/>
      <c r="D23" s="1835"/>
      <c r="E23" s="1835"/>
      <c r="F23" s="1835"/>
      <c r="G23" s="1835"/>
      <c r="H23" s="1835"/>
      <c r="I23" s="1835"/>
      <c r="J23" s="1835"/>
      <c r="K23" s="1835"/>
      <c r="L23" s="1835"/>
      <c r="M23" s="1835"/>
    </row>
    <row r="24" spans="1:13" ht="30" customHeight="1">
      <c r="A24" s="1835" t="s">
        <v>706</v>
      </c>
      <c r="B24" s="1835"/>
      <c r="C24" s="1835"/>
      <c r="D24" s="1835"/>
      <c r="E24" s="1835"/>
      <c r="F24" s="1835"/>
      <c r="G24" s="1835"/>
      <c r="H24" s="1835"/>
      <c r="I24" s="1835"/>
      <c r="J24" s="1835"/>
      <c r="K24" s="1835"/>
      <c r="L24" s="1835"/>
      <c r="M24" s="1835"/>
    </row>
    <row r="25" spans="1:13">
      <c r="A25" s="1836" t="s">
        <v>707</v>
      </c>
      <c r="B25" s="1836"/>
      <c r="C25" s="1836"/>
      <c r="D25" s="1836"/>
      <c r="E25" s="1836"/>
      <c r="F25" s="1836"/>
      <c r="G25" s="1836"/>
      <c r="H25" s="1836"/>
      <c r="I25" s="1836"/>
      <c r="J25" s="1836"/>
      <c r="K25" s="1836"/>
      <c r="L25" s="1836"/>
      <c r="M25" s="1836"/>
    </row>
    <row r="28" spans="1:13" s="903" customFormat="1">
      <c r="A28" s="903" t="s">
        <v>713</v>
      </c>
    </row>
    <row r="29" spans="1:13" s="903" customFormat="1" ht="41.25" customHeight="1">
      <c r="A29" s="751" t="s">
        <v>712</v>
      </c>
      <c r="B29" s="1834" t="s">
        <v>710</v>
      </c>
      <c r="C29" s="1834"/>
      <c r="D29" s="905" t="s">
        <v>711</v>
      </c>
      <c r="E29" s="905"/>
    </row>
    <row r="30" spans="1:13" s="903" customFormat="1" ht="53.25">
      <c r="A30" s="754" t="s">
        <v>689</v>
      </c>
      <c r="B30" s="752" t="s">
        <v>708</v>
      </c>
      <c r="C30" s="752" t="s">
        <v>709</v>
      </c>
    </row>
    <row r="31" spans="1:13" s="903" customFormat="1">
      <c r="A31" s="749" t="s">
        <v>690</v>
      </c>
      <c r="B31" s="753">
        <v>12</v>
      </c>
      <c r="C31" s="753">
        <v>4</v>
      </c>
      <c r="D31" s="757">
        <v>8</v>
      </c>
    </row>
    <row r="32" spans="1:13" s="903" customFormat="1">
      <c r="A32" s="749" t="s">
        <v>691</v>
      </c>
      <c r="B32" s="753">
        <v>16</v>
      </c>
      <c r="C32" s="753">
        <v>4</v>
      </c>
      <c r="D32" s="757">
        <v>9</v>
      </c>
    </row>
    <row r="33" spans="1:4" s="903" customFormat="1">
      <c r="A33" s="749" t="s">
        <v>692</v>
      </c>
      <c r="B33" s="753">
        <v>15</v>
      </c>
      <c r="C33" s="753">
        <v>5</v>
      </c>
      <c r="D33" s="757">
        <v>9</v>
      </c>
    </row>
    <row r="34" spans="1:4" s="903" customFormat="1">
      <c r="A34" s="749" t="s">
        <v>693</v>
      </c>
      <c r="B34" s="753">
        <v>16</v>
      </c>
      <c r="C34" s="753">
        <v>6</v>
      </c>
      <c r="D34" s="757">
        <v>7</v>
      </c>
    </row>
    <row r="35" spans="1:4" s="903" customFormat="1">
      <c r="A35" s="749" t="s">
        <v>694</v>
      </c>
      <c r="B35" s="753">
        <v>14</v>
      </c>
      <c r="C35" s="753">
        <v>5</v>
      </c>
      <c r="D35" s="757">
        <v>7</v>
      </c>
    </row>
    <row r="36" spans="1:4" s="903" customFormat="1">
      <c r="A36" s="749" t="s">
        <v>695</v>
      </c>
      <c r="B36" s="753">
        <v>14</v>
      </c>
      <c r="C36" s="753">
        <v>4</v>
      </c>
      <c r="D36" s="757">
        <v>9</v>
      </c>
    </row>
    <row r="37" spans="1:4" s="903" customFormat="1">
      <c r="A37" s="749" t="s">
        <v>696</v>
      </c>
      <c r="B37" s="753">
        <v>9</v>
      </c>
      <c r="C37" s="753">
        <v>2</v>
      </c>
      <c r="D37" s="757">
        <v>7</v>
      </c>
    </row>
    <row r="38" spans="1:4" s="903" customFormat="1">
      <c r="A38" s="749" t="s">
        <v>697</v>
      </c>
      <c r="B38" s="753">
        <v>13</v>
      </c>
      <c r="C38" s="753">
        <v>5</v>
      </c>
      <c r="D38" s="757">
        <v>14</v>
      </c>
    </row>
    <row r="39" spans="1:4" s="903" customFormat="1">
      <c r="A39" s="749" t="s">
        <v>698</v>
      </c>
      <c r="B39" s="753">
        <v>18</v>
      </c>
      <c r="C39" s="753">
        <v>7</v>
      </c>
      <c r="D39" s="757">
        <v>21</v>
      </c>
    </row>
    <row r="40" spans="1:4" s="903" customFormat="1">
      <c r="A40" s="749" t="s">
        <v>699</v>
      </c>
      <c r="B40" s="753">
        <v>10</v>
      </c>
      <c r="C40" s="753">
        <v>3</v>
      </c>
      <c r="D40" s="757">
        <v>12</v>
      </c>
    </row>
    <row r="41" spans="1:4" s="903" customFormat="1">
      <c r="A41" s="749" t="s">
        <v>700</v>
      </c>
      <c r="B41" s="753">
        <v>8</v>
      </c>
      <c r="C41" s="753">
        <v>2</v>
      </c>
      <c r="D41" s="757">
        <v>6</v>
      </c>
    </row>
    <row r="42" spans="1:4" s="903" customFormat="1">
      <c r="A42" s="749" t="s">
        <v>701</v>
      </c>
      <c r="B42" s="753">
        <v>10</v>
      </c>
      <c r="C42" s="753">
        <v>3</v>
      </c>
      <c r="D42" s="757">
        <v>7</v>
      </c>
    </row>
    <row r="43" spans="1:4" s="903" customFormat="1">
      <c r="A43" s="749" t="s">
        <v>702</v>
      </c>
      <c r="B43" s="753">
        <v>14</v>
      </c>
      <c r="C43" s="753">
        <v>4</v>
      </c>
      <c r="D43" s="757">
        <v>10</v>
      </c>
    </row>
    <row r="44" spans="1:4" s="903" customFormat="1">
      <c r="A44" s="749" t="s">
        <v>703</v>
      </c>
      <c r="B44" s="753">
        <v>11</v>
      </c>
      <c r="C44" s="753">
        <v>3</v>
      </c>
      <c r="D44" s="757">
        <v>7</v>
      </c>
    </row>
    <row r="45" spans="1:4" s="903" customFormat="1">
      <c r="A45" s="749" t="s">
        <v>704</v>
      </c>
      <c r="B45" s="753">
        <v>12</v>
      </c>
      <c r="C45" s="753">
        <v>4</v>
      </c>
      <c r="D45" s="757">
        <v>9</v>
      </c>
    </row>
    <row r="46" spans="1:4" s="903" customFormat="1">
      <c r="A46" s="749"/>
      <c r="B46" s="750"/>
      <c r="C46" s="750"/>
      <c r="D46" s="756"/>
    </row>
    <row r="47" spans="1:4" s="903" customFormat="1">
      <c r="A47" s="754" t="s">
        <v>714</v>
      </c>
      <c r="B47" s="755">
        <v>12</v>
      </c>
      <c r="C47" s="755">
        <v>4</v>
      </c>
      <c r="D47" s="758">
        <v>8</v>
      </c>
    </row>
  </sheetData>
  <mergeCells count="5">
    <mergeCell ref="B3:C3"/>
    <mergeCell ref="A24:M24"/>
    <mergeCell ref="A25:M25"/>
    <mergeCell ref="A23:M23"/>
    <mergeCell ref="B29:C29"/>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92"/>
  <sheetViews>
    <sheetView workbookViewId="0"/>
  </sheetViews>
  <sheetFormatPr defaultColWidth="9.140625" defaultRowHeight="15"/>
  <cols>
    <col min="1" max="1" width="16.42578125" style="669" customWidth="1"/>
    <col min="2" max="4" width="9.140625" style="669"/>
    <col min="5" max="5" width="13.28515625" style="669" customWidth="1"/>
    <col min="6" max="6" width="13.42578125" style="669" customWidth="1"/>
    <col min="7" max="7" width="14.28515625" style="669" customWidth="1"/>
    <col min="8" max="8" width="9.140625" style="669"/>
    <col min="9" max="9" width="9.28515625" style="669" customWidth="1"/>
    <col min="10" max="10" width="9.140625" style="669"/>
    <col min="11" max="11" width="11" style="669" customWidth="1"/>
    <col min="12" max="12" width="9.140625" style="669"/>
    <col min="13" max="14" width="9.140625" style="1318"/>
    <col min="15" max="16384" width="9.140625" style="669"/>
  </cols>
  <sheetData>
    <row r="1" spans="1:20" ht="18.75">
      <c r="A1" s="640" t="s">
        <v>1230</v>
      </c>
    </row>
    <row r="3" spans="1:20" ht="15" customHeight="1">
      <c r="B3" s="1590" t="s">
        <v>241</v>
      </c>
      <c r="C3" s="1590"/>
      <c r="D3" s="1590"/>
      <c r="E3" s="1590"/>
      <c r="G3" s="1837" t="s">
        <v>242</v>
      </c>
      <c r="H3" s="1837"/>
      <c r="I3" s="1837"/>
      <c r="O3" s="16" t="s">
        <v>240</v>
      </c>
      <c r="Q3" s="16"/>
    </row>
    <row r="4" spans="1:20" ht="77.25" customHeight="1">
      <c r="A4" s="146"/>
      <c r="B4" s="147" t="s">
        <v>245</v>
      </c>
      <c r="C4" s="147" t="s">
        <v>246</v>
      </c>
      <c r="D4" s="147" t="s">
        <v>247</v>
      </c>
      <c r="E4" s="147" t="s">
        <v>104</v>
      </c>
      <c r="G4" s="148" t="s">
        <v>248</v>
      </c>
      <c r="H4" s="148" t="s">
        <v>249</v>
      </c>
      <c r="I4" s="149" t="s">
        <v>250</v>
      </c>
      <c r="O4" s="146"/>
      <c r="P4" s="146" t="s">
        <v>244</v>
      </c>
      <c r="Q4" s="1291" t="s">
        <v>1122</v>
      </c>
      <c r="R4" s="146" t="s">
        <v>243</v>
      </c>
      <c r="S4" s="1291" t="s">
        <v>1122</v>
      </c>
      <c r="T4" s="146" t="s">
        <v>653</v>
      </c>
    </row>
    <row r="5" spans="1:20">
      <c r="A5" s="146" t="s">
        <v>257</v>
      </c>
      <c r="B5" s="146">
        <v>1608</v>
      </c>
      <c r="C5" s="146">
        <v>795</v>
      </c>
      <c r="D5" s="146">
        <v>404</v>
      </c>
      <c r="E5" s="152">
        <v>2807</v>
      </c>
      <c r="O5" s="150">
        <v>1990</v>
      </c>
      <c r="P5" s="151">
        <v>36480</v>
      </c>
      <c r="R5" s="151">
        <v>140350</v>
      </c>
      <c r="T5" s="717">
        <v>0.25992162451015322</v>
      </c>
    </row>
    <row r="6" spans="1:20">
      <c r="A6" s="146" t="s">
        <v>258</v>
      </c>
      <c r="B6" s="146">
        <v>1695</v>
      </c>
      <c r="C6" s="146">
        <v>900</v>
      </c>
      <c r="D6" s="146">
        <v>402</v>
      </c>
      <c r="E6" s="152">
        <v>2997</v>
      </c>
      <c r="O6" s="150">
        <v>1991</v>
      </c>
      <c r="P6" s="151">
        <v>36310</v>
      </c>
      <c r="R6" s="151">
        <v>137250</v>
      </c>
      <c r="T6" s="717">
        <v>0.26455373406193078</v>
      </c>
    </row>
    <row r="7" spans="1:20">
      <c r="A7" s="146" t="s">
        <v>259</v>
      </c>
      <c r="B7" s="146">
        <v>1672</v>
      </c>
      <c r="C7" s="146">
        <v>863</v>
      </c>
      <c r="D7" s="146">
        <v>482</v>
      </c>
      <c r="E7" s="152">
        <v>3017</v>
      </c>
      <c r="O7" s="150">
        <v>1992</v>
      </c>
      <c r="P7" s="151">
        <v>37550</v>
      </c>
      <c r="R7" s="151">
        <v>138740</v>
      </c>
      <c r="T7" s="717">
        <v>0.27065013694680695</v>
      </c>
    </row>
    <row r="8" spans="1:20">
      <c r="A8" s="146" t="s">
        <v>260</v>
      </c>
      <c r="B8" s="146">
        <v>2012</v>
      </c>
      <c r="C8" s="146">
        <v>902</v>
      </c>
      <c r="D8" s="146">
        <v>558</v>
      </c>
      <c r="E8" s="152">
        <v>3472</v>
      </c>
      <c r="G8" s="148">
        <v>1138</v>
      </c>
      <c r="H8" s="148">
        <v>874</v>
      </c>
      <c r="I8" s="148">
        <f>SUM(G8:H8)</f>
        <v>2012</v>
      </c>
      <c r="O8" s="150">
        <v>1993</v>
      </c>
      <c r="P8" s="151">
        <v>31570</v>
      </c>
      <c r="R8" s="151">
        <v>127630</v>
      </c>
      <c r="T8" s="717">
        <v>0.24735563738932853</v>
      </c>
    </row>
    <row r="9" spans="1:20">
      <c r="A9" s="146" t="s">
        <v>204</v>
      </c>
      <c r="B9" s="146">
        <v>2226</v>
      </c>
      <c r="C9" s="146">
        <v>979</v>
      </c>
      <c r="D9" s="146">
        <v>468</v>
      </c>
      <c r="E9" s="152">
        <v>3673</v>
      </c>
      <c r="G9" s="148">
        <v>1312</v>
      </c>
      <c r="H9" s="148">
        <v>914</v>
      </c>
      <c r="I9" s="148">
        <f>SUM(G9:H9)</f>
        <v>2226</v>
      </c>
      <c r="J9" s="1379"/>
      <c r="O9" s="150">
        <v>1994</v>
      </c>
      <c r="P9" s="151">
        <v>28690</v>
      </c>
      <c r="R9" s="151">
        <v>118490</v>
      </c>
      <c r="T9" s="717">
        <v>0.24213013756435142</v>
      </c>
    </row>
    <row r="10" spans="1:20">
      <c r="A10" s="146" t="s">
        <v>203</v>
      </c>
      <c r="B10" s="146">
        <v>2363</v>
      </c>
      <c r="C10" s="146">
        <v>1078</v>
      </c>
      <c r="D10" s="146">
        <v>534</v>
      </c>
      <c r="E10" s="152">
        <v>3975</v>
      </c>
      <c r="G10" s="148">
        <v>1457</v>
      </c>
      <c r="H10" s="148">
        <v>906</v>
      </c>
      <c r="I10" s="148">
        <f>SUM(G10:H10)</f>
        <v>2363</v>
      </c>
      <c r="J10" s="1379"/>
      <c r="O10" s="150">
        <v>1995</v>
      </c>
      <c r="P10" s="151">
        <v>26690</v>
      </c>
      <c r="R10" s="151">
        <v>117490</v>
      </c>
      <c r="T10" s="717">
        <v>0.22716826963996936</v>
      </c>
    </row>
    <row r="11" spans="1:20">
      <c r="A11" s="146" t="s">
        <v>202</v>
      </c>
      <c r="B11" s="146">
        <v>3825</v>
      </c>
      <c r="C11" s="146">
        <v>1199</v>
      </c>
      <c r="D11" s="146">
        <v>654</v>
      </c>
      <c r="E11" s="152">
        <v>5678</v>
      </c>
      <c r="G11" s="148">
        <v>2696</v>
      </c>
      <c r="H11" s="148">
        <v>1129</v>
      </c>
      <c r="I11" s="148">
        <f>SUM(G11:H11)</f>
        <v>3825</v>
      </c>
      <c r="J11" s="1379"/>
      <c r="O11" s="150">
        <v>1996</v>
      </c>
      <c r="P11" s="151">
        <v>25730</v>
      </c>
      <c r="R11" s="151">
        <v>113590</v>
      </c>
      <c r="T11" s="717">
        <v>0.22651641869882913</v>
      </c>
    </row>
    <row r="12" spans="1:20">
      <c r="A12" s="146" t="s">
        <v>173</v>
      </c>
      <c r="B12" s="146">
        <v>4353</v>
      </c>
      <c r="C12" s="146">
        <v>1413</v>
      </c>
      <c r="D12" s="146">
        <v>671</v>
      </c>
      <c r="E12" s="152">
        <v>6437</v>
      </c>
      <c r="G12" s="148">
        <v>3255</v>
      </c>
      <c r="H12" s="148">
        <v>1098</v>
      </c>
      <c r="I12" s="148">
        <f>SUM(G12:H12)</f>
        <v>4353</v>
      </c>
      <c r="J12" s="1379"/>
      <c r="O12" s="150">
        <v>1997</v>
      </c>
      <c r="P12" s="151">
        <v>24850</v>
      </c>
      <c r="R12" s="151">
        <v>102410</v>
      </c>
      <c r="T12" s="717">
        <v>0.24265208475734792</v>
      </c>
    </row>
    <row r="13" spans="1:20">
      <c r="A13" s="146" t="s">
        <v>172</v>
      </c>
      <c r="B13" s="146">
        <v>4363</v>
      </c>
      <c r="C13" s="146">
        <v>1413</v>
      </c>
      <c r="D13" s="146">
        <v>732</v>
      </c>
      <c r="E13" s="146">
        <v>6508</v>
      </c>
      <c r="G13" s="153">
        <v>3035</v>
      </c>
      <c r="H13" s="153">
        <f>I13-G13</f>
        <v>1328</v>
      </c>
      <c r="I13" s="148">
        <v>4363</v>
      </c>
      <c r="J13" s="1379"/>
      <c r="O13" s="150">
        <v>1998</v>
      </c>
      <c r="P13" s="151">
        <v>26320</v>
      </c>
      <c r="R13" s="151">
        <v>104630</v>
      </c>
      <c r="T13" s="717">
        <v>0.2515530918474625</v>
      </c>
    </row>
    <row r="14" spans="1:20">
      <c r="A14" s="146" t="s">
        <v>171</v>
      </c>
      <c r="B14" s="146">
        <v>5107</v>
      </c>
      <c r="C14" s="146">
        <v>1595</v>
      </c>
      <c r="D14" s="146">
        <v>879</v>
      </c>
      <c r="E14" s="146">
        <v>7581</v>
      </c>
      <c r="G14" s="153">
        <v>3421</v>
      </c>
      <c r="H14" s="153">
        <f>I14-G14</f>
        <v>1686</v>
      </c>
      <c r="I14" s="148">
        <v>5107</v>
      </c>
      <c r="J14" s="1379"/>
      <c r="O14" s="146" t="s">
        <v>251</v>
      </c>
      <c r="P14" s="151">
        <v>27950</v>
      </c>
      <c r="R14" s="151">
        <v>105590</v>
      </c>
      <c r="T14" s="717">
        <v>0.26470309688417465</v>
      </c>
    </row>
    <row r="15" spans="1:20">
      <c r="A15" s="146" t="s">
        <v>170</v>
      </c>
      <c r="B15" s="146">
        <v>5276</v>
      </c>
      <c r="C15" s="146">
        <v>1828</v>
      </c>
      <c r="D15" s="146">
        <v>992</v>
      </c>
      <c r="E15" s="146">
        <v>8096</v>
      </c>
      <c r="G15" s="148">
        <v>3372</v>
      </c>
      <c r="H15" s="148">
        <f>I15-G15</f>
        <v>1904</v>
      </c>
      <c r="I15" s="148">
        <v>5276</v>
      </c>
      <c r="J15" s="1379"/>
      <c r="O15" s="146" t="s">
        <v>252</v>
      </c>
      <c r="P15" s="151">
        <v>29710</v>
      </c>
      <c r="R15" s="151">
        <v>114670</v>
      </c>
      <c r="T15" s="717">
        <v>0.25909130548530568</v>
      </c>
    </row>
    <row r="16" spans="1:20">
      <c r="A16" s="1325" t="s">
        <v>439</v>
      </c>
      <c r="B16" s="1325">
        <v>5094</v>
      </c>
      <c r="C16" s="1325">
        <v>1978</v>
      </c>
      <c r="D16" s="1325">
        <v>1036</v>
      </c>
      <c r="E16" s="1325">
        <v>8108</v>
      </c>
      <c r="G16" s="1326">
        <v>3666</v>
      </c>
      <c r="H16" s="669">
        <v>1428</v>
      </c>
      <c r="I16" s="1326">
        <v>5094</v>
      </c>
      <c r="J16" s="1379"/>
      <c r="O16" s="146" t="s">
        <v>253</v>
      </c>
      <c r="P16" s="151">
        <v>29310</v>
      </c>
      <c r="R16" s="151">
        <v>116660</v>
      </c>
      <c r="T16" s="717">
        <v>0.25124292816732385</v>
      </c>
    </row>
    <row r="17" spans="1:24" ht="15" customHeight="1">
      <c r="A17" s="1325" t="s">
        <v>1120</v>
      </c>
      <c r="B17" s="1325">
        <v>4456</v>
      </c>
      <c r="C17" s="1325">
        <v>1909</v>
      </c>
      <c r="D17" s="1325">
        <v>1119</v>
      </c>
      <c r="E17" s="1325">
        <v>7484</v>
      </c>
      <c r="F17" s="1318"/>
      <c r="G17" s="1325">
        <v>3229</v>
      </c>
      <c r="H17" s="1325">
        <v>1227</v>
      </c>
      <c r="I17" s="1326">
        <v>4456</v>
      </c>
      <c r="J17" s="1379"/>
      <c r="K17" s="1318"/>
      <c r="O17" s="146" t="s">
        <v>254</v>
      </c>
      <c r="P17" s="151">
        <v>29790</v>
      </c>
      <c r="R17" s="151">
        <v>128540</v>
      </c>
      <c r="T17" s="717">
        <v>0.23175665162595302</v>
      </c>
    </row>
    <row r="18" spans="1:24">
      <c r="A18" s="1318"/>
      <c r="B18" s="1318"/>
      <c r="C18" s="1318"/>
      <c r="D18" s="1318"/>
      <c r="E18" s="1318"/>
      <c r="F18" s="1318"/>
      <c r="G18" s="1318"/>
      <c r="H18" s="1318"/>
      <c r="I18" s="1326"/>
      <c r="J18" s="1318"/>
      <c r="K18" s="1318"/>
      <c r="O18" s="146" t="s">
        <v>255</v>
      </c>
      <c r="P18" s="151">
        <v>30080</v>
      </c>
      <c r="R18" s="151">
        <v>135420</v>
      </c>
      <c r="T18" s="717">
        <v>0.22212376310736967</v>
      </c>
    </row>
    <row r="19" spans="1:24">
      <c r="A19" s="1318"/>
      <c r="B19" s="1318"/>
      <c r="C19" s="1318"/>
      <c r="D19" s="1318"/>
      <c r="E19" s="1318"/>
      <c r="F19" s="1318"/>
      <c r="G19" s="1318"/>
      <c r="H19" s="1318"/>
      <c r="I19" s="1318"/>
      <c r="J19" s="1318"/>
      <c r="K19" s="1318"/>
      <c r="O19" s="146" t="s">
        <v>256</v>
      </c>
      <c r="P19" s="151">
        <v>26720</v>
      </c>
      <c r="Q19" s="639">
        <v>8.2627511591962914</v>
      </c>
      <c r="R19" s="151">
        <v>120860</v>
      </c>
      <c r="S19" s="639">
        <v>5.7255199204130935</v>
      </c>
      <c r="T19" s="717">
        <v>0.2210822439185835</v>
      </c>
    </row>
    <row r="20" spans="1:24">
      <c r="A20" s="718" t="s">
        <v>239</v>
      </c>
      <c r="B20" s="718"/>
      <c r="C20" s="718"/>
      <c r="D20" s="718"/>
      <c r="E20" s="718"/>
      <c r="F20" s="718"/>
      <c r="G20" s="718"/>
      <c r="H20" s="718"/>
      <c r="O20" s="146" t="s">
        <v>257</v>
      </c>
      <c r="P20" s="151">
        <v>21130</v>
      </c>
      <c r="Q20" s="639">
        <v>6.5</v>
      </c>
      <c r="R20" s="151">
        <v>93980</v>
      </c>
      <c r="S20" s="639">
        <v>4.5</v>
      </c>
      <c r="T20" s="717">
        <v>0.22483507129176419</v>
      </c>
    </row>
    <row r="21" spans="1:24">
      <c r="O21" s="146" t="s">
        <v>258</v>
      </c>
      <c r="P21" s="151">
        <v>15390</v>
      </c>
      <c r="Q21" s="639">
        <v>4.9453727506426732</v>
      </c>
      <c r="R21" s="151">
        <v>73360</v>
      </c>
      <c r="S21" s="639">
        <v>3.4830500427309845</v>
      </c>
      <c r="T21" s="717">
        <v>0.20978735005452562</v>
      </c>
    </row>
    <row r="22" spans="1:24">
      <c r="O22" s="146" t="s">
        <v>259</v>
      </c>
      <c r="P22" s="151">
        <v>13800</v>
      </c>
      <c r="Q22" s="639">
        <v>4.4506538591039089</v>
      </c>
      <c r="R22" s="151">
        <v>63170</v>
      </c>
      <c r="S22" s="639">
        <v>2.9991640132983037</v>
      </c>
      <c r="T22" s="717">
        <v>0.21845812885863544</v>
      </c>
    </row>
    <row r="23" spans="1:24">
      <c r="A23" s="150" t="s">
        <v>654</v>
      </c>
      <c r="C23" s="146"/>
      <c r="D23" s="146"/>
      <c r="E23" s="146"/>
      <c r="F23" s="146"/>
      <c r="G23" s="146"/>
      <c r="H23" s="146"/>
      <c r="I23" s="146"/>
      <c r="O23" s="146" t="s">
        <v>260</v>
      </c>
      <c r="P23" s="151">
        <v>12780</v>
      </c>
      <c r="Q23" s="639">
        <v>4.021151635173938</v>
      </c>
      <c r="R23" s="151">
        <v>53430</v>
      </c>
      <c r="S23" s="639">
        <v>2.4834138122707414</v>
      </c>
      <c r="T23" s="717">
        <v>0.23919146546883774</v>
      </c>
    </row>
    <row r="24" spans="1:24">
      <c r="A24" s="719" t="s">
        <v>634</v>
      </c>
      <c r="B24" s="720" t="s">
        <v>655</v>
      </c>
      <c r="C24" s="146"/>
      <c r="D24" s="146"/>
      <c r="E24" s="146"/>
      <c r="F24" s="146"/>
      <c r="G24" s="146"/>
      <c r="H24" s="146"/>
      <c r="I24" s="146"/>
      <c r="O24" s="146" t="s">
        <v>204</v>
      </c>
      <c r="P24" s="151">
        <v>9460</v>
      </c>
      <c r="Q24" s="639">
        <v>2.976714915040906</v>
      </c>
      <c r="R24" s="151">
        <v>40020</v>
      </c>
      <c r="S24" s="639">
        <v>1.8600976063211714</v>
      </c>
      <c r="T24" s="717">
        <v>0.23638180909545228</v>
      </c>
    </row>
    <row r="25" spans="1:24">
      <c r="A25" s="719"/>
      <c r="B25" s="146"/>
      <c r="C25" s="146"/>
      <c r="D25" s="146"/>
      <c r="E25" s="146"/>
      <c r="F25" s="146"/>
      <c r="G25" s="146"/>
      <c r="H25" s="146"/>
      <c r="I25" s="146"/>
      <c r="O25" s="146" t="s">
        <v>203</v>
      </c>
      <c r="P25" s="151">
        <v>10180</v>
      </c>
      <c r="Q25" s="639">
        <v>3.1381011097410605</v>
      </c>
      <c r="R25" s="151">
        <v>44160</v>
      </c>
      <c r="S25" s="639">
        <v>2.0321200128848189</v>
      </c>
      <c r="T25" s="717">
        <v>0.23052536231884058</v>
      </c>
    </row>
    <row r="26" spans="1:24">
      <c r="A26" s="146"/>
      <c r="B26" s="146" t="s">
        <v>260</v>
      </c>
      <c r="C26" s="146" t="s">
        <v>204</v>
      </c>
      <c r="D26" s="146" t="s">
        <v>203</v>
      </c>
      <c r="E26" s="146" t="s">
        <v>202</v>
      </c>
      <c r="F26" s="146" t="s">
        <v>173</v>
      </c>
      <c r="G26" s="146" t="s">
        <v>172</v>
      </c>
      <c r="H26" s="146" t="s">
        <v>171</v>
      </c>
      <c r="I26" s="146" t="s">
        <v>170</v>
      </c>
      <c r="J26" s="1325" t="s">
        <v>439</v>
      </c>
      <c r="K26" s="1325" t="s">
        <v>1120</v>
      </c>
      <c r="O26" s="146" t="s">
        <v>202</v>
      </c>
      <c r="P26" s="151">
        <v>12720</v>
      </c>
      <c r="Q26" s="639">
        <v>3.92</v>
      </c>
      <c r="R26" s="151">
        <v>50290</v>
      </c>
      <c r="S26" s="639">
        <v>2.31</v>
      </c>
      <c r="T26" s="717">
        <v>0.25293298866573871</v>
      </c>
    </row>
    <row r="27" spans="1:24">
      <c r="A27" s="146" t="s">
        <v>656</v>
      </c>
      <c r="B27" s="146">
        <v>248</v>
      </c>
      <c r="C27" s="146">
        <v>212</v>
      </c>
      <c r="D27" s="146">
        <v>219</v>
      </c>
      <c r="E27" s="146">
        <v>327</v>
      </c>
      <c r="F27" s="146">
        <v>370</v>
      </c>
      <c r="G27" s="146">
        <v>413</v>
      </c>
      <c r="H27" s="146">
        <v>393</v>
      </c>
      <c r="I27" s="146">
        <v>434</v>
      </c>
      <c r="J27" s="1325">
        <v>470</v>
      </c>
      <c r="K27" s="1325">
        <v>458</v>
      </c>
      <c r="O27" s="146" t="s">
        <v>173</v>
      </c>
      <c r="P27" s="151">
        <v>15660</v>
      </c>
      <c r="Q27" s="639">
        <v>4.7</v>
      </c>
      <c r="R27" s="151">
        <v>53770</v>
      </c>
      <c r="S27" s="639">
        <v>2.41</v>
      </c>
      <c r="T27" s="717">
        <v>0.29124046866282316</v>
      </c>
    </row>
    <row r="28" spans="1:24">
      <c r="A28" s="146" t="s">
        <v>657</v>
      </c>
      <c r="B28" s="146">
        <v>42</v>
      </c>
      <c r="C28" s="146">
        <v>50</v>
      </c>
      <c r="D28" s="146">
        <v>36</v>
      </c>
      <c r="E28" s="146">
        <v>93</v>
      </c>
      <c r="F28" s="146">
        <v>97</v>
      </c>
      <c r="G28" s="146">
        <v>79</v>
      </c>
      <c r="H28" s="146">
        <v>79</v>
      </c>
      <c r="I28" s="146">
        <v>103</v>
      </c>
      <c r="J28" s="1325">
        <v>82</v>
      </c>
      <c r="K28" s="1325">
        <v>79</v>
      </c>
      <c r="O28" s="146" t="s">
        <v>172</v>
      </c>
      <c r="P28" s="151">
        <v>17030</v>
      </c>
      <c r="Q28" s="639">
        <v>5.0369966367769372</v>
      </c>
      <c r="R28" s="151">
        <v>52290</v>
      </c>
      <c r="S28" s="639">
        <v>2.32387014558878</v>
      </c>
      <c r="T28" s="717">
        <v>0.32568368712947027</v>
      </c>
    </row>
    <row r="29" spans="1:24">
      <c r="A29" s="146" t="s">
        <v>658</v>
      </c>
      <c r="B29" s="146">
        <v>100</v>
      </c>
      <c r="C29" s="146">
        <v>114</v>
      </c>
      <c r="D29" s="146">
        <v>185</v>
      </c>
      <c r="E29" s="146">
        <v>316</v>
      </c>
      <c r="F29" s="146">
        <v>360</v>
      </c>
      <c r="G29" s="146">
        <v>330</v>
      </c>
      <c r="H29" s="146">
        <v>309</v>
      </c>
      <c r="I29" s="146">
        <v>386</v>
      </c>
      <c r="J29" s="1325">
        <v>375</v>
      </c>
      <c r="K29" s="1325">
        <v>416</v>
      </c>
      <c r="O29" s="146" t="s">
        <v>171</v>
      </c>
      <c r="P29" s="151">
        <v>17530</v>
      </c>
      <c r="Q29" s="639">
        <v>5.0999999999999996</v>
      </c>
      <c r="R29" s="151">
        <v>54430</v>
      </c>
      <c r="S29" s="639">
        <v>2.4</v>
      </c>
      <c r="T29" s="717">
        <v>0.32206503766305344</v>
      </c>
    </row>
    <row r="30" spans="1:24">
      <c r="A30" s="146" t="s">
        <v>659</v>
      </c>
      <c r="B30" s="146">
        <v>545</v>
      </c>
      <c r="C30" s="146">
        <v>845</v>
      </c>
      <c r="D30" s="146">
        <v>1016</v>
      </c>
      <c r="E30" s="146">
        <v>1526</v>
      </c>
      <c r="F30" s="146">
        <v>1772</v>
      </c>
      <c r="G30" s="146">
        <v>1967</v>
      </c>
      <c r="H30" s="146">
        <v>2695</v>
      </c>
      <c r="I30" s="146">
        <v>2924</v>
      </c>
      <c r="J30" s="1325">
        <v>2337</v>
      </c>
      <c r="K30" s="1325">
        <v>1677</v>
      </c>
      <c r="O30" s="146" t="s">
        <v>170</v>
      </c>
      <c r="P30" s="151">
        <v>19170</v>
      </c>
      <c r="Q30" s="639">
        <v>5.49</v>
      </c>
      <c r="R30" s="151">
        <v>57730</v>
      </c>
      <c r="S30" s="639">
        <v>2.52</v>
      </c>
      <c r="T30" s="717">
        <v>0.33206305213926901</v>
      </c>
    </row>
    <row r="31" spans="1:24">
      <c r="A31" s="146" t="s">
        <v>660</v>
      </c>
      <c r="B31" s="146">
        <v>315</v>
      </c>
      <c r="C31" s="146">
        <v>326</v>
      </c>
      <c r="D31" s="146">
        <v>407</v>
      </c>
      <c r="E31" s="146">
        <v>584</v>
      </c>
      <c r="F31" s="146">
        <v>737</v>
      </c>
      <c r="G31" s="146">
        <v>653</v>
      </c>
      <c r="H31" s="146">
        <v>725</v>
      </c>
      <c r="I31" s="146">
        <v>828</v>
      </c>
      <c r="J31" s="1325">
        <v>701</v>
      </c>
      <c r="K31" s="1325">
        <v>646</v>
      </c>
      <c r="O31" s="146" t="s">
        <v>439</v>
      </c>
      <c r="P31" s="151">
        <v>18060</v>
      </c>
      <c r="Q31" s="639">
        <v>5.03</v>
      </c>
      <c r="R31" s="151">
        <v>59110</v>
      </c>
      <c r="S31" s="639">
        <v>2.54</v>
      </c>
      <c r="T31" s="717">
        <v>0.3055320588732871</v>
      </c>
      <c r="U31" s="1318"/>
      <c r="V31" s="1318"/>
      <c r="W31" s="1318"/>
      <c r="X31" s="1318"/>
    </row>
    <row r="32" spans="1:24">
      <c r="A32" s="146" t="s">
        <v>176</v>
      </c>
      <c r="B32" s="146">
        <v>1710</v>
      </c>
      <c r="C32" s="146">
        <v>1700</v>
      </c>
      <c r="D32" s="146">
        <v>1744</v>
      </c>
      <c r="E32" s="146">
        <v>2531</v>
      </c>
      <c r="F32" s="146">
        <v>2923</v>
      </c>
      <c r="G32" s="146">
        <v>2945</v>
      </c>
      <c r="H32" s="146">
        <v>3212</v>
      </c>
      <c r="I32" s="146">
        <v>3271</v>
      </c>
      <c r="J32" s="1325">
        <v>3653</v>
      </c>
      <c r="K32" s="1325">
        <v>3862</v>
      </c>
      <c r="O32" s="146" t="s">
        <v>1120</v>
      </c>
      <c r="P32" s="151">
        <v>15440</v>
      </c>
      <c r="Q32" s="639">
        <v>4.2300000000000004</v>
      </c>
      <c r="R32" s="151">
        <v>56580</v>
      </c>
      <c r="S32" s="639">
        <v>2.41</v>
      </c>
      <c r="T32" s="717">
        <v>0.27288794627076707</v>
      </c>
      <c r="U32" s="1318"/>
      <c r="V32" s="1318"/>
      <c r="W32" s="1318"/>
      <c r="X32" s="1318"/>
    </row>
    <row r="33" spans="1:24">
      <c r="A33" s="146" t="s">
        <v>661</v>
      </c>
      <c r="B33" s="146">
        <v>512</v>
      </c>
      <c r="C33" s="146">
        <v>426</v>
      </c>
      <c r="D33" s="146">
        <v>308</v>
      </c>
      <c r="E33" s="146">
        <v>301</v>
      </c>
      <c r="F33" s="146">
        <v>178</v>
      </c>
      <c r="G33" s="146">
        <v>121</v>
      </c>
      <c r="H33" s="146">
        <v>168</v>
      </c>
      <c r="I33" s="146">
        <v>150</v>
      </c>
      <c r="J33" s="1325">
        <v>403</v>
      </c>
      <c r="K33" s="1325">
        <v>346</v>
      </c>
      <c r="O33" s="146"/>
      <c r="P33" s="151"/>
      <c r="Q33" s="151"/>
      <c r="R33" s="717"/>
      <c r="S33" s="639"/>
      <c r="T33" s="1327"/>
      <c r="U33" s="1318"/>
      <c r="V33" s="1318"/>
      <c r="W33" s="1318"/>
      <c r="X33" s="1318"/>
    </row>
    <row r="34" spans="1:24">
      <c r="A34" s="146" t="s">
        <v>104</v>
      </c>
      <c r="B34" s="146">
        <v>3472</v>
      </c>
      <c r="C34" s="146">
        <v>3673</v>
      </c>
      <c r="D34" s="146">
        <v>3915</v>
      </c>
      <c r="E34" s="146">
        <v>5678</v>
      </c>
      <c r="F34" s="146">
        <v>6437</v>
      </c>
      <c r="G34" s="146">
        <v>6508</v>
      </c>
      <c r="H34" s="146">
        <v>7581</v>
      </c>
      <c r="I34" s="146">
        <v>8096</v>
      </c>
      <c r="J34" s="1325">
        <v>8108</v>
      </c>
      <c r="K34" s="1325">
        <v>7484</v>
      </c>
      <c r="S34" s="639"/>
    </row>
    <row r="35" spans="1:24">
      <c r="A35" s="146" t="s">
        <v>662</v>
      </c>
      <c r="B35" s="146">
        <v>390</v>
      </c>
      <c r="C35" s="146">
        <v>376</v>
      </c>
      <c r="D35" s="146">
        <v>440</v>
      </c>
      <c r="E35" s="146">
        <v>736</v>
      </c>
      <c r="F35" s="146">
        <v>827</v>
      </c>
      <c r="G35" s="146">
        <v>822</v>
      </c>
      <c r="H35" s="146">
        <v>781</v>
      </c>
      <c r="I35" s="146">
        <v>923</v>
      </c>
      <c r="J35" s="669">
        <v>927</v>
      </c>
      <c r="K35" s="1325">
        <v>953</v>
      </c>
      <c r="O35" s="718" t="s">
        <v>238</v>
      </c>
      <c r="Q35" s="718"/>
    </row>
    <row r="36" spans="1:24">
      <c r="A36" s="146" t="s">
        <v>663</v>
      </c>
      <c r="B36" s="146">
        <v>705</v>
      </c>
      <c r="C36" s="146">
        <v>702</v>
      </c>
      <c r="D36" s="146">
        <v>847</v>
      </c>
      <c r="E36" s="146">
        <v>1320</v>
      </c>
      <c r="F36" s="146">
        <v>1564</v>
      </c>
      <c r="G36" s="146">
        <v>1475</v>
      </c>
      <c r="H36" s="146">
        <v>1506</v>
      </c>
      <c r="I36" s="146">
        <v>1751</v>
      </c>
      <c r="J36" s="1325">
        <v>1628</v>
      </c>
      <c r="K36" s="1325">
        <v>1599</v>
      </c>
    </row>
    <row r="37" spans="1:24">
      <c r="A37" s="146" t="s">
        <v>664</v>
      </c>
      <c r="B37" s="709">
        <v>0.57770270270270274</v>
      </c>
      <c r="C37" s="709">
        <v>0.52356020942408377</v>
      </c>
      <c r="D37" s="709">
        <v>0.48350429719988908</v>
      </c>
      <c r="E37" s="709">
        <v>0.4707085735540264</v>
      </c>
      <c r="F37" s="709">
        <v>0.46700750918677103</v>
      </c>
      <c r="G37" s="709">
        <v>0.46109284484108343</v>
      </c>
      <c r="H37" s="709">
        <v>0.43329286388776472</v>
      </c>
      <c r="I37" s="709">
        <v>0.41165366221998489</v>
      </c>
      <c r="J37" s="979">
        <v>0.47</v>
      </c>
      <c r="K37" s="979">
        <v>0.54</v>
      </c>
      <c r="L37" s="148"/>
      <c r="M37" s="148"/>
      <c r="N37" s="148"/>
    </row>
    <row r="38" spans="1:24">
      <c r="A38" s="146" t="s">
        <v>665</v>
      </c>
      <c r="B38" s="717">
        <v>0.18412162162162163</v>
      </c>
      <c r="C38" s="717">
        <v>0.26024022174314754</v>
      </c>
      <c r="D38" s="717">
        <v>0.28167452176323815</v>
      </c>
      <c r="E38" s="717">
        <v>0.28380137623209967</v>
      </c>
      <c r="F38" s="717">
        <v>0.28311231826170313</v>
      </c>
      <c r="G38" s="717">
        <v>0.30796931266635352</v>
      </c>
      <c r="H38" s="717">
        <v>0.36355051935788479</v>
      </c>
      <c r="I38" s="717">
        <v>0.3679838912660458</v>
      </c>
      <c r="J38" s="979">
        <v>0.3</v>
      </c>
      <c r="K38" s="979">
        <v>0.23</v>
      </c>
      <c r="L38" s="148"/>
      <c r="M38" s="148"/>
      <c r="N38" s="148"/>
      <c r="O38" s="704" t="s">
        <v>635</v>
      </c>
      <c r="P38" s="703" t="s">
        <v>666</v>
      </c>
      <c r="Q38" s="704"/>
      <c r="R38" s="704"/>
      <c r="S38" s="704"/>
      <c r="T38" s="704"/>
    </row>
    <row r="39" spans="1:24">
      <c r="A39" s="146" t="s">
        <v>1121</v>
      </c>
      <c r="B39" s="717">
        <v>0.23817567567567563</v>
      </c>
      <c r="C39" s="717">
        <v>0.2161995688327687</v>
      </c>
      <c r="D39" s="717">
        <v>0.23482118103687277</v>
      </c>
      <c r="E39" s="717">
        <v>0.24549005021387393</v>
      </c>
      <c r="F39" s="717">
        <v>0.24988017255152584</v>
      </c>
      <c r="G39" s="717">
        <v>0.23093784249256311</v>
      </c>
      <c r="H39" s="717">
        <v>0.20315661675435054</v>
      </c>
      <c r="I39" s="717">
        <v>0.2203624465139693</v>
      </c>
      <c r="J39" s="979">
        <v>0.21</v>
      </c>
      <c r="K39" s="979">
        <v>0.22</v>
      </c>
      <c r="L39" s="148"/>
      <c r="M39" s="148"/>
      <c r="N39" s="148"/>
      <c r="O39" s="721" t="s">
        <v>634</v>
      </c>
      <c r="P39" s="722" t="s">
        <v>667</v>
      </c>
      <c r="Q39" s="704"/>
      <c r="R39" s="704"/>
      <c r="S39" s="704"/>
      <c r="T39" s="704"/>
    </row>
    <row r="40" spans="1:24">
      <c r="J40" s="154"/>
      <c r="L40" s="148"/>
      <c r="M40" s="148"/>
      <c r="N40" s="148"/>
    </row>
    <row r="41" spans="1:24">
      <c r="J41" s="154"/>
      <c r="K41" s="155"/>
      <c r="L41" s="148"/>
      <c r="M41" s="148"/>
      <c r="N41" s="148"/>
      <c r="O41" s="704" t="s">
        <v>44</v>
      </c>
      <c r="P41" s="704" t="s">
        <v>668</v>
      </c>
      <c r="Q41" s="704" t="s">
        <v>669</v>
      </c>
      <c r="R41" s="704" t="s">
        <v>670</v>
      </c>
      <c r="S41" s="704" t="s">
        <v>671</v>
      </c>
      <c r="T41" s="704" t="s">
        <v>445</v>
      </c>
    </row>
    <row r="42" spans="1:24">
      <c r="A42" s="150" t="s">
        <v>672</v>
      </c>
      <c r="C42" s="146"/>
      <c r="J42" s="156"/>
      <c r="K42" s="148"/>
      <c r="L42" s="148"/>
      <c r="M42" s="148"/>
      <c r="N42" s="148"/>
      <c r="O42" s="1329" t="s">
        <v>1123</v>
      </c>
      <c r="P42" s="1328">
        <v>9450</v>
      </c>
      <c r="Q42" s="1328">
        <v>3520</v>
      </c>
      <c r="R42" s="1328">
        <v>3650</v>
      </c>
      <c r="S42" s="1328">
        <v>1960</v>
      </c>
      <c r="T42" s="1328">
        <v>8010</v>
      </c>
    </row>
    <row r="43" spans="1:24">
      <c r="A43" s="719" t="s">
        <v>634</v>
      </c>
      <c r="B43" s="720" t="s">
        <v>673</v>
      </c>
      <c r="C43" s="146"/>
      <c r="J43" s="148"/>
      <c r="K43" s="148"/>
      <c r="L43" s="148"/>
      <c r="M43" s="148"/>
      <c r="N43" s="148"/>
      <c r="O43" s="1329" t="s">
        <v>251</v>
      </c>
      <c r="P43" s="1328">
        <v>10490</v>
      </c>
      <c r="Q43" s="1328">
        <v>3250</v>
      </c>
      <c r="R43" s="1328">
        <v>3180</v>
      </c>
      <c r="S43" s="1328">
        <v>2120</v>
      </c>
      <c r="T43" s="1328">
        <v>8920</v>
      </c>
    </row>
    <row r="44" spans="1:24">
      <c r="A44" s="146"/>
      <c r="B44" s="146"/>
      <c r="C44" s="146"/>
      <c r="J44" s="148"/>
      <c r="K44" s="148"/>
      <c r="L44" s="148"/>
      <c r="M44" s="148"/>
      <c r="N44" s="148"/>
      <c r="O44" s="1329" t="s">
        <v>252</v>
      </c>
      <c r="P44" s="1328">
        <v>12300</v>
      </c>
      <c r="Q44" s="1328">
        <v>3340</v>
      </c>
      <c r="R44" s="1328">
        <v>3570</v>
      </c>
      <c r="S44" s="1328">
        <v>2570</v>
      </c>
      <c r="T44" s="1328">
        <v>7930</v>
      </c>
    </row>
    <row r="45" spans="1:24">
      <c r="A45" s="146" t="s">
        <v>674</v>
      </c>
      <c r="B45" s="146">
        <v>632</v>
      </c>
      <c r="C45" s="723">
        <v>0.12</v>
      </c>
      <c r="J45" s="148"/>
      <c r="K45" s="148"/>
      <c r="L45" s="157"/>
      <c r="M45" s="157"/>
      <c r="N45" s="157"/>
      <c r="O45" s="1329" t="s">
        <v>253</v>
      </c>
      <c r="P45" s="1328">
        <v>13160</v>
      </c>
      <c r="Q45" s="1328">
        <v>2900</v>
      </c>
      <c r="R45" s="1328">
        <v>3670</v>
      </c>
      <c r="S45" s="1328">
        <v>1970</v>
      </c>
      <c r="T45" s="1328">
        <v>7620</v>
      </c>
    </row>
    <row r="46" spans="1:24">
      <c r="A46" s="146" t="s">
        <v>675</v>
      </c>
      <c r="B46" s="146">
        <v>438</v>
      </c>
      <c r="C46" s="723">
        <v>0.08</v>
      </c>
      <c r="J46" s="148"/>
      <c r="K46" s="148"/>
      <c r="O46" s="1329" t="s">
        <v>254</v>
      </c>
      <c r="P46" s="1328">
        <v>14630</v>
      </c>
      <c r="Q46" s="1328">
        <v>2940</v>
      </c>
      <c r="R46" s="1328">
        <v>3160</v>
      </c>
      <c r="S46" s="1328">
        <v>1960</v>
      </c>
      <c r="T46" s="1328">
        <v>7100</v>
      </c>
    </row>
    <row r="47" spans="1:24">
      <c r="A47" s="146" t="s">
        <v>676</v>
      </c>
      <c r="B47" s="146">
        <v>830</v>
      </c>
      <c r="C47" s="723">
        <v>0.16</v>
      </c>
      <c r="J47" s="148"/>
      <c r="K47" s="148"/>
      <c r="O47" s="1329" t="s">
        <v>255</v>
      </c>
      <c r="P47" s="1328">
        <v>15260</v>
      </c>
      <c r="Q47" s="1328">
        <v>2930</v>
      </c>
      <c r="R47" s="1328">
        <v>2800</v>
      </c>
      <c r="S47" s="1328">
        <v>1690</v>
      </c>
      <c r="T47" s="1328">
        <v>7410</v>
      </c>
    </row>
    <row r="48" spans="1:24">
      <c r="A48" s="146" t="s">
        <v>677</v>
      </c>
      <c r="B48" s="146">
        <v>367</v>
      </c>
      <c r="C48" s="723">
        <v>7.0000000000000007E-2</v>
      </c>
      <c r="J48" s="148"/>
      <c r="K48" s="157"/>
      <c r="O48" s="1329" t="s">
        <v>256</v>
      </c>
      <c r="P48" s="1328">
        <v>13490</v>
      </c>
      <c r="Q48" s="1328">
        <v>2690</v>
      </c>
      <c r="R48" s="1328">
        <v>2310</v>
      </c>
      <c r="S48" s="1328">
        <v>1690</v>
      </c>
      <c r="T48" s="1328">
        <v>6560</v>
      </c>
    </row>
    <row r="49" spans="1:20">
      <c r="A49" s="146" t="s">
        <v>678</v>
      </c>
      <c r="B49" s="146">
        <v>460</v>
      </c>
      <c r="C49" s="723">
        <v>0.09</v>
      </c>
      <c r="O49" s="1329" t="s">
        <v>257</v>
      </c>
      <c r="P49" s="1328">
        <v>10740</v>
      </c>
      <c r="Q49" s="1328">
        <v>2080</v>
      </c>
      <c r="R49" s="1328">
        <v>2060</v>
      </c>
      <c r="S49" s="1328">
        <v>1390</v>
      </c>
      <c r="T49" s="1328">
        <v>4860</v>
      </c>
    </row>
    <row r="50" spans="1:20">
      <c r="A50" s="146" t="s">
        <v>679</v>
      </c>
      <c r="B50" s="146">
        <v>529</v>
      </c>
      <c r="C50" s="723">
        <v>0.1</v>
      </c>
      <c r="O50" s="1329" t="s">
        <v>258</v>
      </c>
      <c r="P50" s="1328">
        <v>7600</v>
      </c>
      <c r="Q50" s="1328">
        <v>1500</v>
      </c>
      <c r="R50" s="1328">
        <v>1790</v>
      </c>
      <c r="S50" s="1328">
        <v>890</v>
      </c>
      <c r="T50" s="1328">
        <v>3600</v>
      </c>
    </row>
    <row r="51" spans="1:20">
      <c r="A51" s="146" t="s">
        <v>680</v>
      </c>
      <c r="B51" s="146">
        <v>818</v>
      </c>
      <c r="C51" s="723">
        <v>0.15</v>
      </c>
      <c r="O51" s="1329" t="s">
        <v>259</v>
      </c>
      <c r="P51" s="1328">
        <v>6410</v>
      </c>
      <c r="Q51" s="1328">
        <v>1180</v>
      </c>
      <c r="R51" s="1328">
        <v>2030</v>
      </c>
      <c r="S51" s="1328">
        <v>740</v>
      </c>
      <c r="T51" s="1328">
        <v>3450</v>
      </c>
    </row>
    <row r="52" spans="1:20">
      <c r="A52" s="146" t="s">
        <v>681</v>
      </c>
      <c r="B52" s="146">
        <v>1087</v>
      </c>
      <c r="C52" s="723">
        <v>0.2</v>
      </c>
      <c r="O52" s="1329" t="s">
        <v>260</v>
      </c>
      <c r="P52" s="1328">
        <v>5760</v>
      </c>
      <c r="Q52" s="1328">
        <v>1070</v>
      </c>
      <c r="R52" s="1328">
        <v>1710</v>
      </c>
      <c r="S52" s="1328">
        <v>710</v>
      </c>
      <c r="T52" s="1328">
        <v>3530</v>
      </c>
    </row>
    <row r="53" spans="1:20">
      <c r="A53" s="146" t="s">
        <v>682</v>
      </c>
      <c r="B53" s="146">
        <v>159</v>
      </c>
      <c r="C53" s="723">
        <v>0.03</v>
      </c>
      <c r="O53" s="1331" t="s">
        <v>204</v>
      </c>
      <c r="P53" s="1328">
        <v>4200</v>
      </c>
      <c r="Q53" s="1328">
        <v>990</v>
      </c>
      <c r="R53" s="1328">
        <v>930</v>
      </c>
      <c r="S53" s="1328">
        <v>550</v>
      </c>
      <c r="T53" s="1328">
        <v>2810</v>
      </c>
    </row>
    <row r="54" spans="1:20">
      <c r="A54" s="146" t="s">
        <v>683</v>
      </c>
      <c r="B54" s="146">
        <v>2164</v>
      </c>
      <c r="C54" s="723"/>
      <c r="O54" s="1331" t="s">
        <v>203</v>
      </c>
      <c r="P54" s="1328">
        <v>4490</v>
      </c>
      <c r="Q54" s="1328">
        <v>1070</v>
      </c>
      <c r="R54" s="1328">
        <v>1190</v>
      </c>
      <c r="S54" s="1328">
        <v>570</v>
      </c>
      <c r="T54" s="1328">
        <v>2860</v>
      </c>
    </row>
    <row r="55" spans="1:20">
      <c r="A55" s="146" t="s">
        <v>104</v>
      </c>
      <c r="B55" s="146">
        <v>7484</v>
      </c>
      <c r="C55" s="146"/>
      <c r="O55" s="1331" t="s">
        <v>202</v>
      </c>
      <c r="P55" s="1328">
        <v>5150</v>
      </c>
      <c r="Q55" s="1328">
        <v>1270</v>
      </c>
      <c r="R55" s="1328">
        <v>2370</v>
      </c>
      <c r="S55" s="1328">
        <v>880</v>
      </c>
      <c r="T55" s="1328">
        <v>3070</v>
      </c>
    </row>
    <row r="56" spans="1:20">
      <c r="A56" s="146" t="s">
        <v>684</v>
      </c>
      <c r="B56" s="146">
        <v>5320</v>
      </c>
      <c r="C56" s="146"/>
      <c r="O56" s="1330" t="s">
        <v>173</v>
      </c>
      <c r="P56" s="1328">
        <v>5650</v>
      </c>
      <c r="Q56" s="1328">
        <v>1350</v>
      </c>
      <c r="R56" s="1328">
        <v>4310</v>
      </c>
      <c r="S56" s="1328">
        <v>1140</v>
      </c>
      <c r="T56" s="1328">
        <v>3230</v>
      </c>
    </row>
    <row r="57" spans="1:20">
      <c r="O57" s="1330" t="s">
        <v>172</v>
      </c>
      <c r="P57" s="1328">
        <v>5480</v>
      </c>
      <c r="Q57" s="1328">
        <v>1280</v>
      </c>
      <c r="R57" s="1328">
        <v>5960</v>
      </c>
      <c r="S57" s="1328">
        <v>1000</v>
      </c>
      <c r="T57" s="1328">
        <v>3300</v>
      </c>
    </row>
    <row r="58" spans="1:20">
      <c r="O58" s="1330" t="s">
        <v>171</v>
      </c>
      <c r="P58" s="1328">
        <v>5130</v>
      </c>
      <c r="Q58" s="1328">
        <v>1280</v>
      </c>
      <c r="R58" s="1328">
        <v>6790</v>
      </c>
      <c r="S58" s="1328">
        <v>1130</v>
      </c>
      <c r="T58" s="1328">
        <v>3210</v>
      </c>
    </row>
    <row r="59" spans="1:20">
      <c r="O59" s="1330" t="s">
        <v>170</v>
      </c>
      <c r="P59" s="1328">
        <v>5690</v>
      </c>
      <c r="Q59" s="1328">
        <v>1290</v>
      </c>
      <c r="R59" s="1328">
        <v>7760</v>
      </c>
      <c r="S59" s="1328">
        <v>1340</v>
      </c>
      <c r="T59" s="1328">
        <v>3100</v>
      </c>
    </row>
    <row r="60" spans="1:20">
      <c r="O60" s="1330" t="s">
        <v>439</v>
      </c>
      <c r="P60" s="1328">
        <v>5370</v>
      </c>
      <c r="Q60" s="1328">
        <v>1250</v>
      </c>
      <c r="R60" s="1328">
        <v>6990</v>
      </c>
      <c r="S60" s="1328">
        <v>1430</v>
      </c>
      <c r="T60" s="1328">
        <v>3020</v>
      </c>
    </row>
    <row r="61" spans="1:20">
      <c r="O61" s="1330" t="s">
        <v>1120</v>
      </c>
      <c r="P61" s="1328">
        <v>4700</v>
      </c>
      <c r="Q61" s="1328">
        <v>1280</v>
      </c>
      <c r="R61" s="1328">
        <v>4850</v>
      </c>
      <c r="S61" s="1328">
        <v>1080</v>
      </c>
      <c r="T61" s="1328">
        <v>3540</v>
      </c>
    </row>
    <row r="62" spans="1:20">
      <c r="O62" s="704"/>
      <c r="P62" s="704"/>
      <c r="Q62" s="704"/>
      <c r="R62" s="704"/>
      <c r="S62" s="704"/>
      <c r="T62" s="704"/>
    </row>
    <row r="63" spans="1:20">
      <c r="O63" s="704"/>
      <c r="P63" s="704"/>
      <c r="Q63" s="704"/>
      <c r="R63" s="704"/>
      <c r="S63" s="704"/>
      <c r="T63" s="704"/>
    </row>
    <row r="64" spans="1:20">
      <c r="O64" s="704"/>
      <c r="P64" s="704"/>
      <c r="Q64" s="704"/>
      <c r="R64" s="704"/>
      <c r="S64" s="704"/>
      <c r="T64" s="704"/>
    </row>
    <row r="65" spans="1:22">
      <c r="O65" s="704"/>
      <c r="P65" s="704"/>
      <c r="Q65" s="704"/>
      <c r="R65" s="704"/>
      <c r="S65" s="704"/>
      <c r="T65" s="704"/>
    </row>
    <row r="68" spans="1:22">
      <c r="A68" s="1318"/>
      <c r="B68" s="1318"/>
      <c r="C68" s="1318"/>
      <c r="D68" s="1318"/>
      <c r="E68" s="1318"/>
      <c r="F68" s="1318"/>
      <c r="G68" s="1318"/>
      <c r="H68" s="1318"/>
      <c r="I68" s="1318"/>
      <c r="J68" s="1318"/>
      <c r="K68" s="1318"/>
      <c r="L68" s="1318"/>
      <c r="O68" s="1318"/>
      <c r="P68" s="1318"/>
      <c r="Q68" s="1318"/>
      <c r="R68" s="1318"/>
      <c r="S68" s="1318"/>
      <c r="T68" s="1318"/>
      <c r="U68" s="1318"/>
      <c r="V68" s="1318"/>
    </row>
    <row r="69" spans="1:22">
      <c r="A69" s="1318"/>
      <c r="B69" s="1318"/>
      <c r="C69" s="1318"/>
      <c r="D69" s="1318"/>
      <c r="E69" s="1318"/>
      <c r="F69" s="1318"/>
      <c r="G69" s="1318"/>
      <c r="H69" s="1318"/>
      <c r="I69" s="1318"/>
      <c r="J69" s="1318"/>
      <c r="K69" s="1318"/>
      <c r="L69" s="1318"/>
      <c r="O69" s="1318"/>
      <c r="P69" s="1318"/>
      <c r="Q69" s="1318"/>
      <c r="R69" s="1318"/>
      <c r="S69" s="1318"/>
      <c r="T69" s="1318"/>
      <c r="U69" s="1318"/>
      <c r="V69" s="1318"/>
    </row>
    <row r="70" spans="1:22">
      <c r="A70" s="1318"/>
      <c r="B70" s="1318"/>
      <c r="C70" s="1318"/>
      <c r="D70" s="1318"/>
      <c r="E70" s="1318"/>
      <c r="F70" s="1318"/>
      <c r="G70" s="1318"/>
      <c r="H70" s="1318"/>
      <c r="I70" s="1318"/>
      <c r="J70" s="1318"/>
      <c r="K70" s="1318"/>
      <c r="L70" s="1318"/>
      <c r="O70" s="1318"/>
      <c r="P70" s="1318"/>
      <c r="Q70" s="1318"/>
      <c r="R70" s="1318"/>
      <c r="S70" s="1318"/>
      <c r="T70" s="1318"/>
      <c r="U70" s="1318"/>
      <c r="V70" s="1318"/>
    </row>
    <row r="71" spans="1:22">
      <c r="A71" s="1318"/>
      <c r="B71" s="1318"/>
      <c r="C71" s="1318"/>
      <c r="D71" s="1318"/>
      <c r="E71" s="1318"/>
      <c r="F71" s="1318"/>
      <c r="G71" s="1318"/>
      <c r="H71" s="1318"/>
      <c r="I71" s="1318"/>
      <c r="J71" s="1318"/>
      <c r="K71" s="1318"/>
      <c r="L71" s="1318"/>
      <c r="O71" s="1318"/>
      <c r="P71" s="1318"/>
      <c r="Q71" s="1318"/>
      <c r="R71" s="1318"/>
      <c r="S71" s="1318"/>
      <c r="T71" s="1318"/>
      <c r="U71" s="1318"/>
      <c r="V71" s="1318"/>
    </row>
    <row r="72" spans="1:22">
      <c r="A72" s="1318"/>
      <c r="B72" s="1318"/>
      <c r="C72" s="1318"/>
      <c r="D72" s="1318"/>
      <c r="E72" s="1318"/>
      <c r="F72" s="1318"/>
      <c r="G72" s="1318"/>
      <c r="H72" s="1318"/>
      <c r="I72" s="1318"/>
      <c r="J72" s="1318"/>
      <c r="K72" s="1318"/>
      <c r="L72" s="1318"/>
      <c r="O72" s="1318"/>
      <c r="P72" s="1318"/>
      <c r="Q72" s="1318"/>
      <c r="R72" s="1318"/>
      <c r="S72" s="1318"/>
      <c r="T72" s="1318"/>
      <c r="U72" s="1318"/>
      <c r="V72" s="1318"/>
    </row>
    <row r="73" spans="1:22">
      <c r="A73" s="1318"/>
      <c r="B73" s="1318"/>
      <c r="C73" s="1318"/>
      <c r="D73" s="1318"/>
      <c r="E73" s="1318"/>
      <c r="F73" s="1318"/>
      <c r="G73" s="1318"/>
      <c r="H73" s="1318"/>
      <c r="I73" s="1318"/>
      <c r="J73" s="1318"/>
      <c r="K73" s="1318"/>
      <c r="L73" s="1318"/>
      <c r="O73" s="1318"/>
      <c r="P73" s="1318"/>
      <c r="Q73" s="1318"/>
      <c r="R73" s="1318"/>
      <c r="S73" s="1318"/>
      <c r="T73" s="1318"/>
      <c r="U73" s="1318"/>
      <c r="V73" s="1318"/>
    </row>
    <row r="74" spans="1:22">
      <c r="A74" s="1318"/>
      <c r="B74" s="1318"/>
      <c r="C74" s="1318"/>
      <c r="D74" s="1318"/>
      <c r="E74" s="1318"/>
      <c r="F74" s="1318"/>
      <c r="G74" s="1318"/>
      <c r="H74" s="1318"/>
      <c r="I74" s="1318"/>
      <c r="J74" s="1318"/>
      <c r="K74" s="1318"/>
      <c r="L74" s="1318"/>
      <c r="O74" s="1318"/>
      <c r="P74" s="1318"/>
      <c r="Q74" s="1318"/>
      <c r="R74" s="1318"/>
      <c r="S74" s="1318"/>
      <c r="T74" s="1318"/>
      <c r="U74" s="1318"/>
      <c r="V74" s="1318"/>
    </row>
    <row r="75" spans="1:22">
      <c r="A75" s="1318"/>
      <c r="B75" s="1318"/>
      <c r="C75" s="1318"/>
      <c r="D75" s="1318"/>
      <c r="E75" s="1318"/>
      <c r="F75" s="1318"/>
      <c r="G75" s="1318"/>
      <c r="H75" s="1318"/>
      <c r="I75" s="1318"/>
      <c r="J75" s="1318"/>
      <c r="K75" s="1318"/>
      <c r="L75" s="1318"/>
      <c r="O75" s="1318"/>
      <c r="P75" s="1318"/>
      <c r="Q75" s="1318"/>
      <c r="R75" s="1318"/>
      <c r="S75" s="1318"/>
      <c r="T75" s="1318"/>
      <c r="U75" s="1318"/>
      <c r="V75" s="1318"/>
    </row>
    <row r="76" spans="1:22">
      <c r="A76" s="1318"/>
      <c r="B76" s="1318"/>
      <c r="C76" s="1318"/>
      <c r="D76" s="1318"/>
      <c r="E76" s="1318"/>
      <c r="F76" s="1318"/>
      <c r="G76" s="1318"/>
      <c r="H76" s="1318"/>
      <c r="I76" s="1318"/>
      <c r="J76" s="1318"/>
      <c r="K76" s="1318"/>
      <c r="L76" s="1318"/>
      <c r="O76" s="1318"/>
      <c r="P76" s="1318"/>
      <c r="Q76" s="1318"/>
      <c r="R76" s="1318"/>
      <c r="S76" s="1318"/>
      <c r="T76" s="1318"/>
      <c r="U76" s="1318"/>
      <c r="V76" s="1318"/>
    </row>
    <row r="77" spans="1:22">
      <c r="A77" s="1318"/>
      <c r="B77" s="1318"/>
      <c r="C77" s="1318"/>
      <c r="D77" s="1318"/>
      <c r="E77" s="1318"/>
      <c r="F77" s="1318"/>
      <c r="G77" s="1318"/>
      <c r="H77" s="1318"/>
      <c r="I77" s="1318"/>
      <c r="J77" s="1318"/>
      <c r="K77" s="1318"/>
      <c r="L77" s="1318"/>
      <c r="O77" s="1318"/>
      <c r="P77" s="1318"/>
      <c r="Q77" s="1318"/>
      <c r="R77" s="1318"/>
      <c r="S77" s="1318"/>
      <c r="T77" s="1318"/>
      <c r="U77" s="1318"/>
      <c r="V77" s="1318"/>
    </row>
    <row r="78" spans="1:22">
      <c r="A78" s="1318"/>
      <c r="B78" s="1318"/>
      <c r="C78" s="1318"/>
      <c r="D78" s="1318"/>
      <c r="E78" s="1318"/>
      <c r="F78" s="1318"/>
      <c r="G78" s="1318"/>
      <c r="H78" s="1318"/>
      <c r="I78" s="1318"/>
      <c r="J78" s="1318"/>
      <c r="K78" s="1318"/>
      <c r="L78" s="1318"/>
      <c r="O78" s="1318"/>
      <c r="P78" s="1318"/>
      <c r="Q78" s="1318"/>
      <c r="R78" s="1318"/>
      <c r="S78" s="1318"/>
      <c r="T78" s="1318"/>
      <c r="U78" s="1318"/>
      <c r="V78" s="1318"/>
    </row>
    <row r="79" spans="1:22">
      <c r="A79" s="1318"/>
      <c r="B79" s="1318"/>
      <c r="C79" s="1318"/>
      <c r="D79" s="1318"/>
      <c r="E79" s="1318"/>
      <c r="F79" s="1318"/>
      <c r="G79" s="1318"/>
      <c r="H79" s="1318"/>
      <c r="I79" s="1318"/>
      <c r="J79" s="1318"/>
      <c r="K79" s="1318"/>
      <c r="L79" s="1318"/>
      <c r="O79" s="1318"/>
      <c r="P79" s="1318"/>
      <c r="Q79" s="1318"/>
      <c r="R79" s="1318"/>
      <c r="S79" s="1318"/>
      <c r="T79" s="1318"/>
      <c r="U79" s="1318"/>
      <c r="V79" s="1318"/>
    </row>
    <row r="80" spans="1:22">
      <c r="A80" s="1318"/>
      <c r="B80" s="1318"/>
      <c r="C80" s="1318"/>
      <c r="D80" s="1318"/>
      <c r="E80" s="1318"/>
      <c r="F80" s="1318"/>
      <c r="G80" s="1318"/>
      <c r="H80" s="1318"/>
      <c r="I80" s="1318"/>
      <c r="J80" s="1318"/>
      <c r="K80" s="1318"/>
      <c r="L80" s="1318"/>
      <c r="O80" s="1318"/>
      <c r="P80" s="1318"/>
      <c r="Q80" s="1318"/>
      <c r="R80" s="1318"/>
      <c r="S80" s="1318"/>
      <c r="T80" s="1318"/>
      <c r="U80" s="1318"/>
      <c r="V80" s="1318"/>
    </row>
    <row r="81" spans="1:22">
      <c r="A81" s="1318"/>
      <c r="B81" s="1318"/>
      <c r="C81" s="1318"/>
      <c r="D81" s="1318"/>
      <c r="E81" s="1318"/>
      <c r="F81" s="1318"/>
      <c r="G81" s="1318"/>
      <c r="H81" s="1318"/>
      <c r="I81" s="1318"/>
      <c r="J81" s="1318"/>
      <c r="K81" s="1318"/>
      <c r="L81" s="1318"/>
      <c r="O81" s="1318"/>
      <c r="P81" s="1318"/>
      <c r="Q81" s="1318"/>
      <c r="R81" s="1318"/>
      <c r="S81" s="1318"/>
      <c r="T81" s="1318"/>
      <c r="U81" s="1318"/>
      <c r="V81" s="1318"/>
    </row>
    <row r="82" spans="1:22">
      <c r="A82" s="1318"/>
      <c r="B82" s="1318"/>
      <c r="C82" s="1318"/>
      <c r="D82" s="1318"/>
      <c r="E82" s="1318"/>
      <c r="F82" s="1318"/>
      <c r="G82" s="1318"/>
      <c r="H82" s="1318"/>
      <c r="I82" s="1318"/>
      <c r="J82" s="1318"/>
      <c r="K82" s="1318"/>
      <c r="L82" s="1318"/>
      <c r="O82" s="1318"/>
      <c r="P82" s="1318"/>
      <c r="Q82" s="1318"/>
      <c r="R82" s="1318"/>
      <c r="S82" s="1318"/>
      <c r="T82" s="1318"/>
      <c r="U82" s="1318"/>
      <c r="V82" s="1318"/>
    </row>
    <row r="83" spans="1:22">
      <c r="A83" s="1318"/>
      <c r="B83" s="1318"/>
      <c r="C83" s="1318"/>
      <c r="D83" s="1318"/>
      <c r="E83" s="1318"/>
      <c r="F83" s="1318"/>
      <c r="G83" s="1318"/>
      <c r="H83" s="1318"/>
      <c r="I83" s="1318"/>
      <c r="J83" s="1318"/>
      <c r="K83" s="1318"/>
      <c r="L83" s="1318"/>
      <c r="O83" s="1318"/>
      <c r="P83" s="1318"/>
      <c r="Q83" s="1318"/>
      <c r="R83" s="1318"/>
      <c r="S83" s="1318"/>
      <c r="T83" s="1318"/>
      <c r="U83" s="1318"/>
      <c r="V83" s="1318"/>
    </row>
    <row r="84" spans="1:22">
      <c r="A84" s="1318"/>
      <c r="B84" s="1318"/>
      <c r="C84" s="1318"/>
      <c r="D84" s="1318"/>
      <c r="E84" s="1318"/>
      <c r="F84" s="1318"/>
      <c r="G84" s="1318"/>
      <c r="H84" s="1318"/>
      <c r="I84" s="1318"/>
      <c r="J84" s="1318"/>
      <c r="K84" s="1318"/>
      <c r="L84" s="1318"/>
      <c r="O84" s="1318"/>
      <c r="P84" s="1318"/>
      <c r="Q84" s="1318"/>
      <c r="R84" s="1318"/>
      <c r="S84" s="1318"/>
      <c r="T84" s="1318"/>
      <c r="U84" s="1318"/>
      <c r="V84" s="1318"/>
    </row>
    <row r="85" spans="1:22">
      <c r="A85" s="1318"/>
      <c r="B85" s="1318"/>
      <c r="C85" s="1318"/>
      <c r="D85" s="1318"/>
      <c r="E85" s="1318"/>
      <c r="F85" s="1318"/>
      <c r="G85" s="1318"/>
      <c r="H85" s="1318"/>
      <c r="I85" s="1318"/>
      <c r="J85" s="1318"/>
      <c r="K85" s="1318"/>
      <c r="L85" s="1318"/>
      <c r="O85" s="1318"/>
      <c r="P85" s="1318"/>
      <c r="Q85" s="1318"/>
      <c r="R85" s="1318"/>
      <c r="S85" s="1318"/>
      <c r="T85" s="1318"/>
      <c r="U85" s="1318"/>
      <c r="V85" s="1318"/>
    </row>
    <row r="86" spans="1:22">
      <c r="A86" s="1318"/>
      <c r="B86" s="1318"/>
      <c r="C86" s="1318"/>
      <c r="D86" s="1318"/>
      <c r="E86" s="1318"/>
      <c r="F86" s="1318"/>
      <c r="G86" s="1318"/>
      <c r="H86" s="1318"/>
      <c r="I86" s="1318"/>
      <c r="J86" s="1318"/>
      <c r="K86" s="1318"/>
      <c r="L86" s="1318"/>
      <c r="O86" s="1318"/>
      <c r="P86" s="1318"/>
      <c r="Q86" s="1318"/>
      <c r="R86" s="1318"/>
      <c r="S86" s="1318"/>
      <c r="T86" s="1318"/>
      <c r="U86" s="1318"/>
      <c r="V86" s="1318"/>
    </row>
    <row r="87" spans="1:22">
      <c r="A87" s="1318"/>
      <c r="B87" s="1318"/>
      <c r="C87" s="1318"/>
      <c r="D87" s="1318"/>
      <c r="E87" s="1318"/>
      <c r="F87" s="1318"/>
      <c r="G87" s="1318"/>
      <c r="H87" s="1318"/>
      <c r="I87" s="1318"/>
      <c r="J87" s="1318"/>
      <c r="K87" s="1318"/>
      <c r="L87" s="1318"/>
      <c r="O87" s="1318"/>
      <c r="P87" s="1318"/>
      <c r="Q87" s="1318"/>
      <c r="R87" s="1318"/>
      <c r="S87" s="1318"/>
      <c r="T87" s="1318"/>
      <c r="U87" s="1318"/>
      <c r="V87" s="1318"/>
    </row>
    <row r="88" spans="1:22">
      <c r="A88" s="1318"/>
      <c r="B88" s="1318"/>
      <c r="C88" s="1318"/>
      <c r="D88" s="1318"/>
      <c r="E88" s="1318"/>
      <c r="F88" s="1318"/>
      <c r="G88" s="1318"/>
      <c r="H88" s="1318"/>
      <c r="I88" s="1318"/>
      <c r="J88" s="1318"/>
      <c r="K88" s="1318"/>
      <c r="L88" s="1318"/>
      <c r="O88" s="1318"/>
      <c r="P88" s="1318"/>
      <c r="Q88" s="1318"/>
      <c r="R88" s="1318"/>
      <c r="S88" s="1318"/>
      <c r="T88" s="1318"/>
      <c r="U88" s="1318"/>
      <c r="V88" s="1318"/>
    </row>
    <row r="89" spans="1:22">
      <c r="A89" s="1318"/>
      <c r="B89" s="1318"/>
      <c r="C89" s="1318"/>
      <c r="D89" s="1318"/>
      <c r="E89" s="1318"/>
      <c r="F89" s="1318"/>
      <c r="G89" s="1318"/>
      <c r="H89" s="1318"/>
      <c r="I89" s="1318"/>
      <c r="J89" s="1318"/>
      <c r="K89" s="1318"/>
      <c r="L89" s="1318"/>
      <c r="O89" s="1318"/>
      <c r="P89" s="1318"/>
      <c r="Q89" s="1318"/>
      <c r="R89" s="1318"/>
      <c r="S89" s="1318"/>
      <c r="T89" s="1318"/>
      <c r="U89" s="1318"/>
      <c r="V89" s="1318"/>
    </row>
    <row r="90" spans="1:22">
      <c r="A90" s="1318"/>
      <c r="B90" s="1318"/>
      <c r="C90" s="1318"/>
      <c r="D90" s="1318"/>
      <c r="E90" s="1318"/>
      <c r="F90" s="1318"/>
      <c r="G90" s="1318"/>
      <c r="H90" s="1318"/>
      <c r="I90" s="1318"/>
      <c r="J90" s="1318"/>
      <c r="K90" s="1318"/>
      <c r="L90" s="1318"/>
      <c r="O90" s="1318"/>
      <c r="P90" s="1318"/>
      <c r="Q90" s="1318"/>
      <c r="R90" s="1318"/>
      <c r="S90" s="1318"/>
      <c r="T90" s="1318"/>
      <c r="U90" s="1318"/>
      <c r="V90" s="1318"/>
    </row>
    <row r="91" spans="1:22">
      <c r="A91" s="1318"/>
      <c r="B91" s="1318"/>
      <c r="C91" s="1318"/>
      <c r="D91" s="1318"/>
      <c r="E91" s="1318"/>
      <c r="F91" s="1318"/>
      <c r="G91" s="1318"/>
      <c r="H91" s="1318"/>
      <c r="I91" s="1318"/>
      <c r="J91" s="1318"/>
      <c r="K91" s="1318"/>
      <c r="L91" s="1318"/>
      <c r="O91" s="1318"/>
      <c r="P91" s="1318"/>
      <c r="Q91" s="1318"/>
      <c r="R91" s="1318"/>
      <c r="S91" s="1318"/>
      <c r="T91" s="1318"/>
      <c r="U91" s="1318"/>
      <c r="V91" s="1318"/>
    </row>
    <row r="92" spans="1:22">
      <c r="A92" s="1318"/>
      <c r="B92" s="1318"/>
      <c r="C92" s="1318"/>
      <c r="D92" s="1318"/>
      <c r="E92" s="1318"/>
      <c r="F92" s="1318"/>
      <c r="G92" s="1318"/>
      <c r="H92" s="1318"/>
      <c r="I92" s="1318"/>
      <c r="J92" s="1318"/>
      <c r="K92" s="1318"/>
      <c r="L92" s="1318"/>
      <c r="O92" s="1318"/>
      <c r="P92" s="1318"/>
      <c r="Q92" s="1318"/>
      <c r="R92" s="1318"/>
      <c r="S92" s="1318"/>
      <c r="T92" s="1318"/>
      <c r="U92" s="1318"/>
      <c r="V92" s="1318"/>
    </row>
  </sheetData>
  <mergeCells count="2">
    <mergeCell ref="B3:E3"/>
    <mergeCell ref="G3:I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20"/>
  <sheetViews>
    <sheetView workbookViewId="0"/>
  </sheetViews>
  <sheetFormatPr defaultRowHeight="15"/>
  <cols>
    <col min="1" max="1" width="23.85546875" style="996" customWidth="1"/>
    <col min="2" max="2" width="13.5703125" style="996" bestFit="1" customWidth="1"/>
    <col min="3" max="3" width="12.42578125" bestFit="1" customWidth="1"/>
  </cols>
  <sheetData>
    <row r="1" spans="1:4" ht="18.75">
      <c r="A1" s="640" t="s">
        <v>1021</v>
      </c>
    </row>
    <row r="2" spans="1:4">
      <c r="C2" s="1011"/>
    </row>
    <row r="3" spans="1:4" ht="37.5" customHeight="1" thickBot="1">
      <c r="A3" s="996" t="s">
        <v>996</v>
      </c>
      <c r="B3" s="1017"/>
    </row>
    <row r="4" spans="1:4" ht="37.5" thickBot="1">
      <c r="A4" s="1016" t="s">
        <v>1019</v>
      </c>
      <c r="B4" s="1013" t="s">
        <v>1020</v>
      </c>
      <c r="C4" s="1005" t="s">
        <v>1026</v>
      </c>
      <c r="D4" t="s">
        <v>1022</v>
      </c>
    </row>
    <row r="5" spans="1:4" ht="15.75" thickBot="1">
      <c r="A5" s="1003" t="s">
        <v>281</v>
      </c>
      <c r="B5" s="1540">
        <v>1430000</v>
      </c>
      <c r="C5" s="1540">
        <v>110000</v>
      </c>
      <c r="D5" s="143">
        <v>8</v>
      </c>
    </row>
    <row r="6" spans="1:4" ht="15.75" thickBot="1">
      <c r="A6" s="1004" t="s">
        <v>283</v>
      </c>
      <c r="B6" s="1540">
        <v>3850000</v>
      </c>
      <c r="C6" s="1540">
        <v>310000</v>
      </c>
      <c r="D6" s="143">
        <v>8</v>
      </c>
    </row>
    <row r="7" spans="1:4" ht="15.75" thickBot="1">
      <c r="A7" s="1004" t="s">
        <v>1006</v>
      </c>
      <c r="B7" s="1540">
        <v>2820000</v>
      </c>
      <c r="C7" s="1540">
        <v>200000</v>
      </c>
      <c r="D7" s="143">
        <v>7</v>
      </c>
    </row>
    <row r="8" spans="1:4" ht="15.75" thickBot="1">
      <c r="A8" s="1004" t="s">
        <v>287</v>
      </c>
      <c r="B8" s="1540">
        <v>2410000</v>
      </c>
      <c r="C8" s="1540">
        <v>150000</v>
      </c>
      <c r="D8" s="143">
        <v>6</v>
      </c>
    </row>
    <row r="9" spans="1:4" ht="15.75" thickBot="1">
      <c r="A9" s="1004" t="s">
        <v>288</v>
      </c>
      <c r="B9" s="1540">
        <v>3020000</v>
      </c>
      <c r="C9" s="1540">
        <v>180000</v>
      </c>
      <c r="D9" s="143">
        <v>6</v>
      </c>
    </row>
    <row r="10" spans="1:4" ht="15.75" thickBot="1">
      <c r="A10" s="1004" t="s">
        <v>1007</v>
      </c>
      <c r="B10" s="1540">
        <v>3110000</v>
      </c>
      <c r="C10" s="1540">
        <v>140000</v>
      </c>
      <c r="D10" s="143">
        <v>5</v>
      </c>
    </row>
    <row r="11" spans="1:4" ht="15.75" thickBot="1">
      <c r="A11" s="1004" t="s">
        <v>2</v>
      </c>
      <c r="B11" s="1540">
        <v>4700000</v>
      </c>
      <c r="C11" s="1540">
        <v>340000</v>
      </c>
      <c r="D11" s="143">
        <v>7</v>
      </c>
    </row>
    <row r="12" spans="1:4" ht="15.75" thickBot="1">
      <c r="A12" s="1004" t="s">
        <v>323</v>
      </c>
      <c r="B12" s="1540">
        <v>4570000</v>
      </c>
      <c r="C12" s="1540">
        <v>230000</v>
      </c>
      <c r="D12" s="143">
        <v>5</v>
      </c>
    </row>
    <row r="13" spans="1:4" ht="15.75" thickBot="1">
      <c r="A13" s="1004" t="s">
        <v>324</v>
      </c>
      <c r="B13" s="1540">
        <v>2790000</v>
      </c>
      <c r="C13" s="1540">
        <v>160000</v>
      </c>
      <c r="D13" s="143">
        <v>6</v>
      </c>
    </row>
    <row r="14" spans="1:4" ht="15.75" thickBot="1">
      <c r="A14" s="1004" t="s">
        <v>589</v>
      </c>
      <c r="B14" s="1540">
        <v>1650000</v>
      </c>
      <c r="C14" s="1540">
        <v>100000</v>
      </c>
      <c r="D14" s="143">
        <v>6</v>
      </c>
    </row>
    <row r="15" spans="1:4" ht="15.75" thickBot="1">
      <c r="A15" s="1004" t="s">
        <v>1008</v>
      </c>
      <c r="B15" s="1540">
        <v>2950000</v>
      </c>
      <c r="C15" s="1540">
        <v>200000</v>
      </c>
      <c r="D15" s="143">
        <v>7</v>
      </c>
    </row>
    <row r="16" spans="1:4" ht="15.75" thickBot="1">
      <c r="A16" s="1004" t="s">
        <v>1009</v>
      </c>
      <c r="B16" s="1540">
        <v>930000</v>
      </c>
      <c r="C16" s="1540">
        <v>30000</v>
      </c>
      <c r="D16" s="143">
        <v>3</v>
      </c>
    </row>
    <row r="17" spans="1:4" ht="15.75" thickBot="1">
      <c r="A17" s="1014" t="s">
        <v>104</v>
      </c>
      <c r="B17" s="1540">
        <v>34240000</v>
      </c>
      <c r="C17" s="1540">
        <v>2150000</v>
      </c>
      <c r="D17" s="143">
        <v>6</v>
      </c>
    </row>
    <row r="19" spans="1:4">
      <c r="A19" s="1018" t="s">
        <v>1013</v>
      </c>
    </row>
    <row r="20" spans="1:4">
      <c r="A20" s="1000" t="s">
        <v>1014</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21"/>
  <sheetViews>
    <sheetView workbookViewId="0"/>
  </sheetViews>
  <sheetFormatPr defaultRowHeight="15"/>
  <cols>
    <col min="2" max="2" width="23.140625" customWidth="1"/>
  </cols>
  <sheetData>
    <row r="1" spans="1:6" ht="18.75">
      <c r="A1" s="640" t="s">
        <v>1018</v>
      </c>
    </row>
    <row r="3" spans="1:6">
      <c r="A3" t="s">
        <v>166</v>
      </c>
    </row>
    <row r="4" spans="1:6" ht="49.5" thickBot="1">
      <c r="C4" s="1001" t="s">
        <v>1010</v>
      </c>
      <c r="D4" s="1002" t="s">
        <v>1011</v>
      </c>
      <c r="E4" s="1002" t="s">
        <v>1012</v>
      </c>
      <c r="F4" s="1015" t="s">
        <v>1016</v>
      </c>
    </row>
    <row r="5" spans="1:6">
      <c r="A5" t="s">
        <v>1005</v>
      </c>
      <c r="B5" t="s">
        <v>281</v>
      </c>
      <c r="C5" s="143">
        <v>48</v>
      </c>
      <c r="D5" s="143">
        <v>11</v>
      </c>
      <c r="E5" s="143">
        <v>41</v>
      </c>
      <c r="F5" s="143">
        <v>59</v>
      </c>
    </row>
    <row r="6" spans="1:6">
      <c r="B6" t="s">
        <v>283</v>
      </c>
      <c r="C6" s="143">
        <v>47</v>
      </c>
      <c r="D6" s="143">
        <v>12</v>
      </c>
      <c r="E6" s="143">
        <v>41</v>
      </c>
      <c r="F6" s="143">
        <v>59</v>
      </c>
    </row>
    <row r="7" spans="1:6">
      <c r="B7" t="s">
        <v>1006</v>
      </c>
      <c r="C7" s="143">
        <v>38</v>
      </c>
      <c r="D7" s="143">
        <v>13</v>
      </c>
      <c r="E7" s="143">
        <v>48</v>
      </c>
      <c r="F7" s="143">
        <v>52</v>
      </c>
    </row>
    <row r="8" spans="1:6">
      <c r="B8" t="s">
        <v>287</v>
      </c>
      <c r="C8" s="143">
        <v>42</v>
      </c>
      <c r="D8" s="143">
        <v>13</v>
      </c>
      <c r="E8" s="143">
        <v>45</v>
      </c>
      <c r="F8" s="143">
        <v>55</v>
      </c>
    </row>
    <row r="9" spans="1:6">
      <c r="B9" t="s">
        <v>288</v>
      </c>
      <c r="C9" s="143">
        <v>48</v>
      </c>
      <c r="D9" s="143">
        <v>12</v>
      </c>
      <c r="E9" s="143">
        <v>40</v>
      </c>
      <c r="F9" s="143">
        <v>60</v>
      </c>
    </row>
    <row r="10" spans="1:6">
      <c r="B10" t="s">
        <v>1007</v>
      </c>
      <c r="C10" s="143">
        <v>36</v>
      </c>
      <c r="D10" s="143">
        <v>13</v>
      </c>
      <c r="E10" s="143">
        <v>51</v>
      </c>
      <c r="F10" s="143">
        <v>49</v>
      </c>
    </row>
    <row r="11" spans="1:6">
      <c r="B11" t="s">
        <v>2</v>
      </c>
      <c r="C11" s="143">
        <v>50</v>
      </c>
      <c r="D11" s="143">
        <v>10</v>
      </c>
      <c r="E11" s="143">
        <v>40</v>
      </c>
      <c r="F11" s="143">
        <v>60</v>
      </c>
    </row>
    <row r="12" spans="1:6">
      <c r="B12" t="s">
        <v>323</v>
      </c>
      <c r="C12" s="143">
        <v>33</v>
      </c>
      <c r="D12" s="143">
        <v>13</v>
      </c>
      <c r="E12" s="143">
        <v>54</v>
      </c>
      <c r="F12" s="143">
        <v>46</v>
      </c>
    </row>
    <row r="13" spans="1:6">
      <c r="B13" t="s">
        <v>324</v>
      </c>
      <c r="C13" s="143">
        <v>33</v>
      </c>
      <c r="D13" s="143">
        <v>13</v>
      </c>
      <c r="E13" s="143">
        <v>54</v>
      </c>
      <c r="F13" s="143">
        <v>46</v>
      </c>
    </row>
    <row r="14" spans="1:6">
      <c r="B14" t="s">
        <v>589</v>
      </c>
      <c r="C14" s="143">
        <v>48</v>
      </c>
      <c r="D14" s="143">
        <v>12</v>
      </c>
      <c r="E14" s="143">
        <v>40</v>
      </c>
      <c r="F14" s="143">
        <v>60</v>
      </c>
    </row>
    <row r="15" spans="1:6">
      <c r="B15" t="s">
        <v>1008</v>
      </c>
      <c r="C15" s="143">
        <v>43</v>
      </c>
      <c r="D15" s="143">
        <v>11</v>
      </c>
      <c r="E15" s="143">
        <v>46</v>
      </c>
      <c r="F15" s="143">
        <v>54</v>
      </c>
    </row>
    <row r="16" spans="1:6">
      <c r="B16" t="s">
        <v>1009</v>
      </c>
      <c r="C16" s="143">
        <v>49</v>
      </c>
      <c r="D16" s="143">
        <v>12</v>
      </c>
      <c r="E16" s="143">
        <v>39</v>
      </c>
      <c r="F16" s="143">
        <v>61</v>
      </c>
    </row>
    <row r="17" spans="1:6">
      <c r="A17" t="s">
        <v>104</v>
      </c>
      <c r="C17" s="143">
        <v>42</v>
      </c>
      <c r="D17" s="143">
        <v>12</v>
      </c>
      <c r="E17" s="143">
        <v>46</v>
      </c>
      <c r="F17" s="143">
        <v>54</v>
      </c>
    </row>
    <row r="19" spans="1:6">
      <c r="A19" t="s">
        <v>1013</v>
      </c>
    </row>
    <row r="20" spans="1:6">
      <c r="A20" t="s">
        <v>1014</v>
      </c>
    </row>
    <row r="21" spans="1:6">
      <c r="A21" t="s">
        <v>1017</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21"/>
  <sheetViews>
    <sheetView workbookViewId="0"/>
  </sheetViews>
  <sheetFormatPr defaultRowHeight="15"/>
  <cols>
    <col min="1" max="1" width="21" customWidth="1"/>
    <col min="2" max="2" width="13.5703125" bestFit="1" customWidth="1"/>
    <col min="3" max="3" width="10.85546875" customWidth="1"/>
  </cols>
  <sheetData>
    <row r="1" spans="1:4" ht="18.75">
      <c r="A1" s="640" t="s">
        <v>1028</v>
      </c>
    </row>
    <row r="2" spans="1:4">
      <c r="A2" s="996"/>
      <c r="B2" s="996"/>
      <c r="C2" s="1011"/>
    </row>
    <row r="3" spans="1:4" ht="15" customHeight="1" thickBot="1">
      <c r="A3" s="996" t="s">
        <v>996</v>
      </c>
      <c r="B3" s="996"/>
      <c r="C3" s="1011"/>
    </row>
    <row r="4" spans="1:4" ht="61.5" thickBot="1">
      <c r="A4" s="1012"/>
      <c r="B4" s="1013" t="s">
        <v>1025</v>
      </c>
      <c r="C4" s="1005" t="s">
        <v>1027</v>
      </c>
      <c r="D4" t="s">
        <v>1029</v>
      </c>
    </row>
    <row r="5" spans="1:4" ht="15.75" thickBot="1">
      <c r="A5" s="1003" t="s">
        <v>281</v>
      </c>
      <c r="B5" s="1540">
        <v>1430000</v>
      </c>
      <c r="C5" s="1540">
        <v>530000</v>
      </c>
      <c r="D5" s="143">
        <v>37.27413849669864</v>
      </c>
    </row>
    <row r="6" spans="1:4" ht="15.75" thickBot="1">
      <c r="A6" s="1004" t="s">
        <v>283</v>
      </c>
      <c r="B6" s="1540">
        <v>3850000</v>
      </c>
      <c r="C6" s="1540">
        <v>1330000</v>
      </c>
      <c r="D6" s="143">
        <v>34.53837925159808</v>
      </c>
    </row>
    <row r="7" spans="1:4" ht="15.75" thickBot="1">
      <c r="A7" s="1004" t="s">
        <v>1006</v>
      </c>
      <c r="B7" s="1540">
        <v>2820000</v>
      </c>
      <c r="C7" s="1540">
        <v>910000</v>
      </c>
      <c r="D7" s="143">
        <v>32.340045663884673</v>
      </c>
    </row>
    <row r="8" spans="1:4" ht="15.75" thickBot="1">
      <c r="A8" s="1004" t="s">
        <v>287</v>
      </c>
      <c r="B8" s="1540">
        <v>2410000</v>
      </c>
      <c r="C8" s="1540">
        <v>690000</v>
      </c>
      <c r="D8" s="143">
        <v>28.54434842233702</v>
      </c>
    </row>
    <row r="9" spans="1:4" ht="15.75" thickBot="1">
      <c r="A9" s="1004" t="s">
        <v>288</v>
      </c>
      <c r="B9" s="1540">
        <v>3020000</v>
      </c>
      <c r="C9" s="1540">
        <v>950000</v>
      </c>
      <c r="D9" s="143">
        <v>31.516747381039018</v>
      </c>
    </row>
    <row r="10" spans="1:4" ht="15.75" thickBot="1">
      <c r="A10" s="1004" t="s">
        <v>1007</v>
      </c>
      <c r="B10" s="1540">
        <v>3110000</v>
      </c>
      <c r="C10" s="1540">
        <v>800000</v>
      </c>
      <c r="D10" s="143">
        <v>25.777317435465093</v>
      </c>
    </row>
    <row r="11" spans="1:4" ht="15.75" thickBot="1">
      <c r="A11" s="1004" t="s">
        <v>2</v>
      </c>
      <c r="B11" s="1540">
        <v>4700000</v>
      </c>
      <c r="C11" s="1540">
        <v>1380000</v>
      </c>
      <c r="D11" s="143">
        <v>29.426734047564803</v>
      </c>
    </row>
    <row r="12" spans="1:4" ht="15.75" thickBot="1">
      <c r="A12" s="1004" t="s">
        <v>323</v>
      </c>
      <c r="B12" s="1540">
        <v>4570000</v>
      </c>
      <c r="C12" s="1540">
        <v>1070000</v>
      </c>
      <c r="D12" s="143">
        <v>23.339186636437816</v>
      </c>
    </row>
    <row r="13" spans="1:4" ht="15.75" thickBot="1">
      <c r="A13" s="1004" t="s">
        <v>324</v>
      </c>
      <c r="B13" s="1540">
        <v>2790000</v>
      </c>
      <c r="C13" s="1540">
        <v>760000</v>
      </c>
      <c r="D13" s="143">
        <v>27.132915897480899</v>
      </c>
    </row>
    <row r="14" spans="1:4" ht="15.75" thickBot="1">
      <c r="A14" s="1004" t="s">
        <v>589</v>
      </c>
      <c r="B14" s="1540">
        <v>1650000</v>
      </c>
      <c r="C14" s="1540">
        <v>540000</v>
      </c>
      <c r="D14" s="143">
        <v>32.88079134432234</v>
      </c>
    </row>
    <row r="15" spans="1:4" ht="15.75" thickBot="1">
      <c r="A15" s="1004" t="s">
        <v>1008</v>
      </c>
      <c r="B15" s="1540">
        <v>2950000</v>
      </c>
      <c r="C15" s="1540">
        <v>900000</v>
      </c>
      <c r="D15" s="143">
        <v>30.384396454138184</v>
      </c>
    </row>
    <row r="16" spans="1:4" ht="15.75" thickBot="1">
      <c r="A16" s="1004" t="s">
        <v>1009</v>
      </c>
      <c r="B16" s="1540">
        <v>930000</v>
      </c>
      <c r="C16" s="1540">
        <v>300000</v>
      </c>
      <c r="D16" s="143">
        <v>32.440611697642431</v>
      </c>
    </row>
    <row r="17" spans="1:4" ht="15.75" thickBot="1">
      <c r="A17" s="1014" t="s">
        <v>104</v>
      </c>
      <c r="B17" s="1540">
        <v>34240000</v>
      </c>
      <c r="C17" s="1540">
        <v>10170000</v>
      </c>
      <c r="D17" s="143">
        <v>29.691845207576868</v>
      </c>
    </row>
    <row r="19" spans="1:4">
      <c r="A19" s="1000" t="s">
        <v>1013</v>
      </c>
    </row>
    <row r="20" spans="1:4">
      <c r="A20" s="1000" t="s">
        <v>1014</v>
      </c>
    </row>
    <row r="21" spans="1:4">
      <c r="A21" s="1000" t="s">
        <v>1132</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20"/>
  <sheetViews>
    <sheetView workbookViewId="0"/>
  </sheetViews>
  <sheetFormatPr defaultRowHeight="15"/>
  <cols>
    <col min="2" max="2" width="11.140625" customWidth="1"/>
    <col min="3" max="3" width="12.42578125" bestFit="1" customWidth="1"/>
    <col min="4" max="4" width="13.5703125" style="1000" bestFit="1" customWidth="1"/>
    <col min="5" max="5" width="10.7109375" customWidth="1"/>
    <col min="6" max="6" width="11.85546875" customWidth="1"/>
  </cols>
  <sheetData>
    <row r="1" spans="1:9" ht="18.75">
      <c r="A1" s="640" t="s">
        <v>1023</v>
      </c>
      <c r="B1" s="996"/>
      <c r="C1" s="996"/>
    </row>
    <row r="2" spans="1:9" s="1000" customFormat="1"/>
    <row r="3" spans="1:9" s="1000" customFormat="1" ht="15.75" thickBot="1">
      <c r="A3" s="996" t="s">
        <v>1024</v>
      </c>
    </row>
    <row r="4" spans="1:9" s="1000" customFormat="1" ht="15.75" thickBot="1">
      <c r="C4" s="1008" t="s">
        <v>2</v>
      </c>
      <c r="D4" s="1007" t="s">
        <v>176</v>
      </c>
    </row>
    <row r="5" spans="1:9" s="1000" customFormat="1">
      <c r="C5" s="143">
        <f>C11/SUM(C11:C13)%</f>
        <v>96.428571428571431</v>
      </c>
      <c r="D5" s="143">
        <f>D11/SUM(D11:D13)%</f>
        <v>96.98267074413863</v>
      </c>
    </row>
    <row r="6" spans="1:9">
      <c r="A6" s="996"/>
      <c r="B6" s="996"/>
      <c r="C6" s="996"/>
    </row>
    <row r="7" spans="1:9">
      <c r="A7" s="996" t="s">
        <v>996</v>
      </c>
      <c r="B7" s="996"/>
      <c r="C7" s="996"/>
    </row>
    <row r="8" spans="1:9" ht="15.75" customHeight="1">
      <c r="A8" s="1838" t="s">
        <v>1000</v>
      </c>
      <c r="B8" s="1839"/>
      <c r="C8" s="1839"/>
      <c r="D8"/>
    </row>
    <row r="9" spans="1:9" s="1526" customFormat="1" ht="15.75" customHeight="1" thickBot="1">
      <c r="A9" s="1521"/>
      <c r="B9" s="1522"/>
      <c r="C9" s="1522" t="s">
        <v>1257</v>
      </c>
      <c r="D9" s="1522" t="s">
        <v>1257</v>
      </c>
      <c r="E9" s="1526" t="s">
        <v>653</v>
      </c>
      <c r="F9" s="1526" t="s">
        <v>653</v>
      </c>
    </row>
    <row r="10" spans="1:9" ht="15.75" thickBot="1">
      <c r="A10" s="1840" t="s">
        <v>166</v>
      </c>
      <c r="B10" s="1841"/>
      <c r="C10" s="1008" t="s">
        <v>2</v>
      </c>
      <c r="D10" s="1007" t="s">
        <v>176</v>
      </c>
      <c r="E10" s="1008" t="s">
        <v>2</v>
      </c>
      <c r="F10" s="1007" t="s">
        <v>176</v>
      </c>
    </row>
    <row r="11" spans="1:9" ht="15.75" thickBot="1">
      <c r="A11" s="1842" t="s">
        <v>167</v>
      </c>
      <c r="B11" s="1009" t="s">
        <v>1001</v>
      </c>
      <c r="C11" s="1540">
        <v>6210000</v>
      </c>
      <c r="D11" s="1540">
        <v>47570000</v>
      </c>
      <c r="E11" s="143">
        <v>93.690578379412301</v>
      </c>
      <c r="F11" s="143">
        <v>94.44631905893651</v>
      </c>
      <c r="H11" s="1539"/>
      <c r="I11" s="1539"/>
    </row>
    <row r="12" spans="1:9" ht="15.75" thickBot="1">
      <c r="A12" s="1843"/>
      <c r="B12" s="1009" t="s">
        <v>1002</v>
      </c>
      <c r="C12" s="1540">
        <v>190000</v>
      </c>
      <c r="D12" s="1540">
        <v>1090000</v>
      </c>
      <c r="E12" s="143">
        <v>2.8292059280727782</v>
      </c>
      <c r="F12" s="143">
        <v>2.1717949931121732</v>
      </c>
      <c r="H12" s="1539"/>
      <c r="I12" s="1539"/>
    </row>
    <row r="13" spans="1:9" ht="15.75" thickBot="1">
      <c r="A13" s="1843"/>
      <c r="B13" s="1009" t="s">
        <v>1003</v>
      </c>
      <c r="C13" s="1540">
        <v>40000</v>
      </c>
      <c r="D13" s="1540">
        <v>390000</v>
      </c>
      <c r="E13" s="143">
        <v>0.54302968272480678</v>
      </c>
      <c r="F13" s="143">
        <v>0.77953717545186463</v>
      </c>
      <c r="H13" s="1539"/>
      <c r="I13" s="1539"/>
    </row>
    <row r="14" spans="1:9" ht="15.75" thickBot="1">
      <c r="A14" s="1843"/>
      <c r="B14" s="1009" t="s">
        <v>1015</v>
      </c>
      <c r="C14" s="1540">
        <v>190000</v>
      </c>
      <c r="D14" s="1540">
        <v>1310000</v>
      </c>
      <c r="E14" s="143">
        <v>2.9371860097900999</v>
      </c>
      <c r="F14" s="143">
        <v>2.6023487724994525</v>
      </c>
      <c r="H14" s="1539"/>
      <c r="I14" s="1539"/>
    </row>
    <row r="15" spans="1:9" ht="15.75" thickBot="1">
      <c r="A15" s="1844"/>
      <c r="B15" s="1010" t="s">
        <v>104</v>
      </c>
      <c r="C15" s="1540">
        <v>6630000</v>
      </c>
      <c r="D15" s="1540">
        <v>50370000</v>
      </c>
      <c r="H15" s="1539"/>
      <c r="I15" s="1539"/>
    </row>
    <row r="16" spans="1:9">
      <c r="A16" s="996"/>
      <c r="B16" s="996"/>
      <c r="C16" s="996"/>
    </row>
    <row r="18" spans="1:1">
      <c r="A18" s="1000" t="s">
        <v>1013</v>
      </c>
    </row>
    <row r="19" spans="1:1">
      <c r="A19" s="1000" t="s">
        <v>1014</v>
      </c>
    </row>
    <row r="20" spans="1:1">
      <c r="A20" s="1000"/>
    </row>
  </sheetData>
  <mergeCells count="3">
    <mergeCell ref="A8:C8"/>
    <mergeCell ref="A10:B10"/>
    <mergeCell ref="A11:A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2"/>
  <sheetViews>
    <sheetView zoomScaleNormal="100" workbookViewId="0"/>
  </sheetViews>
  <sheetFormatPr defaultColWidth="9.140625" defaultRowHeight="15"/>
  <cols>
    <col min="1" max="1" width="22.42578125" style="160" customWidth="1"/>
    <col min="2" max="16384" width="9.140625" style="160"/>
  </cols>
  <sheetData>
    <row r="1" spans="1:38" s="981" customFormat="1" ht="18.75">
      <c r="A1" s="640" t="s">
        <v>986</v>
      </c>
    </row>
    <row r="2" spans="1:38" s="981" customFormat="1">
      <c r="A2" s="981" t="s">
        <v>1091</v>
      </c>
    </row>
    <row r="3" spans="1:38" s="981" customFormat="1">
      <c r="A3" s="981" t="s">
        <v>989</v>
      </c>
    </row>
    <row r="4" spans="1:38" s="981" customFormat="1"/>
    <row r="5" spans="1:38" s="921" customFormat="1">
      <c r="A5" s="166" t="s">
        <v>2</v>
      </c>
      <c r="B5" s="1590">
        <v>2017</v>
      </c>
      <c r="C5" s="1590"/>
      <c r="D5" s="1590"/>
      <c r="E5" s="1590"/>
      <c r="H5" s="1215"/>
      <c r="I5" s="1590">
        <v>2016</v>
      </c>
      <c r="J5" s="1590"/>
      <c r="K5" s="1590"/>
      <c r="L5" s="1590"/>
      <c r="M5" s="1215"/>
      <c r="O5" s="1215"/>
      <c r="P5" s="1590">
        <v>2015</v>
      </c>
      <c r="Q5" s="1590"/>
      <c r="R5" s="1590"/>
      <c r="S5" s="1590"/>
      <c r="T5" s="1215"/>
      <c r="U5" s="16"/>
      <c r="V5" s="16"/>
      <c r="W5" s="1590">
        <v>2014</v>
      </c>
      <c r="X5" s="1590"/>
      <c r="Y5" s="1590"/>
      <c r="Z5" s="1590"/>
      <c r="AA5" s="16"/>
      <c r="AB5" s="16"/>
      <c r="AC5" s="16"/>
      <c r="AD5" s="16"/>
      <c r="AE5" s="16"/>
      <c r="AF5" s="16"/>
      <c r="AG5" s="16"/>
      <c r="AH5" s="16"/>
      <c r="AI5" s="16"/>
      <c r="AJ5" s="16"/>
      <c r="AK5" s="16"/>
      <c r="AL5" s="16"/>
    </row>
    <row r="6" spans="1:38" s="921" customFormat="1" ht="30">
      <c r="A6" s="981" t="s">
        <v>827</v>
      </c>
      <c r="B6" s="980" t="s">
        <v>987</v>
      </c>
      <c r="C6" s="980" t="s">
        <v>988</v>
      </c>
      <c r="D6" s="980" t="s">
        <v>829</v>
      </c>
      <c r="E6" s="980" t="s">
        <v>830</v>
      </c>
      <c r="H6" s="1215" t="s">
        <v>827</v>
      </c>
      <c r="I6" s="1214" t="s">
        <v>987</v>
      </c>
      <c r="J6" s="1214" t="s">
        <v>988</v>
      </c>
      <c r="K6" s="1214" t="s">
        <v>829</v>
      </c>
      <c r="L6" s="1214" t="s">
        <v>830</v>
      </c>
      <c r="M6" s="1215"/>
      <c r="O6" s="1215" t="s">
        <v>827</v>
      </c>
      <c r="P6" s="1214" t="s">
        <v>987</v>
      </c>
      <c r="Q6" s="1214" t="s">
        <v>988</v>
      </c>
      <c r="R6" s="1214" t="s">
        <v>829</v>
      </c>
      <c r="S6" s="1214" t="s">
        <v>830</v>
      </c>
      <c r="V6" s="1215" t="s">
        <v>827</v>
      </c>
      <c r="W6" s="1214" t="s">
        <v>987</v>
      </c>
      <c r="X6" s="1214" t="s">
        <v>988</v>
      </c>
      <c r="Y6" s="1214" t="s">
        <v>829</v>
      </c>
      <c r="Z6" s="1214" t="s">
        <v>830</v>
      </c>
      <c r="AA6" s="16"/>
      <c r="AB6" s="16"/>
      <c r="AC6" s="16"/>
      <c r="AD6" s="16"/>
      <c r="AE6" s="16"/>
      <c r="AF6" s="16"/>
      <c r="AG6" s="16"/>
      <c r="AH6" s="16"/>
      <c r="AI6" s="16"/>
      <c r="AJ6" s="16"/>
      <c r="AK6" s="16"/>
      <c r="AL6" s="16"/>
    </row>
    <row r="7" spans="1:38">
      <c r="A7" s="981" t="s">
        <v>36</v>
      </c>
      <c r="B7" s="1268">
        <v>15.87</v>
      </c>
      <c r="C7" s="1268">
        <v>13.55</v>
      </c>
      <c r="D7" s="1269">
        <v>0.23</v>
      </c>
      <c r="E7" s="1269">
        <v>0.22</v>
      </c>
      <c r="F7" s="162"/>
      <c r="H7" s="1215" t="s">
        <v>36</v>
      </c>
      <c r="I7" s="1268">
        <v>14.45</v>
      </c>
      <c r="J7" s="1268">
        <v>11.540000000000001</v>
      </c>
      <c r="K7" s="1269">
        <v>0.28000000000000003</v>
      </c>
      <c r="L7" s="1269">
        <v>0.3</v>
      </c>
      <c r="M7" s="1215"/>
      <c r="O7" s="1215" t="s">
        <v>36</v>
      </c>
      <c r="P7" s="1268">
        <v>15.12</v>
      </c>
      <c r="Q7" s="1268">
        <v>12.030000000000001</v>
      </c>
      <c r="R7" s="1269">
        <v>0.24</v>
      </c>
      <c r="S7" s="1269">
        <v>0.26</v>
      </c>
      <c r="V7" s="1215" t="s">
        <v>36</v>
      </c>
      <c r="W7" s="1268">
        <v>13.98</v>
      </c>
      <c r="X7" s="1268">
        <v>12.030000000000001</v>
      </c>
      <c r="Y7" s="1269">
        <v>0.25</v>
      </c>
      <c r="Z7" s="1269">
        <v>0.22</v>
      </c>
      <c r="AA7" s="1215"/>
      <c r="AG7" s="1215"/>
    </row>
    <row r="8" spans="1:38">
      <c r="A8" s="981" t="s">
        <v>276</v>
      </c>
      <c r="B8" s="1268">
        <v>17.809999999999999</v>
      </c>
      <c r="C8" s="1268">
        <v>14.43</v>
      </c>
      <c r="D8" s="1269">
        <v>0.14000000000000001</v>
      </c>
      <c r="E8" s="1269">
        <v>0.17</v>
      </c>
      <c r="F8" s="161"/>
      <c r="H8" s="1215" t="s">
        <v>276</v>
      </c>
      <c r="I8" s="1268">
        <v>16.760000000000002</v>
      </c>
      <c r="J8" s="1268">
        <v>13.200000000000001</v>
      </c>
      <c r="K8" s="1269">
        <v>0.16</v>
      </c>
      <c r="L8" s="1269">
        <v>0.2</v>
      </c>
      <c r="M8" s="1215"/>
      <c r="O8" s="1215" t="s">
        <v>276</v>
      </c>
      <c r="P8" s="1268">
        <v>16.63</v>
      </c>
      <c r="Q8" s="1268">
        <v>13.450000000000001</v>
      </c>
      <c r="R8" s="1269">
        <v>0.16</v>
      </c>
      <c r="S8" s="1269">
        <v>0.18</v>
      </c>
      <c r="V8" s="1215" t="s">
        <v>276</v>
      </c>
      <c r="W8" s="1268">
        <v>14.04</v>
      </c>
      <c r="X8" s="1268">
        <v>13.16</v>
      </c>
      <c r="Y8" s="1269">
        <v>0.25</v>
      </c>
      <c r="Z8" s="1269">
        <v>0.14000000000000001</v>
      </c>
      <c r="AA8" s="1215"/>
      <c r="AG8" s="1215"/>
    </row>
    <row r="9" spans="1:38">
      <c r="A9" s="981" t="s">
        <v>277</v>
      </c>
      <c r="B9" s="1268">
        <v>13.51</v>
      </c>
      <c r="C9" s="1268">
        <v>12.83</v>
      </c>
      <c r="D9" s="1269">
        <v>0.35</v>
      </c>
      <c r="E9" s="1269">
        <v>0.26</v>
      </c>
      <c r="F9" s="142"/>
      <c r="H9" s="1215" t="s">
        <v>277</v>
      </c>
      <c r="I9" s="1268">
        <v>12.35</v>
      </c>
      <c r="J9" s="1268">
        <v>11.540000000000001</v>
      </c>
      <c r="K9" s="1269">
        <v>0.38</v>
      </c>
      <c r="L9" s="1269">
        <v>0.3</v>
      </c>
      <c r="M9" s="1215"/>
      <c r="O9" s="1215" t="s">
        <v>277</v>
      </c>
      <c r="P9" s="1268">
        <v>12.21</v>
      </c>
      <c r="Q9" s="1268">
        <v>10.63</v>
      </c>
      <c r="R9" s="1269">
        <v>0.39</v>
      </c>
      <c r="S9" s="1269">
        <v>0.35</v>
      </c>
      <c r="V9" s="1215" t="s">
        <v>277</v>
      </c>
      <c r="W9" s="1268">
        <v>12.84</v>
      </c>
      <c r="X9" s="1268">
        <v>11.05</v>
      </c>
      <c r="Y9" s="1269">
        <v>0.31</v>
      </c>
      <c r="Z9" s="1269">
        <v>0.28000000000000003</v>
      </c>
      <c r="AA9" s="1215"/>
      <c r="AG9" s="1215"/>
    </row>
    <row r="10" spans="1:38">
      <c r="A10" s="981" t="s">
        <v>275</v>
      </c>
      <c r="B10" s="1268">
        <v>17.18</v>
      </c>
      <c r="C10" s="1268">
        <v>13.370000000000001</v>
      </c>
      <c r="D10" s="1269">
        <v>0.17</v>
      </c>
      <c r="E10" s="1269">
        <v>0.23</v>
      </c>
      <c r="F10" s="142"/>
      <c r="H10" s="1215" t="s">
        <v>275</v>
      </c>
      <c r="I10" s="1268">
        <v>16.309999999999999</v>
      </c>
      <c r="J10" s="1268">
        <v>12.5</v>
      </c>
      <c r="K10" s="1269">
        <v>0.18</v>
      </c>
      <c r="L10" s="1269">
        <v>0.24</v>
      </c>
      <c r="M10" s="1215"/>
      <c r="O10" s="1215" t="s">
        <v>275</v>
      </c>
      <c r="P10" s="1268">
        <v>17.54</v>
      </c>
      <c r="Q10" s="1268">
        <v>11.85</v>
      </c>
      <c r="R10" s="1269">
        <v>0.12</v>
      </c>
      <c r="S10" s="1269">
        <v>0.28000000000000003</v>
      </c>
      <c r="V10" s="1215" t="s">
        <v>275</v>
      </c>
      <c r="W10" s="1268">
        <v>21.9</v>
      </c>
      <c r="X10" s="1268">
        <v>16.14</v>
      </c>
      <c r="Y10" s="1269">
        <v>-0.17</v>
      </c>
      <c r="Z10" s="1269">
        <v>-0.05</v>
      </c>
      <c r="AA10" s="1215"/>
      <c r="AG10" s="1215"/>
    </row>
    <row r="11" spans="1:38">
      <c r="A11" s="981" t="s">
        <v>445</v>
      </c>
      <c r="B11" s="1268">
        <v>13.14</v>
      </c>
      <c r="C11" s="1268">
        <v>10.950000000000001</v>
      </c>
      <c r="D11" s="1269">
        <v>0.36</v>
      </c>
      <c r="E11" s="1269">
        <v>0.37</v>
      </c>
      <c r="F11" s="142"/>
      <c r="H11" s="1215" t="s">
        <v>445</v>
      </c>
      <c r="I11" s="1268">
        <v>12.62</v>
      </c>
      <c r="J11" s="1268">
        <v>10</v>
      </c>
      <c r="K11" s="1269">
        <v>0.37</v>
      </c>
      <c r="L11" s="1269">
        <v>0.39</v>
      </c>
      <c r="M11" s="1215"/>
      <c r="O11" s="1215" t="s">
        <v>445</v>
      </c>
      <c r="P11" s="1268">
        <v>17.27</v>
      </c>
      <c r="Q11" s="1268">
        <v>11.55</v>
      </c>
      <c r="R11" s="1269">
        <v>0.13</v>
      </c>
      <c r="S11" s="1269">
        <v>0.28999999999999998</v>
      </c>
      <c r="V11" s="1215" t="s">
        <v>445</v>
      </c>
      <c r="W11" s="1268">
        <v>10.64</v>
      </c>
      <c r="X11" s="1268">
        <v>7.6000000000000005</v>
      </c>
      <c r="Y11" s="1269">
        <v>0.43</v>
      </c>
      <c r="Z11" s="1269">
        <v>0.51</v>
      </c>
      <c r="AA11" s="1215"/>
      <c r="AG11" s="1215"/>
    </row>
    <row r="12" spans="1:38">
      <c r="A12" s="981" t="s">
        <v>267</v>
      </c>
      <c r="B12" s="1268">
        <v>20.66</v>
      </c>
      <c r="C12" s="1268">
        <v>17.440000000000001</v>
      </c>
      <c r="D12" s="1269" t="s">
        <v>493</v>
      </c>
      <c r="E12" s="1269" t="s">
        <v>493</v>
      </c>
      <c r="F12" s="142"/>
      <c r="H12" s="1215" t="s">
        <v>267</v>
      </c>
      <c r="I12" s="1268">
        <v>19.96</v>
      </c>
      <c r="J12" s="1268">
        <v>16.5</v>
      </c>
      <c r="K12" s="1269" t="s">
        <v>493</v>
      </c>
      <c r="L12" s="1269" t="s">
        <v>493</v>
      </c>
      <c r="M12" s="1215"/>
      <c r="O12" s="1215" t="s">
        <v>267</v>
      </c>
      <c r="P12" s="1268">
        <v>19.91</v>
      </c>
      <c r="Q12" s="1268">
        <v>16.350000000000001</v>
      </c>
      <c r="R12" s="1269" t="s">
        <v>493</v>
      </c>
      <c r="S12" s="1269" t="s">
        <v>493</v>
      </c>
      <c r="V12" s="1215" t="s">
        <v>267</v>
      </c>
      <c r="W12" s="1268">
        <v>18.66</v>
      </c>
      <c r="X12" s="1268">
        <v>15.370000000000001</v>
      </c>
      <c r="Y12" s="1269" t="s">
        <v>493</v>
      </c>
      <c r="Z12" s="1269" t="s">
        <v>493</v>
      </c>
      <c r="AA12" s="1215"/>
      <c r="AG12" s="1215"/>
    </row>
    <row r="13" spans="1:38" s="1215" customFormat="1">
      <c r="B13" s="1268"/>
      <c r="C13" s="1268"/>
      <c r="D13" s="1269"/>
      <c r="E13" s="1269"/>
      <c r="F13" s="142"/>
    </row>
    <row r="14" spans="1:38">
      <c r="A14" s="981"/>
      <c r="B14" s="981"/>
      <c r="C14" s="981"/>
      <c r="D14" s="981"/>
      <c r="E14" s="981"/>
      <c r="F14" s="142"/>
      <c r="H14" s="142"/>
      <c r="I14" s="142"/>
      <c r="J14" s="142"/>
      <c r="K14" s="142"/>
    </row>
    <row r="15" spans="1:38">
      <c r="A15" s="166" t="s">
        <v>176</v>
      </c>
      <c r="B15" s="981"/>
      <c r="C15" s="981"/>
      <c r="D15" s="981"/>
      <c r="E15" s="981"/>
      <c r="F15" s="142"/>
      <c r="H15" s="1215"/>
      <c r="I15" s="16"/>
      <c r="J15" s="16"/>
      <c r="K15" s="16"/>
      <c r="L15" s="16"/>
    </row>
    <row r="16" spans="1:38" ht="30">
      <c r="A16" s="981" t="s">
        <v>827</v>
      </c>
      <c r="B16" s="980" t="s">
        <v>128</v>
      </c>
      <c r="C16" s="980" t="s">
        <v>129</v>
      </c>
      <c r="D16" s="980" t="s">
        <v>829</v>
      </c>
      <c r="E16" s="980" t="s">
        <v>830</v>
      </c>
      <c r="F16" s="142"/>
      <c r="H16" s="1215" t="s">
        <v>827</v>
      </c>
      <c r="I16" s="1214" t="s">
        <v>987</v>
      </c>
      <c r="J16" s="1214" t="s">
        <v>988</v>
      </c>
      <c r="K16" s="1214" t="s">
        <v>829</v>
      </c>
      <c r="L16" s="1214" t="s">
        <v>830</v>
      </c>
      <c r="O16" s="1215" t="s">
        <v>827</v>
      </c>
      <c r="P16" s="1214" t="s">
        <v>987</v>
      </c>
      <c r="Q16" s="1214" t="s">
        <v>988</v>
      </c>
      <c r="R16" s="1214" t="s">
        <v>829</v>
      </c>
      <c r="S16" s="1214" t="s">
        <v>830</v>
      </c>
      <c r="V16" s="1215" t="s">
        <v>827</v>
      </c>
      <c r="W16" s="1214" t="s">
        <v>987</v>
      </c>
      <c r="X16" s="1214" t="s">
        <v>988</v>
      </c>
      <c r="Y16" s="1214" t="s">
        <v>829</v>
      </c>
      <c r="Z16" s="1214" t="s">
        <v>830</v>
      </c>
    </row>
    <row r="17" spans="1:26">
      <c r="A17" s="981" t="s">
        <v>36</v>
      </c>
      <c r="B17" s="1268">
        <v>14.33</v>
      </c>
      <c r="C17" s="1268">
        <v>11.91</v>
      </c>
      <c r="D17" s="1269">
        <v>-0.01</v>
      </c>
      <c r="E17" s="1269">
        <v>-0.03</v>
      </c>
      <c r="F17" s="142"/>
      <c r="H17" s="1215" t="s">
        <v>36</v>
      </c>
      <c r="I17" s="1268">
        <v>13.85</v>
      </c>
      <c r="J17" s="1268">
        <v>10.32</v>
      </c>
      <c r="K17" s="1269">
        <v>-0.01</v>
      </c>
      <c r="L17" s="1269">
        <v>7.0000000000000007E-2</v>
      </c>
      <c r="O17" s="1215" t="s">
        <v>36</v>
      </c>
      <c r="P17" s="1268">
        <v>13.61</v>
      </c>
      <c r="Q17" s="1268">
        <v>10.63</v>
      </c>
      <c r="R17" s="1269">
        <v>0</v>
      </c>
      <c r="S17" s="1269">
        <v>0.02</v>
      </c>
      <c r="V17" s="1215" t="s">
        <v>36</v>
      </c>
      <c r="W17" s="1268">
        <v>12.65</v>
      </c>
      <c r="X17" s="1268">
        <v>10.16</v>
      </c>
      <c r="Y17" s="1269">
        <v>0.05</v>
      </c>
      <c r="Z17" s="1269">
        <v>0.06</v>
      </c>
    </row>
    <row r="18" spans="1:26">
      <c r="A18" s="981" t="s">
        <v>276</v>
      </c>
      <c r="B18" s="1268">
        <v>15.6</v>
      </c>
      <c r="C18" s="1268">
        <v>12.16</v>
      </c>
      <c r="D18" s="1269">
        <v>-0.1</v>
      </c>
      <c r="E18" s="1269">
        <v>-0.05</v>
      </c>
      <c r="F18" s="142"/>
      <c r="H18" s="1215" t="s">
        <v>276</v>
      </c>
      <c r="I18" s="1268">
        <v>13.93</v>
      </c>
      <c r="J18" s="1268">
        <v>10.130000000000001</v>
      </c>
      <c r="K18" s="1269">
        <v>-0.01</v>
      </c>
      <c r="L18" s="1269">
        <v>0.09</v>
      </c>
      <c r="O18" s="1215" t="s">
        <v>276</v>
      </c>
      <c r="P18" s="1268">
        <v>14.36</v>
      </c>
      <c r="Q18" s="1268">
        <v>11.53</v>
      </c>
      <c r="R18" s="1269">
        <v>-0.06</v>
      </c>
      <c r="S18" s="1269">
        <v>-0.06</v>
      </c>
      <c r="V18" s="1215" t="s">
        <v>276</v>
      </c>
      <c r="W18" s="1268">
        <v>12.62</v>
      </c>
      <c r="X18" s="1268">
        <v>10.38</v>
      </c>
      <c r="Y18" s="1269">
        <v>0.05</v>
      </c>
      <c r="Z18" s="1269">
        <v>0.04</v>
      </c>
    </row>
    <row r="19" spans="1:26">
      <c r="A19" s="981" t="s">
        <v>277</v>
      </c>
      <c r="B19" s="1268">
        <v>12.58</v>
      </c>
      <c r="C19" s="1268">
        <v>12</v>
      </c>
      <c r="D19" s="1269">
        <v>0.12</v>
      </c>
      <c r="E19" s="1269">
        <v>-0.04</v>
      </c>
      <c r="F19" s="142"/>
      <c r="H19" s="1215" t="s">
        <v>277</v>
      </c>
      <c r="I19" s="1268">
        <v>14.15</v>
      </c>
      <c r="J19" s="1268">
        <v>10.71</v>
      </c>
      <c r="K19" s="1269">
        <v>-0.03</v>
      </c>
      <c r="L19" s="1269">
        <v>0.04</v>
      </c>
      <c r="O19" s="1215" t="s">
        <v>277</v>
      </c>
      <c r="P19" s="1268">
        <v>12</v>
      </c>
      <c r="Q19" s="1268">
        <v>10</v>
      </c>
      <c r="R19" s="1269">
        <v>0.12</v>
      </c>
      <c r="S19" s="1269">
        <v>0.08</v>
      </c>
      <c r="V19" s="1215" t="s">
        <v>277</v>
      </c>
      <c r="W19" s="1268">
        <v>11.68</v>
      </c>
      <c r="X19" s="1268">
        <v>9.89</v>
      </c>
      <c r="Y19" s="1269">
        <v>0.12</v>
      </c>
      <c r="Z19" s="1269">
        <v>0.09</v>
      </c>
    </row>
    <row r="20" spans="1:26">
      <c r="A20" s="981" t="s">
        <v>275</v>
      </c>
      <c r="B20" s="1268">
        <v>13.71</v>
      </c>
      <c r="C20" s="1268">
        <v>11.43</v>
      </c>
      <c r="D20" s="1269">
        <v>0.04</v>
      </c>
      <c r="E20" s="1269">
        <v>0.01</v>
      </c>
      <c r="F20" s="142"/>
      <c r="H20" s="1215" t="s">
        <v>275</v>
      </c>
      <c r="I20" s="1268">
        <v>14.61</v>
      </c>
      <c r="J20" s="1268">
        <v>10.49</v>
      </c>
      <c r="K20" s="1269">
        <v>-0.06</v>
      </c>
      <c r="L20" s="1269">
        <v>0.06</v>
      </c>
      <c r="O20" s="1215" t="s">
        <v>275</v>
      </c>
      <c r="P20" s="1268">
        <v>13.68</v>
      </c>
      <c r="Q20" s="1268">
        <v>10</v>
      </c>
      <c r="R20" s="1269">
        <v>-0.01</v>
      </c>
      <c r="S20" s="1269">
        <v>0.08</v>
      </c>
      <c r="V20" s="1215" t="s">
        <v>275</v>
      </c>
      <c r="W20" s="1268">
        <v>15.17</v>
      </c>
      <c r="X20" s="1268">
        <v>11.55</v>
      </c>
      <c r="Y20" s="1269">
        <v>-0.14000000000000001</v>
      </c>
      <c r="Z20" s="1269">
        <v>-7.0000000000000007E-2</v>
      </c>
    </row>
    <row r="21" spans="1:26">
      <c r="A21" s="981" t="s">
        <v>445</v>
      </c>
      <c r="B21" s="1268">
        <v>13.57</v>
      </c>
      <c r="C21" s="1268">
        <v>10.41</v>
      </c>
      <c r="D21" s="1269">
        <v>0.05</v>
      </c>
      <c r="E21" s="1269">
        <v>0.1</v>
      </c>
      <c r="F21" s="142"/>
      <c r="H21" s="1215" t="s">
        <v>445</v>
      </c>
      <c r="I21" s="1268">
        <v>12.56</v>
      </c>
      <c r="J21" s="1268">
        <v>9.77</v>
      </c>
      <c r="K21" s="1269">
        <v>0.09</v>
      </c>
      <c r="L21" s="1269">
        <v>0.12</v>
      </c>
      <c r="O21" s="1215" t="s">
        <v>445</v>
      </c>
      <c r="P21" s="1268">
        <v>14.27</v>
      </c>
      <c r="Q21" s="1268">
        <v>9.84</v>
      </c>
      <c r="R21" s="1269">
        <v>-0.05</v>
      </c>
      <c r="S21" s="1269">
        <v>0.09</v>
      </c>
      <c r="V21" s="1215" t="s">
        <v>445</v>
      </c>
      <c r="W21" s="1268">
        <v>12.51</v>
      </c>
      <c r="X21" s="1268">
        <v>8.4700000000000006</v>
      </c>
      <c r="Y21" s="1269">
        <v>0.06</v>
      </c>
      <c r="Z21" s="1269">
        <v>0.22</v>
      </c>
    </row>
    <row r="22" spans="1:26">
      <c r="A22" s="981" t="s">
        <v>267</v>
      </c>
      <c r="B22" s="1268">
        <v>14.23</v>
      </c>
      <c r="C22" s="1268">
        <v>11.540000000000001</v>
      </c>
      <c r="D22" s="1269" t="s">
        <v>493</v>
      </c>
      <c r="E22" s="1269" t="s">
        <v>493</v>
      </c>
      <c r="F22" s="142"/>
      <c r="H22" s="1215" t="s">
        <v>267</v>
      </c>
      <c r="I22" s="1268">
        <v>13.77</v>
      </c>
      <c r="J22" s="1268">
        <v>11.11</v>
      </c>
      <c r="K22" s="1269" t="s">
        <v>493</v>
      </c>
      <c r="L22" s="1269" t="s">
        <v>493</v>
      </c>
      <c r="O22" s="1215" t="s">
        <v>267</v>
      </c>
      <c r="P22" s="1268">
        <v>13.58</v>
      </c>
      <c r="Q22" s="1268">
        <v>10.83</v>
      </c>
      <c r="R22" s="1269" t="s">
        <v>493</v>
      </c>
      <c r="S22" s="1269" t="s">
        <v>493</v>
      </c>
      <c r="V22" s="1215" t="s">
        <v>267</v>
      </c>
      <c r="W22" s="1268">
        <v>13.34</v>
      </c>
      <c r="X22" s="1268">
        <v>10.81</v>
      </c>
      <c r="Y22" s="1269" t="s">
        <v>493</v>
      </c>
      <c r="Z22" s="1269" t="s">
        <v>493</v>
      </c>
    </row>
    <row r="23" spans="1:26">
      <c r="B23" s="142"/>
      <c r="C23" s="142"/>
      <c r="D23" s="142"/>
      <c r="E23" s="142"/>
      <c r="F23" s="142"/>
      <c r="H23" s="142"/>
      <c r="I23" s="142"/>
      <c r="J23" s="142"/>
      <c r="K23" s="142"/>
    </row>
    <row r="24" spans="1:26">
      <c r="B24" s="142"/>
      <c r="C24" s="142"/>
      <c r="D24" s="142"/>
      <c r="E24" s="142"/>
      <c r="F24" s="142"/>
      <c r="H24" s="142"/>
      <c r="I24" s="142"/>
      <c r="J24" s="142"/>
      <c r="K24" s="142"/>
    </row>
    <row r="25" spans="1:26">
      <c r="A25" s="16" t="s">
        <v>1090</v>
      </c>
      <c r="B25" s="1215"/>
      <c r="C25" s="16"/>
      <c r="D25" s="16"/>
      <c r="E25" s="16"/>
      <c r="F25" s="142"/>
      <c r="H25" s="1215"/>
      <c r="I25" s="16"/>
      <c r="J25" s="16"/>
      <c r="K25" s="16"/>
      <c r="L25" s="16"/>
    </row>
    <row r="26" spans="1:26" ht="30">
      <c r="A26" s="1215" t="s">
        <v>827</v>
      </c>
      <c r="B26" s="1214" t="s">
        <v>987</v>
      </c>
      <c r="C26" s="1214" t="s">
        <v>988</v>
      </c>
      <c r="D26" s="1214" t="s">
        <v>829</v>
      </c>
      <c r="E26" s="1214" t="s">
        <v>830</v>
      </c>
      <c r="F26" s="165"/>
      <c r="H26" s="1215" t="s">
        <v>827</v>
      </c>
      <c r="I26" s="1214" t="s">
        <v>987</v>
      </c>
      <c r="J26" s="1214" t="s">
        <v>988</v>
      </c>
      <c r="K26" s="1214" t="s">
        <v>829</v>
      </c>
      <c r="L26" s="1214" t="s">
        <v>830</v>
      </c>
      <c r="O26" s="1215" t="s">
        <v>827</v>
      </c>
      <c r="P26" s="1214" t="s">
        <v>987</v>
      </c>
      <c r="Q26" s="1214" t="s">
        <v>988</v>
      </c>
      <c r="R26" s="1214" t="s">
        <v>829</v>
      </c>
      <c r="S26" s="1214" t="s">
        <v>830</v>
      </c>
      <c r="V26" s="1215" t="s">
        <v>827</v>
      </c>
      <c r="W26" s="1214" t="s">
        <v>987</v>
      </c>
      <c r="X26" s="1214" t="s">
        <v>988</v>
      </c>
      <c r="Y26" s="1214" t="s">
        <v>829</v>
      </c>
      <c r="Z26" s="1214" t="s">
        <v>830</v>
      </c>
    </row>
    <row r="27" spans="1:26">
      <c r="A27" s="1215" t="s">
        <v>36</v>
      </c>
      <c r="B27" s="1268">
        <v>12.31</v>
      </c>
      <c r="C27" s="1268">
        <v>9.6300000000000008</v>
      </c>
      <c r="D27" s="1269">
        <v>0.05</v>
      </c>
      <c r="E27" s="1269">
        <v>0.1</v>
      </c>
      <c r="H27" s="1215" t="s">
        <v>36</v>
      </c>
      <c r="I27" s="1268">
        <v>11.59</v>
      </c>
      <c r="J27" s="1268">
        <v>9.35</v>
      </c>
      <c r="K27" s="1269">
        <v>0.09</v>
      </c>
      <c r="L27" s="1269">
        <v>0.1</v>
      </c>
      <c r="O27" s="1215" t="s">
        <v>36</v>
      </c>
      <c r="P27" s="1268">
        <v>11.92</v>
      </c>
      <c r="Q27" s="1268">
        <v>9.44</v>
      </c>
      <c r="R27" s="1269">
        <v>0.04</v>
      </c>
      <c r="S27" s="1269">
        <v>0.08</v>
      </c>
      <c r="V27" s="1215" t="s">
        <v>36</v>
      </c>
      <c r="W27" s="1268">
        <v>11.16</v>
      </c>
      <c r="X27" s="1268">
        <v>8.65</v>
      </c>
      <c r="Y27" s="1269">
        <v>0.08</v>
      </c>
      <c r="Z27" s="1269">
        <v>0.14000000000000001</v>
      </c>
    </row>
    <row r="28" spans="1:26">
      <c r="A28" s="1215" t="s">
        <v>276</v>
      </c>
      <c r="B28" s="1268">
        <v>12.73</v>
      </c>
      <c r="C28" s="1268">
        <v>9.620000000000001</v>
      </c>
      <c r="D28" s="1269">
        <v>0.02</v>
      </c>
      <c r="E28" s="1269">
        <v>0.1</v>
      </c>
      <c r="H28" s="1215" t="s">
        <v>276</v>
      </c>
      <c r="I28" s="1268">
        <v>11.34</v>
      </c>
      <c r="J28" s="1268">
        <v>9.11</v>
      </c>
      <c r="K28" s="1269">
        <v>0.11</v>
      </c>
      <c r="L28" s="1269">
        <v>0.13</v>
      </c>
      <c r="O28" s="1215" t="s">
        <v>276</v>
      </c>
      <c r="P28" s="1268">
        <v>12.2</v>
      </c>
      <c r="Q28" s="1268">
        <v>10</v>
      </c>
      <c r="R28" s="1269">
        <v>0.02</v>
      </c>
      <c r="S28" s="1269">
        <v>0.02</v>
      </c>
      <c r="V28" s="1215" t="s">
        <v>276</v>
      </c>
      <c r="W28" s="1268">
        <v>11</v>
      </c>
      <c r="X28" s="1268">
        <v>8.65</v>
      </c>
      <c r="Y28" s="1269">
        <v>0.09</v>
      </c>
      <c r="Z28" s="1269">
        <v>0.14000000000000001</v>
      </c>
    </row>
    <row r="29" spans="1:26">
      <c r="A29" s="1215" t="s">
        <v>277</v>
      </c>
      <c r="B29" s="1268">
        <v>11.4</v>
      </c>
      <c r="C29" s="1268">
        <v>9.7100000000000009</v>
      </c>
      <c r="D29" s="1269">
        <v>0.12</v>
      </c>
      <c r="E29" s="1269">
        <v>0.09</v>
      </c>
      <c r="F29" s="162"/>
      <c r="H29" s="1215" t="s">
        <v>277</v>
      </c>
      <c r="I29" s="1268">
        <v>10.72</v>
      </c>
      <c r="J29" s="1268">
        <v>9.3800000000000008</v>
      </c>
      <c r="K29" s="1269">
        <v>0.15</v>
      </c>
      <c r="L29" s="1269">
        <v>0.1</v>
      </c>
      <c r="O29" s="1215" t="s">
        <v>277</v>
      </c>
      <c r="P29" s="1268">
        <v>11.57</v>
      </c>
      <c r="Q29" s="1268">
        <v>8.61</v>
      </c>
      <c r="R29" s="1269">
        <v>7.0000000000000007E-2</v>
      </c>
      <c r="S29" s="1269">
        <v>0.16</v>
      </c>
      <c r="V29" s="1215" t="s">
        <v>277</v>
      </c>
      <c r="W29" s="1268">
        <v>9.9499999999999993</v>
      </c>
      <c r="X29" s="1268">
        <v>7.9</v>
      </c>
      <c r="Y29" s="1269">
        <v>0.18</v>
      </c>
      <c r="Z29" s="1269">
        <v>0.21</v>
      </c>
    </row>
    <row r="30" spans="1:26">
      <c r="A30" s="1215" t="s">
        <v>275</v>
      </c>
      <c r="B30" s="1268">
        <v>11.84</v>
      </c>
      <c r="C30" s="1268">
        <v>9.66</v>
      </c>
      <c r="D30" s="1269">
        <v>0.09</v>
      </c>
      <c r="E30" s="1269">
        <v>0.1</v>
      </c>
      <c r="F30" s="161"/>
      <c r="H30" s="1215" t="s">
        <v>275</v>
      </c>
      <c r="I30" s="1268">
        <v>12.88</v>
      </c>
      <c r="J30" s="1268">
        <v>10.1</v>
      </c>
      <c r="K30" s="1269">
        <v>-0.02</v>
      </c>
      <c r="L30" s="1269">
        <v>0.03</v>
      </c>
      <c r="O30" s="1215" t="s">
        <v>275</v>
      </c>
      <c r="P30" s="1268">
        <v>11.47</v>
      </c>
      <c r="Q30" s="1268">
        <v>9.4500000000000011</v>
      </c>
      <c r="R30" s="1269">
        <v>0.08</v>
      </c>
      <c r="S30" s="1269">
        <v>0.08</v>
      </c>
      <c r="V30" s="1215" t="s">
        <v>275</v>
      </c>
      <c r="W30" s="1268">
        <v>10.51</v>
      </c>
      <c r="X30" s="1268">
        <v>8.82</v>
      </c>
      <c r="Y30" s="1269">
        <v>0.13</v>
      </c>
      <c r="Z30" s="1269">
        <v>0.12</v>
      </c>
    </row>
    <row r="31" spans="1:26">
      <c r="A31" s="1215" t="s">
        <v>445</v>
      </c>
      <c r="B31" s="1268">
        <v>13.28</v>
      </c>
      <c r="C31" s="1268">
        <v>9.86</v>
      </c>
      <c r="D31" s="1269">
        <v>-0.02</v>
      </c>
      <c r="E31" s="1269">
        <v>0.08</v>
      </c>
      <c r="F31" s="167"/>
      <c r="H31" s="1215" t="s">
        <v>445</v>
      </c>
      <c r="I31" s="1268">
        <v>13.01</v>
      </c>
      <c r="J31" s="1268">
        <v>8.66</v>
      </c>
      <c r="K31" s="1269">
        <v>-0.03</v>
      </c>
      <c r="L31" s="1269">
        <v>0.17</v>
      </c>
      <c r="O31" s="1215" t="s">
        <v>445</v>
      </c>
      <c r="P31" s="1268">
        <v>11.56</v>
      </c>
      <c r="Q31" s="1268">
        <v>9.07</v>
      </c>
      <c r="R31" s="1269">
        <v>7.0000000000000007E-2</v>
      </c>
      <c r="S31" s="1269">
        <v>0.11</v>
      </c>
      <c r="V31" s="1215" t="s">
        <v>445</v>
      </c>
      <c r="W31" s="1268">
        <v>15.13</v>
      </c>
      <c r="X31" s="1268">
        <v>10.870000000000001</v>
      </c>
      <c r="Y31" s="1269">
        <v>-0.25</v>
      </c>
      <c r="Z31" s="1269">
        <v>-0.09</v>
      </c>
    </row>
    <row r="32" spans="1:26">
      <c r="A32" s="1215" t="s">
        <v>267</v>
      </c>
      <c r="B32" s="1268">
        <v>13.01</v>
      </c>
      <c r="C32" s="1268">
        <v>10.69</v>
      </c>
      <c r="D32" s="1269" t="s">
        <v>493</v>
      </c>
      <c r="E32" s="1269" t="s">
        <v>493</v>
      </c>
      <c r="F32" s="167"/>
      <c r="H32" s="1215" t="s">
        <v>267</v>
      </c>
      <c r="I32" s="1268">
        <v>12.68</v>
      </c>
      <c r="J32" s="1268">
        <v>10.42</v>
      </c>
      <c r="K32" s="1269" t="s">
        <v>493</v>
      </c>
      <c r="L32" s="1269" t="s">
        <v>493</v>
      </c>
      <c r="O32" s="1215" t="s">
        <v>267</v>
      </c>
      <c r="P32" s="1268">
        <v>12.48</v>
      </c>
      <c r="Q32" s="1268">
        <v>10.220000000000001</v>
      </c>
      <c r="R32" s="1269" t="s">
        <v>493</v>
      </c>
      <c r="S32" s="1269" t="s">
        <v>493</v>
      </c>
      <c r="V32" s="1215" t="s">
        <v>267</v>
      </c>
      <c r="W32" s="1268">
        <v>12.14</v>
      </c>
      <c r="X32" s="1268">
        <v>10</v>
      </c>
      <c r="Y32" s="1269" t="s">
        <v>493</v>
      </c>
      <c r="Z32" s="1269" t="s">
        <v>493</v>
      </c>
    </row>
    <row r="33" spans="1:12">
      <c r="B33" s="142"/>
      <c r="C33" s="142"/>
      <c r="D33" s="142"/>
      <c r="E33" s="142"/>
      <c r="F33" s="167"/>
      <c r="H33" s="142"/>
      <c r="I33" s="142"/>
      <c r="J33" s="142"/>
      <c r="K33" s="142"/>
      <c r="L33" s="167"/>
    </row>
    <row r="34" spans="1:12">
      <c r="B34" s="142"/>
      <c r="C34" s="142"/>
      <c r="D34" s="142"/>
      <c r="E34" s="142"/>
      <c r="F34" s="167"/>
      <c r="H34" s="142"/>
      <c r="I34" s="142"/>
      <c r="J34" s="142"/>
      <c r="K34" s="142"/>
      <c r="L34" s="167"/>
    </row>
    <row r="35" spans="1:12">
      <c r="B35" s="142"/>
      <c r="C35" s="142"/>
      <c r="D35" s="142"/>
      <c r="E35" s="142"/>
      <c r="F35" s="167"/>
      <c r="H35" s="142"/>
      <c r="I35" s="142"/>
      <c r="J35" s="142"/>
      <c r="K35" s="142"/>
      <c r="L35" s="167"/>
    </row>
    <row r="36" spans="1:12">
      <c r="B36" s="142"/>
      <c r="C36" s="142"/>
      <c r="D36" s="142"/>
      <c r="E36" s="142"/>
      <c r="F36" s="167"/>
      <c r="H36" s="142"/>
      <c r="I36" s="142"/>
      <c r="J36" s="142"/>
      <c r="K36" s="142"/>
      <c r="L36" s="167"/>
    </row>
    <row r="37" spans="1:12">
      <c r="B37" s="142"/>
      <c r="C37" s="142"/>
      <c r="D37" s="142"/>
      <c r="E37" s="142"/>
      <c r="F37" s="167"/>
      <c r="H37" s="142"/>
      <c r="I37" s="142"/>
      <c r="J37" s="142"/>
      <c r="K37" s="142"/>
      <c r="L37" s="167"/>
    </row>
    <row r="38" spans="1:12">
      <c r="B38" s="142"/>
      <c r="C38" s="142"/>
      <c r="D38" s="142"/>
      <c r="E38" s="142"/>
      <c r="F38" s="167"/>
      <c r="H38" s="142"/>
      <c r="I38" s="142"/>
      <c r="J38" s="142"/>
      <c r="K38" s="142"/>
      <c r="L38" s="167"/>
    </row>
    <row r="39" spans="1:12">
      <c r="B39" s="142"/>
      <c r="C39" s="142"/>
      <c r="D39" s="142"/>
      <c r="E39" s="142"/>
      <c r="F39" s="167"/>
      <c r="H39" s="142"/>
      <c r="I39" s="142"/>
      <c r="J39" s="142"/>
      <c r="K39" s="142"/>
      <c r="L39" s="167"/>
    </row>
    <row r="42" spans="1:12">
      <c r="A42" s="166"/>
    </row>
    <row r="43" spans="1:12">
      <c r="A43" s="145"/>
    </row>
    <row r="44" spans="1:12">
      <c r="A44" s="168"/>
    </row>
    <row r="48" spans="1:12">
      <c r="A48" s="168"/>
    </row>
    <row r="52" spans="1:1">
      <c r="A52" s="168"/>
    </row>
  </sheetData>
  <mergeCells count="4">
    <mergeCell ref="P5:S5"/>
    <mergeCell ref="W5:Z5"/>
    <mergeCell ref="I5:L5"/>
    <mergeCell ref="B5:E5"/>
  </mergeCells>
  <conditionalFormatting sqref="F31:F39 L33:L39">
    <cfRule type="cellIs" dxfId="69" priority="2" operator="greaterThan">
      <formula>2</formula>
    </cfRule>
  </conditionalFormatting>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M22"/>
  <sheetViews>
    <sheetView workbookViewId="0"/>
  </sheetViews>
  <sheetFormatPr defaultRowHeight="15"/>
  <cols>
    <col min="2" max="2" width="24.7109375" customWidth="1"/>
  </cols>
  <sheetData>
    <row r="1" spans="1:39" s="1526" customFormat="1" ht="21">
      <c r="A1" s="1518" t="s">
        <v>1258</v>
      </c>
    </row>
    <row r="2" spans="1:39" ht="18">
      <c r="A2" s="649"/>
      <c r="B2" s="650"/>
      <c r="C2" s="1845" t="s">
        <v>1124</v>
      </c>
      <c r="D2" s="1846"/>
      <c r="E2" s="1847" t="s">
        <v>591</v>
      </c>
      <c r="F2" s="1848"/>
      <c r="G2" s="1845" t="s">
        <v>741</v>
      </c>
      <c r="H2" s="1846"/>
      <c r="I2" s="1845" t="s">
        <v>1125</v>
      </c>
      <c r="J2" s="1846"/>
      <c r="K2" s="1845" t="s">
        <v>1131</v>
      </c>
      <c r="L2" s="1846"/>
      <c r="M2" s="1845" t="s">
        <v>1130</v>
      </c>
      <c r="N2" s="1846"/>
      <c r="O2" s="1845" t="s">
        <v>1129</v>
      </c>
      <c r="P2" s="1846"/>
      <c r="Q2" s="1845" t="s">
        <v>1128</v>
      </c>
      <c r="R2" s="1846"/>
      <c r="S2" s="1845" t="s">
        <v>1127</v>
      </c>
      <c r="T2" s="1846"/>
      <c r="U2" s="1845">
        <v>2008</v>
      </c>
      <c r="V2" s="1846"/>
      <c r="W2" s="1845">
        <v>2007</v>
      </c>
      <c r="X2" s="1846"/>
      <c r="Y2" s="1845">
        <v>2006</v>
      </c>
      <c r="Z2" s="1846"/>
      <c r="AA2" s="1845">
        <v>2005</v>
      </c>
      <c r="AB2" s="1846"/>
      <c r="AC2" s="1845">
        <v>2004</v>
      </c>
      <c r="AD2" s="1846"/>
      <c r="AE2" s="1845">
        <v>2003</v>
      </c>
      <c r="AF2" s="1846"/>
      <c r="AG2" s="1845">
        <v>2002</v>
      </c>
      <c r="AH2" s="1846"/>
      <c r="AI2" s="1845">
        <v>2001</v>
      </c>
      <c r="AJ2" s="1846"/>
      <c r="AK2" s="1845">
        <v>2000</v>
      </c>
      <c r="AL2" s="1846"/>
    </row>
    <row r="3" spans="1:39" ht="60.75" thickBot="1">
      <c r="A3" s="1541" t="s">
        <v>586</v>
      </c>
      <c r="B3" s="1542" t="s">
        <v>587</v>
      </c>
      <c r="C3" s="1332" t="s">
        <v>592</v>
      </c>
      <c r="D3" s="1333" t="s">
        <v>593</v>
      </c>
      <c r="E3" s="658" t="s">
        <v>592</v>
      </c>
      <c r="F3" s="659" t="s">
        <v>593</v>
      </c>
      <c r="G3" s="1343" t="s">
        <v>592</v>
      </c>
      <c r="H3" s="1344" t="s">
        <v>593</v>
      </c>
      <c r="I3" s="1354" t="s">
        <v>592</v>
      </c>
      <c r="J3" s="1355" t="s">
        <v>593</v>
      </c>
      <c r="K3" s="1366" t="s">
        <v>592</v>
      </c>
      <c r="L3" s="1367" t="s">
        <v>593</v>
      </c>
      <c r="M3" s="1366" t="s">
        <v>592</v>
      </c>
      <c r="N3" s="1367" t="s">
        <v>593</v>
      </c>
      <c r="O3" s="1366" t="s">
        <v>592</v>
      </c>
      <c r="P3" s="1367" t="s">
        <v>593</v>
      </c>
      <c r="Q3" s="1366" t="s">
        <v>592</v>
      </c>
      <c r="R3" s="1367" t="s">
        <v>593</v>
      </c>
      <c r="S3" s="1366" t="s">
        <v>592</v>
      </c>
      <c r="T3" s="1368" t="s">
        <v>593</v>
      </c>
      <c r="U3" s="1366" t="s">
        <v>592</v>
      </c>
      <c r="V3" s="1367" t="s">
        <v>593</v>
      </c>
      <c r="W3" s="1366" t="s">
        <v>592</v>
      </c>
      <c r="X3" s="1367" t="s">
        <v>593</v>
      </c>
      <c r="Y3" s="1366" t="s">
        <v>592</v>
      </c>
      <c r="Z3" s="1367" t="s">
        <v>593</v>
      </c>
      <c r="AA3" s="1366" t="s">
        <v>592</v>
      </c>
      <c r="AB3" s="1367" t="s">
        <v>593</v>
      </c>
      <c r="AC3" s="1366" t="s">
        <v>592</v>
      </c>
      <c r="AD3" s="1367" t="s">
        <v>593</v>
      </c>
      <c r="AE3" s="1366" t="s">
        <v>592</v>
      </c>
      <c r="AF3" s="1367" t="s">
        <v>593</v>
      </c>
      <c r="AG3" s="1366" t="s">
        <v>592</v>
      </c>
      <c r="AH3" s="1367" t="s">
        <v>593</v>
      </c>
      <c r="AI3" s="1366" t="s">
        <v>592</v>
      </c>
      <c r="AJ3" s="1367" t="s">
        <v>593</v>
      </c>
      <c r="AK3" s="1366" t="s">
        <v>592</v>
      </c>
      <c r="AL3" s="1367" t="s">
        <v>593</v>
      </c>
    </row>
    <row r="4" spans="1:39">
      <c r="A4" s="651"/>
      <c r="B4" s="652" t="s">
        <v>243</v>
      </c>
      <c r="C4" s="1334">
        <v>93165</v>
      </c>
      <c r="D4" s="1335">
        <v>21.293653503883082</v>
      </c>
      <c r="E4" s="660">
        <v>84527</v>
      </c>
      <c r="F4" s="661">
        <v>19.439185020096456</v>
      </c>
      <c r="G4" s="1345">
        <v>75366</v>
      </c>
      <c r="H4" s="1346">
        <v>17.482874769555153</v>
      </c>
      <c r="I4" s="1356">
        <v>91872</v>
      </c>
      <c r="J4" s="1357">
        <v>21.503143002009814</v>
      </c>
      <c r="K4" s="1369">
        <v>93968</v>
      </c>
      <c r="L4" s="1370">
        <v>22.183523709962987</v>
      </c>
      <c r="M4" s="1369">
        <v>102026</v>
      </c>
      <c r="N4" s="1370">
        <v>24.251244086729915</v>
      </c>
      <c r="O4" s="1369">
        <v>111084</v>
      </c>
      <c r="P4" s="1370">
        <v>26.59648715865459</v>
      </c>
      <c r="Q4" s="1369">
        <v>123868</v>
      </c>
      <c r="R4" s="1370">
        <v>29.946551782744329</v>
      </c>
      <c r="S4" s="1369">
        <v>124050</v>
      </c>
      <c r="T4" s="1370">
        <v>30.282106936482151</v>
      </c>
      <c r="U4" s="1369">
        <v>98519</v>
      </c>
      <c r="V4" s="1370">
        <v>24.257711898385647</v>
      </c>
      <c r="W4" s="1369">
        <v>98397</v>
      </c>
      <c r="X4" s="1370">
        <v>24.459641095030864</v>
      </c>
      <c r="Y4" s="1369">
        <v>98268</v>
      </c>
      <c r="Z4" s="1370">
        <v>24.656157281132508</v>
      </c>
      <c r="AA4" s="1369">
        <v>61684</v>
      </c>
      <c r="AB4" s="1370">
        <v>15.618402156232788</v>
      </c>
      <c r="AC4" s="1369">
        <v>41564</v>
      </c>
      <c r="AD4" s="1370">
        <v>10.633795062382339</v>
      </c>
      <c r="AE4" s="1369">
        <v>31375</v>
      </c>
      <c r="AF4" s="1370">
        <v>8.083886288332371</v>
      </c>
      <c r="AG4" s="1369">
        <v>26126</v>
      </c>
      <c r="AH4" s="1370">
        <v>6.776510145519369</v>
      </c>
      <c r="AI4" s="1369">
        <v>25117</v>
      </c>
      <c r="AJ4" s="1370">
        <v>6.5572900829792067</v>
      </c>
      <c r="AK4" s="1369">
        <v>23878</v>
      </c>
      <c r="AL4" s="1370">
        <v>6.2744032123641116</v>
      </c>
      <c r="AM4" s="966"/>
    </row>
    <row r="5" spans="1:39">
      <c r="A5" s="653" t="s">
        <v>362</v>
      </c>
      <c r="B5" s="654" t="s">
        <v>281</v>
      </c>
      <c r="C5" s="1336">
        <v>5766</v>
      </c>
      <c r="D5" s="1337">
        <v>27.232590695011989</v>
      </c>
      <c r="E5" s="662">
        <v>5349</v>
      </c>
      <c r="F5" s="663">
        <v>25.337393758446392</v>
      </c>
      <c r="G5" s="1347">
        <v>4744</v>
      </c>
      <c r="H5" s="1348">
        <v>22.588281900234453</v>
      </c>
      <c r="I5" s="1358">
        <v>6106</v>
      </c>
      <c r="J5" s="1359">
        <v>29.163500441560043</v>
      </c>
      <c r="K5" s="1371">
        <v>6390</v>
      </c>
      <c r="L5" s="1372">
        <v>30.641089269145287</v>
      </c>
      <c r="M5" s="1371">
        <v>6925</v>
      </c>
      <c r="N5" s="1372">
        <v>33.336590771565163</v>
      </c>
      <c r="O5" s="1371">
        <v>7321</v>
      </c>
      <c r="P5" s="1372">
        <v>35.350396744344835</v>
      </c>
      <c r="Q5" s="1371">
        <v>7827</v>
      </c>
      <c r="R5" s="1372">
        <v>37.988267172982759</v>
      </c>
      <c r="S5" s="1371">
        <v>7856</v>
      </c>
      <c r="T5" s="1372">
        <v>38.407083799407076</v>
      </c>
      <c r="U5" s="1371">
        <v>5930</v>
      </c>
      <c r="V5" s="1372">
        <v>29.139734115896538</v>
      </c>
      <c r="W5" s="1371">
        <v>5413</v>
      </c>
      <c r="X5" s="1372">
        <v>26.709522958939473</v>
      </c>
      <c r="Y5" s="1371">
        <v>5360</v>
      </c>
      <c r="Z5" s="1372">
        <v>26.601327981966683</v>
      </c>
      <c r="AA5" s="1371">
        <v>2992</v>
      </c>
      <c r="AB5" s="1372">
        <v>14.921874610370503</v>
      </c>
      <c r="AC5" s="1371">
        <v>2120</v>
      </c>
      <c r="AD5" s="1372">
        <v>10.636963447981737</v>
      </c>
      <c r="AE5" s="1371">
        <v>1711</v>
      </c>
      <c r="AF5" s="1372">
        <v>8.6141837494505999</v>
      </c>
      <c r="AG5" s="1371">
        <v>1563</v>
      </c>
      <c r="AH5" s="1372">
        <v>7.8946291771957853</v>
      </c>
      <c r="AI5" s="1371">
        <v>1442</v>
      </c>
      <c r="AJ5" s="1372">
        <v>7.3094931662321692</v>
      </c>
      <c r="AK5" s="1371">
        <v>1414</v>
      </c>
      <c r="AL5" s="1372">
        <v>7.1786306279778751</v>
      </c>
      <c r="AM5" s="966"/>
    </row>
    <row r="6" spans="1:39">
      <c r="A6" s="653" t="s">
        <v>364</v>
      </c>
      <c r="B6" s="654" t="s">
        <v>283</v>
      </c>
      <c r="C6" s="1336">
        <v>13808</v>
      </c>
      <c r="D6" s="1337">
        <v>24.159496065945902</v>
      </c>
      <c r="E6" s="662">
        <v>12834</v>
      </c>
      <c r="F6" s="663">
        <v>22.567532470501227</v>
      </c>
      <c r="G6" s="1347">
        <v>11516</v>
      </c>
      <c r="H6" s="1348">
        <v>20.373394286037787</v>
      </c>
      <c r="I6" s="1358">
        <v>14145</v>
      </c>
      <c r="J6" s="1359">
        <v>25.177474944007042</v>
      </c>
      <c r="K6" s="1371">
        <v>14310</v>
      </c>
      <c r="L6" s="1372">
        <v>25.582168638513767</v>
      </c>
      <c r="M6" s="1371">
        <v>15451</v>
      </c>
      <c r="N6" s="1372">
        <v>27.691983985211824</v>
      </c>
      <c r="O6" s="1371">
        <v>16203</v>
      </c>
      <c r="P6" s="1372">
        <v>29.16658416331703</v>
      </c>
      <c r="Q6" s="1371">
        <v>17377</v>
      </c>
      <c r="R6" s="1372">
        <v>31.48683757053599</v>
      </c>
      <c r="S6" s="1371">
        <v>16561</v>
      </c>
      <c r="T6" s="1372">
        <v>30.223025525417288</v>
      </c>
      <c r="U6" s="1371">
        <v>13339</v>
      </c>
      <c r="V6" s="1372">
        <v>24.498230724149629</v>
      </c>
      <c r="W6" s="1371">
        <v>12352</v>
      </c>
      <c r="X6" s="1372">
        <v>22.823591670571609</v>
      </c>
      <c r="Y6" s="1371">
        <v>12099</v>
      </c>
      <c r="Z6" s="1372">
        <v>22.490925276926141</v>
      </c>
      <c r="AA6" s="1371">
        <v>7448</v>
      </c>
      <c r="AB6" s="1372">
        <v>13.950807668973258</v>
      </c>
      <c r="AC6" s="1371">
        <v>5016</v>
      </c>
      <c r="AD6" s="1372">
        <v>9.4628618516496434</v>
      </c>
      <c r="AE6" s="1371">
        <v>3998</v>
      </c>
      <c r="AF6" s="1372">
        <v>7.5945188013729394</v>
      </c>
      <c r="AG6" s="1371">
        <v>3620</v>
      </c>
      <c r="AH6" s="1372">
        <v>6.9310405502250578</v>
      </c>
      <c r="AI6" s="1371">
        <v>3539</v>
      </c>
      <c r="AJ6" s="1372">
        <v>6.8074828836720629</v>
      </c>
      <c r="AK6" s="1371">
        <v>3406</v>
      </c>
      <c r="AL6" s="1372">
        <v>6.5649086550591518</v>
      </c>
      <c r="AM6" s="966"/>
    </row>
    <row r="7" spans="1:39">
      <c r="A7" s="653" t="s">
        <v>366</v>
      </c>
      <c r="B7" s="654" t="s">
        <v>368</v>
      </c>
      <c r="C7" s="1336">
        <v>10305</v>
      </c>
      <c r="D7" s="1337">
        <v>24.011749329919571</v>
      </c>
      <c r="E7" s="662">
        <v>9259</v>
      </c>
      <c r="F7" s="663">
        <v>21.667197094503521</v>
      </c>
      <c r="G7" s="1347">
        <v>8466</v>
      </c>
      <c r="H7" s="1348">
        <v>19.943777675642938</v>
      </c>
      <c r="I7" s="1358">
        <v>10206</v>
      </c>
      <c r="J7" s="1359">
        <v>24.190245400866925</v>
      </c>
      <c r="K7" s="1371">
        <v>10351</v>
      </c>
      <c r="L7" s="1372">
        <v>24.644985777526564</v>
      </c>
      <c r="M7" s="1371">
        <v>11265</v>
      </c>
      <c r="N7" s="1372">
        <v>26.925051555558106</v>
      </c>
      <c r="O7" s="1371">
        <v>12255</v>
      </c>
      <c r="P7" s="1372">
        <v>29.460614727999555</v>
      </c>
      <c r="Q7" s="1371">
        <v>13447</v>
      </c>
      <c r="R7" s="1372">
        <v>32.566789527768229</v>
      </c>
      <c r="S7" s="1371">
        <v>13315</v>
      </c>
      <c r="T7" s="1372">
        <v>32.492275916158945</v>
      </c>
      <c r="U7" s="1371">
        <v>10560</v>
      </c>
      <c r="V7" s="1372">
        <v>25.924193827537827</v>
      </c>
      <c r="W7" s="1371">
        <v>9836</v>
      </c>
      <c r="X7" s="1372">
        <v>24.331104878539897</v>
      </c>
      <c r="Y7" s="1371">
        <v>9723</v>
      </c>
      <c r="Z7" s="1372">
        <v>24.222044626557505</v>
      </c>
      <c r="AA7" s="1371">
        <v>5937</v>
      </c>
      <c r="AB7" s="1372">
        <v>14.900230944795611</v>
      </c>
      <c r="AC7" s="1371">
        <v>4388</v>
      </c>
      <c r="AD7" s="1372">
        <v>11.147558308741637</v>
      </c>
      <c r="AE7" s="1371">
        <v>3636</v>
      </c>
      <c r="AF7" s="1372">
        <v>9.3335951668611177</v>
      </c>
      <c r="AG7" s="1371">
        <v>3322</v>
      </c>
      <c r="AH7" s="1372">
        <v>8.5979337524286841</v>
      </c>
      <c r="AI7" s="1371">
        <v>3298</v>
      </c>
      <c r="AJ7" s="1372">
        <v>8.6018341885611775</v>
      </c>
      <c r="AK7" s="1371">
        <v>3035</v>
      </c>
      <c r="AL7" s="1372">
        <v>7.9615933784726378</v>
      </c>
      <c r="AM7" s="966"/>
    </row>
    <row r="8" spans="1:39">
      <c r="A8" s="653" t="s">
        <v>369</v>
      </c>
      <c r="B8" s="654" t="s">
        <v>287</v>
      </c>
      <c r="C8" s="1336">
        <v>8672</v>
      </c>
      <c r="D8" s="1337">
        <v>22.924072205540529</v>
      </c>
      <c r="E8" s="662">
        <v>7633</v>
      </c>
      <c r="F8" s="663">
        <v>20.387128411665614</v>
      </c>
      <c r="G8" s="1347">
        <v>6635</v>
      </c>
      <c r="H8" s="1348">
        <v>17.905815679395491</v>
      </c>
      <c r="I8" s="1358">
        <v>8436</v>
      </c>
      <c r="J8" s="1359">
        <v>22.975864720200214</v>
      </c>
      <c r="K8" s="1371">
        <v>8874</v>
      </c>
      <c r="L8" s="1372">
        <v>24.396265287528983</v>
      </c>
      <c r="M8" s="1371">
        <v>9722</v>
      </c>
      <c r="N8" s="1372">
        <v>26.922410178786734</v>
      </c>
      <c r="O8" s="1371">
        <v>10956</v>
      </c>
      <c r="P8" s="1372">
        <v>30.566697532818885</v>
      </c>
      <c r="Q8" s="1371">
        <v>12720</v>
      </c>
      <c r="R8" s="1372">
        <v>35.761568178501953</v>
      </c>
      <c r="S8" s="1371">
        <v>12415</v>
      </c>
      <c r="T8" s="1372">
        <v>35.233461770629738</v>
      </c>
      <c r="U8" s="1371">
        <v>9413</v>
      </c>
      <c r="V8" s="1372">
        <v>26.945335577203551</v>
      </c>
      <c r="W8" s="1371">
        <v>8837</v>
      </c>
      <c r="X8" s="1372">
        <v>25.538845951657972</v>
      </c>
      <c r="Y8" s="1371">
        <v>8297</v>
      </c>
      <c r="Z8" s="1372">
        <v>24.218404060588917</v>
      </c>
      <c r="AA8" s="1371">
        <v>5068</v>
      </c>
      <c r="AB8" s="1372">
        <v>14.95802426576407</v>
      </c>
      <c r="AC8" s="1371">
        <v>3248</v>
      </c>
      <c r="AD8" s="1372">
        <v>9.6959478520400744</v>
      </c>
      <c r="AE8" s="1371">
        <v>2665</v>
      </c>
      <c r="AF8" s="1372">
        <v>8.0430200468879391</v>
      </c>
      <c r="AG8" s="1371">
        <v>2457</v>
      </c>
      <c r="AH8" s="1372">
        <v>7.4917855635701027</v>
      </c>
      <c r="AI8" s="1371">
        <v>2586</v>
      </c>
      <c r="AJ8" s="1372">
        <v>7.9645396274344815</v>
      </c>
      <c r="AK8" s="1371">
        <v>2477</v>
      </c>
      <c r="AL8" s="1372">
        <v>7.6801105290997738</v>
      </c>
      <c r="AM8" s="966"/>
    </row>
    <row r="9" spans="1:39">
      <c r="A9" s="655" t="s">
        <v>371</v>
      </c>
      <c r="B9" s="654" t="s">
        <v>288</v>
      </c>
      <c r="C9" s="1336">
        <v>10177</v>
      </c>
      <c r="D9" s="1337">
        <v>22.231193048541638</v>
      </c>
      <c r="E9" s="662">
        <v>9287</v>
      </c>
      <c r="F9" s="663">
        <v>20.502475110366102</v>
      </c>
      <c r="G9" s="1347">
        <v>8246</v>
      </c>
      <c r="H9" s="1348">
        <v>18.368868532497594</v>
      </c>
      <c r="I9" s="1358">
        <v>10102</v>
      </c>
      <c r="J9" s="1359">
        <v>22.669081231248413</v>
      </c>
      <c r="K9" s="1371">
        <v>10167</v>
      </c>
      <c r="L9" s="1372">
        <v>22.982680367813305</v>
      </c>
      <c r="M9" s="1371">
        <v>11054</v>
      </c>
      <c r="N9" s="1372">
        <v>25.132397533869284</v>
      </c>
      <c r="O9" s="1371">
        <v>11964</v>
      </c>
      <c r="P9" s="1372">
        <v>27.385702346897926</v>
      </c>
      <c r="Q9" s="1371">
        <v>13581</v>
      </c>
      <c r="R9" s="1372">
        <v>31.356995269783063</v>
      </c>
      <c r="S9" s="1371">
        <v>13490</v>
      </c>
      <c r="T9" s="1372">
        <v>31.413390673832364</v>
      </c>
      <c r="U9" s="1371">
        <v>10355</v>
      </c>
      <c r="V9" s="1372">
        <v>24.289254884005029</v>
      </c>
      <c r="W9" s="1371">
        <v>10263</v>
      </c>
      <c r="X9" s="1372">
        <v>24.296662174123949</v>
      </c>
      <c r="Y9" s="1371">
        <v>9995</v>
      </c>
      <c r="Z9" s="1372">
        <v>23.848643788830103</v>
      </c>
      <c r="AA9" s="1371">
        <v>6101</v>
      </c>
      <c r="AB9" s="1372">
        <v>14.680503540549568</v>
      </c>
      <c r="AC9" s="1371">
        <v>4160</v>
      </c>
      <c r="AD9" s="1372">
        <v>10.093515450114984</v>
      </c>
      <c r="AE9" s="1371">
        <v>3110</v>
      </c>
      <c r="AF9" s="1372">
        <v>7.5881734778453396</v>
      </c>
      <c r="AG9" s="1371">
        <v>2656</v>
      </c>
      <c r="AH9" s="1372">
        <v>6.52303384928992</v>
      </c>
      <c r="AI9" s="1371">
        <v>2420</v>
      </c>
      <c r="AJ9" s="1372">
        <v>5.9769571015018217</v>
      </c>
      <c r="AK9" s="1371">
        <v>2373</v>
      </c>
      <c r="AL9" s="1372">
        <v>5.885987455628757</v>
      </c>
      <c r="AM9" s="966"/>
    </row>
    <row r="10" spans="1:39">
      <c r="A10" s="653" t="s">
        <v>373</v>
      </c>
      <c r="B10" s="654" t="s">
        <v>443</v>
      </c>
      <c r="C10" s="1336">
        <v>10105</v>
      </c>
      <c r="D10" s="1337">
        <v>20.860897553277866</v>
      </c>
      <c r="E10" s="662">
        <v>9295</v>
      </c>
      <c r="F10" s="663">
        <v>19.299587950163669</v>
      </c>
      <c r="G10" s="1347">
        <v>8267</v>
      </c>
      <c r="H10" s="1348">
        <v>17.307771622833361</v>
      </c>
      <c r="I10" s="1358">
        <v>10097</v>
      </c>
      <c r="J10" s="1359">
        <v>21.342905687481689</v>
      </c>
      <c r="K10" s="1371">
        <v>10335</v>
      </c>
      <c r="L10" s="1372">
        <v>22.09075356081145</v>
      </c>
      <c r="M10" s="1371">
        <v>11108</v>
      </c>
      <c r="N10" s="1372">
        <v>23.935806872429563</v>
      </c>
      <c r="O10" s="1371">
        <v>12098</v>
      </c>
      <c r="P10" s="1372">
        <v>26.271581002810873</v>
      </c>
      <c r="Q10" s="1371">
        <v>13763</v>
      </c>
      <c r="R10" s="1372">
        <v>30.203119986903129</v>
      </c>
      <c r="S10" s="1371">
        <v>14294</v>
      </c>
      <c r="T10" s="1372">
        <v>31.712323479010941</v>
      </c>
      <c r="U10" s="1371">
        <v>11349</v>
      </c>
      <c r="V10" s="1372">
        <v>25.400871136405296</v>
      </c>
      <c r="W10" s="1371">
        <v>11614</v>
      </c>
      <c r="X10" s="1372">
        <v>26.277528165645716</v>
      </c>
      <c r="Y10" s="1371">
        <v>11790</v>
      </c>
      <c r="Z10" s="1372">
        <v>26.936048474834784</v>
      </c>
      <c r="AA10" s="1371">
        <v>7560</v>
      </c>
      <c r="AB10" s="1372">
        <v>17.443168380796362</v>
      </c>
      <c r="AC10" s="1371">
        <v>4851</v>
      </c>
      <c r="AD10" s="1372">
        <v>11.3259167373515</v>
      </c>
      <c r="AE10" s="1371">
        <v>3621</v>
      </c>
      <c r="AF10" s="1372">
        <v>8.5146688155956944</v>
      </c>
      <c r="AG10" s="1371">
        <v>3009</v>
      </c>
      <c r="AH10" s="1372">
        <v>7.1388035849178362</v>
      </c>
      <c r="AI10" s="1371">
        <v>3012</v>
      </c>
      <c r="AJ10" s="1372">
        <v>7.1961353026342829</v>
      </c>
      <c r="AK10" s="1371">
        <v>2637</v>
      </c>
      <c r="AL10" s="1372">
        <v>6.3388432632663188</v>
      </c>
      <c r="AM10" s="966"/>
    </row>
    <row r="11" spans="1:39">
      <c r="A11" s="653" t="s">
        <v>375</v>
      </c>
      <c r="B11" s="654" t="s">
        <v>2</v>
      </c>
      <c r="C11" s="1336">
        <v>9600</v>
      </c>
      <c r="D11" s="1337">
        <v>14.068733383140557</v>
      </c>
      <c r="E11" s="662">
        <v>8753</v>
      </c>
      <c r="F11" s="663">
        <v>12.866081771718108</v>
      </c>
      <c r="G11" s="1347">
        <v>7912</v>
      </c>
      <c r="H11" s="1348">
        <v>11.772332726713003</v>
      </c>
      <c r="I11" s="1358">
        <v>9138</v>
      </c>
      <c r="J11" s="1359">
        <v>13.806301130566542</v>
      </c>
      <c r="K11" s="1371">
        <v>9044</v>
      </c>
      <c r="L11" s="1372">
        <v>13.850436723688688</v>
      </c>
      <c r="M11" s="1371">
        <v>9585</v>
      </c>
      <c r="N11" s="1372">
        <v>14.847937600554694</v>
      </c>
      <c r="O11" s="1371">
        <v>10803</v>
      </c>
      <c r="P11" s="1372">
        <v>16.910779553594868</v>
      </c>
      <c r="Q11" s="1371">
        <v>11688</v>
      </c>
      <c r="R11" s="1372">
        <v>18.637789361725876</v>
      </c>
      <c r="S11" s="1371">
        <v>11930</v>
      </c>
      <c r="T11" s="1372">
        <v>19.29663209879099</v>
      </c>
      <c r="U11" s="1371">
        <v>10271</v>
      </c>
      <c r="V11" s="1372">
        <v>16.889614178133058</v>
      </c>
      <c r="W11" s="1371">
        <v>11398</v>
      </c>
      <c r="X11" s="1372">
        <v>19.032009107579441</v>
      </c>
      <c r="Y11" s="1371">
        <v>11567</v>
      </c>
      <c r="Z11" s="1372">
        <v>19.547234869820013</v>
      </c>
      <c r="AA11" s="1371">
        <v>7384</v>
      </c>
      <c r="AB11" s="1372">
        <v>12.614569383462921</v>
      </c>
      <c r="AC11" s="1371">
        <v>4957</v>
      </c>
      <c r="AD11" s="1372">
        <v>8.5717630527442701</v>
      </c>
      <c r="AE11" s="1371">
        <v>3307</v>
      </c>
      <c r="AF11" s="1372">
        <v>5.7470105813117707</v>
      </c>
      <c r="AG11" s="1371">
        <v>2410</v>
      </c>
      <c r="AH11" s="1372">
        <v>4.1941768118756819</v>
      </c>
      <c r="AI11" s="1371">
        <v>2172</v>
      </c>
      <c r="AJ11" s="1372">
        <v>3.8099107144266693</v>
      </c>
      <c r="AK11" s="1371">
        <v>2167</v>
      </c>
      <c r="AL11" s="1372">
        <v>3.8615639137832347</v>
      </c>
      <c r="AM11" s="966"/>
    </row>
    <row r="12" spans="1:39">
      <c r="A12" s="653" t="s">
        <v>400</v>
      </c>
      <c r="B12" s="654" t="s">
        <v>323</v>
      </c>
      <c r="C12" s="1336">
        <v>13651</v>
      </c>
      <c r="D12" s="1337">
        <v>19.127191409227457</v>
      </c>
      <c r="E12" s="662">
        <v>12167</v>
      </c>
      <c r="F12" s="663">
        <v>17.153280143643745</v>
      </c>
      <c r="G12" s="1347">
        <v>10533</v>
      </c>
      <c r="H12" s="1348">
        <v>14.983275574771424</v>
      </c>
      <c r="I12" s="1358">
        <v>12553</v>
      </c>
      <c r="J12" s="1359">
        <v>18.011071507383061</v>
      </c>
      <c r="K12" s="1371">
        <v>13122</v>
      </c>
      <c r="L12" s="1372">
        <v>19.010250062585186</v>
      </c>
      <c r="M12" s="1371">
        <v>14371</v>
      </c>
      <c r="N12" s="1372">
        <v>20.98390586547697</v>
      </c>
      <c r="O12" s="1371">
        <v>16435</v>
      </c>
      <c r="P12" s="1372">
        <v>24.197635271921936</v>
      </c>
      <c r="Q12" s="1371">
        <v>18357</v>
      </c>
      <c r="R12" s="1372">
        <v>27.266274172138019</v>
      </c>
      <c r="S12" s="1371">
        <v>19184</v>
      </c>
      <c r="T12" s="1372">
        <v>28.806210513275801</v>
      </c>
      <c r="U12" s="1371">
        <v>15404</v>
      </c>
      <c r="V12" s="1372">
        <v>23.329828709622994</v>
      </c>
      <c r="W12" s="1371">
        <v>16854</v>
      </c>
      <c r="X12" s="1372">
        <v>25.784484606338356</v>
      </c>
      <c r="Y12" s="1371">
        <v>17117</v>
      </c>
      <c r="Z12" s="1372">
        <v>26.470261665425912</v>
      </c>
      <c r="AA12" s="1371">
        <v>10840</v>
      </c>
      <c r="AB12" s="1372">
        <v>16.929291938611641</v>
      </c>
      <c r="AC12" s="1371">
        <v>7285</v>
      </c>
      <c r="AD12" s="1372">
        <v>11.495424552775123</v>
      </c>
      <c r="AE12" s="1371">
        <v>5279</v>
      </c>
      <c r="AF12" s="1372">
        <v>8.3833717988073353</v>
      </c>
      <c r="AG12" s="1371">
        <v>3841</v>
      </c>
      <c r="AH12" s="1372">
        <v>6.1400425247100348</v>
      </c>
      <c r="AI12" s="1371">
        <v>3621</v>
      </c>
      <c r="AJ12" s="1372">
        <v>5.8111981676350126</v>
      </c>
      <c r="AK12" s="1371">
        <v>3573</v>
      </c>
      <c r="AL12" s="1372">
        <v>5.7649972215714476</v>
      </c>
      <c r="AM12" s="966"/>
    </row>
    <row r="13" spans="1:39">
      <c r="A13" s="653" t="s">
        <v>402</v>
      </c>
      <c r="B13" s="654" t="s">
        <v>324</v>
      </c>
      <c r="C13" s="1336">
        <v>11081</v>
      </c>
      <c r="D13" s="1337">
        <v>24.829486342662147</v>
      </c>
      <c r="E13" s="662">
        <v>9950</v>
      </c>
      <c r="F13" s="663">
        <v>22.484270049867625</v>
      </c>
      <c r="G13" s="1347">
        <v>9047</v>
      </c>
      <c r="H13" s="1348">
        <v>20.612430934002628</v>
      </c>
      <c r="I13" s="1358">
        <v>11089</v>
      </c>
      <c r="J13" s="1359">
        <v>25.510151264223651</v>
      </c>
      <c r="K13" s="1371">
        <v>11375</v>
      </c>
      <c r="L13" s="1372">
        <v>26.403371089573699</v>
      </c>
      <c r="M13" s="1371">
        <v>12545</v>
      </c>
      <c r="N13" s="1372">
        <v>29.3416111994439</v>
      </c>
      <c r="O13" s="1371">
        <v>13049</v>
      </c>
      <c r="P13" s="1372">
        <v>30.760526858590922</v>
      </c>
      <c r="Q13" s="1371">
        <v>15108</v>
      </c>
      <c r="R13" s="1372">
        <v>35.916980139868919</v>
      </c>
      <c r="S13" s="1371">
        <v>15005</v>
      </c>
      <c r="T13" s="1372">
        <v>35.945698877334735</v>
      </c>
      <c r="U13" s="1371">
        <v>11898</v>
      </c>
      <c r="V13" s="1372">
        <v>28.658347122964976</v>
      </c>
      <c r="W13" s="1371">
        <v>11830</v>
      </c>
      <c r="X13" s="1372">
        <v>28.728681763916779</v>
      </c>
      <c r="Y13" s="1371">
        <v>12320</v>
      </c>
      <c r="Z13" s="1372">
        <v>30.278535492120824</v>
      </c>
      <c r="AA13" s="1371">
        <v>8354</v>
      </c>
      <c r="AB13" s="1372">
        <v>20.722643270635391</v>
      </c>
      <c r="AC13" s="1371">
        <v>5539</v>
      </c>
      <c r="AD13" s="1372">
        <v>13.910126868694581</v>
      </c>
      <c r="AE13" s="1371">
        <v>4048</v>
      </c>
      <c r="AF13" s="1372">
        <v>10.248801816833049</v>
      </c>
      <c r="AG13" s="1371">
        <v>3248</v>
      </c>
      <c r="AH13" s="1372">
        <v>8.2871666539518536</v>
      </c>
      <c r="AI13" s="1371">
        <v>3027</v>
      </c>
      <c r="AJ13" s="1372">
        <v>7.7914055160165248</v>
      </c>
      <c r="AK13" s="1371">
        <v>2796</v>
      </c>
      <c r="AL13" s="1372">
        <v>7.243748510316383</v>
      </c>
      <c r="AM13" s="966"/>
    </row>
    <row r="14" spans="1:39">
      <c r="A14" s="653"/>
      <c r="B14" s="654"/>
      <c r="C14" s="1336"/>
      <c r="D14" s="1338"/>
      <c r="E14" s="662"/>
      <c r="F14" s="664"/>
      <c r="G14" s="1347"/>
      <c r="H14" s="1349"/>
      <c r="I14" s="1358"/>
      <c r="J14" s="1360"/>
      <c r="K14" s="1371"/>
      <c r="L14" s="1373"/>
      <c r="M14" s="1371"/>
      <c r="N14" s="1373"/>
      <c r="O14" s="1371"/>
      <c r="P14" s="1373"/>
      <c r="Q14" s="1371"/>
      <c r="R14" s="1373"/>
      <c r="S14" s="1371"/>
      <c r="T14" s="1373"/>
      <c r="U14" s="1371"/>
      <c r="V14" s="1373"/>
      <c r="W14" s="1371"/>
      <c r="X14" s="1373"/>
      <c r="Y14" s="1371"/>
      <c r="Z14" s="1373"/>
      <c r="AA14" s="1371"/>
      <c r="AB14" s="1373"/>
      <c r="AC14" s="1371"/>
      <c r="AD14" s="1373"/>
      <c r="AE14" s="1371"/>
      <c r="AF14" s="1373"/>
      <c r="AG14" s="1371"/>
      <c r="AH14" s="1373"/>
      <c r="AI14" s="1371"/>
      <c r="AJ14" s="1373"/>
      <c r="AK14" s="1371"/>
      <c r="AL14" s="1373"/>
    </row>
    <row r="15" spans="1:39">
      <c r="A15" s="651" t="s">
        <v>588</v>
      </c>
      <c r="B15" s="652" t="s">
        <v>589</v>
      </c>
      <c r="C15" s="1334">
        <v>5750</v>
      </c>
      <c r="D15" s="1335">
        <v>23.028776759438593</v>
      </c>
      <c r="E15" s="660">
        <v>5349</v>
      </c>
      <c r="F15" s="661">
        <v>21.523037576994451</v>
      </c>
      <c r="G15" s="1345">
        <v>4680</v>
      </c>
      <c r="H15" s="1346">
        <v>18.938183018924423</v>
      </c>
      <c r="I15" s="1356">
        <v>6028</v>
      </c>
      <c r="J15" s="1357">
        <v>24.479913516217941</v>
      </c>
      <c r="K15" s="1369">
        <v>6001</v>
      </c>
      <c r="L15" s="1370">
        <v>24.471892801609656</v>
      </c>
      <c r="M15" s="1369">
        <v>6466</v>
      </c>
      <c r="N15" s="1370">
        <v>26.465713884594589</v>
      </c>
      <c r="O15" s="1369">
        <v>6966</v>
      </c>
      <c r="P15" s="1370">
        <v>28.651044183726981</v>
      </c>
      <c r="Q15" s="1369">
        <v>7870</v>
      </c>
      <c r="R15" s="1370">
        <v>32.562817896061304</v>
      </c>
      <c r="S15" s="1369">
        <v>7539</v>
      </c>
      <c r="T15" s="1370">
        <v>31.378545798567131</v>
      </c>
      <c r="U15" s="1369">
        <v>5608</v>
      </c>
      <c r="V15" s="1370">
        <v>23.504047826210872</v>
      </c>
      <c r="W15" s="1369">
        <v>5200</v>
      </c>
      <c r="X15" s="1370">
        <v>21.985223393123274</v>
      </c>
      <c r="Y15" s="1369">
        <v>4822</v>
      </c>
      <c r="Z15" s="1370">
        <v>20.586629278866003</v>
      </c>
      <c r="AA15" s="1369">
        <v>2732</v>
      </c>
      <c r="AB15" s="1370">
        <v>11.763996658542677</v>
      </c>
      <c r="AC15" s="1369">
        <v>1979</v>
      </c>
      <c r="AD15" s="1370">
        <v>8.5810707389823868</v>
      </c>
      <c r="AE15" s="1369">
        <v>1631</v>
      </c>
      <c r="AF15" s="1370">
        <v>7.1419657264465108</v>
      </c>
      <c r="AG15" s="1369">
        <v>1621</v>
      </c>
      <c r="AH15" s="1370">
        <v>7.1579780323817914</v>
      </c>
      <c r="AI15" s="1369">
        <v>1502</v>
      </c>
      <c r="AJ15" s="1370">
        <v>6.6820118639076158</v>
      </c>
      <c r="AK15" s="1369">
        <v>1500</v>
      </c>
      <c r="AL15" s="1370">
        <v>6.6904251096114651</v>
      </c>
    </row>
    <row r="16" spans="1:39">
      <c r="A16" s="651"/>
      <c r="B16" s="652"/>
      <c r="C16" s="1334"/>
      <c r="D16" s="1339"/>
      <c r="E16" s="660"/>
      <c r="F16" s="665"/>
      <c r="G16" s="1345"/>
      <c r="H16" s="1350"/>
      <c r="I16" s="1356"/>
      <c r="J16" s="1361"/>
      <c r="K16" s="1369"/>
      <c r="L16" s="1374"/>
      <c r="M16" s="1369"/>
      <c r="N16" s="1374"/>
      <c r="O16" s="1369"/>
      <c r="P16" s="1374"/>
      <c r="Q16" s="1369"/>
      <c r="R16" s="1374"/>
      <c r="S16" s="1369"/>
      <c r="T16" s="1374"/>
      <c r="U16" s="1369"/>
      <c r="V16" s="1374"/>
      <c r="W16" s="1369"/>
      <c r="X16" s="1374"/>
      <c r="Y16" s="1369"/>
      <c r="Z16" s="1374"/>
      <c r="AA16" s="1369"/>
      <c r="AB16" s="1374"/>
      <c r="AC16" s="1369"/>
      <c r="AD16" s="1374"/>
      <c r="AE16" s="1369"/>
      <c r="AF16" s="1374"/>
      <c r="AG16" s="1369"/>
      <c r="AH16" s="1374"/>
      <c r="AI16" s="1369"/>
      <c r="AJ16" s="1374"/>
      <c r="AK16" s="1369"/>
      <c r="AL16" s="1374"/>
    </row>
    <row r="17" spans="1:38">
      <c r="A17" s="656"/>
      <c r="B17" s="657" t="s">
        <v>590</v>
      </c>
      <c r="C17" s="1340">
        <v>242</v>
      </c>
      <c r="D17" s="1341">
        <v>0</v>
      </c>
      <c r="E17" s="666">
        <v>829</v>
      </c>
      <c r="F17" s="667">
        <v>0</v>
      </c>
      <c r="G17" s="1351">
        <v>142</v>
      </c>
      <c r="H17" s="1352">
        <v>0</v>
      </c>
      <c r="I17" s="1362">
        <v>438</v>
      </c>
      <c r="J17" s="1363">
        <v>0</v>
      </c>
      <c r="K17" s="1375">
        <v>420</v>
      </c>
      <c r="L17" s="1376">
        <v>0</v>
      </c>
      <c r="M17" s="1375">
        <v>706</v>
      </c>
      <c r="N17" s="1376">
        <v>0</v>
      </c>
      <c r="O17" s="1375">
        <v>981</v>
      </c>
      <c r="P17" s="1376">
        <v>0</v>
      </c>
      <c r="Q17" s="1375">
        <v>2741</v>
      </c>
      <c r="R17" s="1376">
        <v>0</v>
      </c>
      <c r="S17" s="1375">
        <v>2464</v>
      </c>
      <c r="T17" s="1376">
        <v>0</v>
      </c>
      <c r="U17" s="1375">
        <v>2454</v>
      </c>
      <c r="V17" s="1376">
        <v>0</v>
      </c>
      <c r="W17" s="1375">
        <v>3110</v>
      </c>
      <c r="X17" s="1376">
        <v>0</v>
      </c>
      <c r="Y17" s="1375">
        <v>3955</v>
      </c>
      <c r="Z17" s="1376">
        <v>0</v>
      </c>
      <c r="AA17" s="1375">
        <v>3119</v>
      </c>
      <c r="AB17" s="1376">
        <v>0</v>
      </c>
      <c r="AC17" s="1375">
        <v>2888</v>
      </c>
      <c r="AD17" s="1376">
        <v>0</v>
      </c>
      <c r="AE17" s="1375">
        <v>2416</v>
      </c>
      <c r="AF17" s="1376">
        <v>0</v>
      </c>
      <c r="AG17" s="1375">
        <v>2560</v>
      </c>
      <c r="AH17" s="1376">
        <v>0</v>
      </c>
      <c r="AI17" s="1375">
        <v>2931</v>
      </c>
      <c r="AJ17" s="1376">
        <v>0</v>
      </c>
      <c r="AK17" s="1375">
        <v>3791</v>
      </c>
      <c r="AL17" s="1376">
        <v>0</v>
      </c>
    </row>
    <row r="18" spans="1:38">
      <c r="A18" s="656"/>
      <c r="B18" s="657"/>
      <c r="C18" s="1340"/>
      <c r="D18" s="1342"/>
      <c r="E18" s="666"/>
      <c r="F18" s="668"/>
      <c r="G18" s="1351"/>
      <c r="H18" s="1353"/>
      <c r="I18" s="1362"/>
      <c r="J18" s="1364"/>
      <c r="K18" s="1375"/>
      <c r="L18" s="1377"/>
      <c r="M18" s="1375"/>
      <c r="N18" s="1377"/>
      <c r="O18" s="1375"/>
      <c r="P18" s="1377"/>
      <c r="Q18" s="1375"/>
      <c r="R18" s="1377"/>
      <c r="S18" s="1375"/>
      <c r="T18" s="1377"/>
      <c r="U18" s="1375"/>
      <c r="V18" s="1377"/>
      <c r="W18" s="1375"/>
      <c r="X18" s="1377"/>
      <c r="Y18" s="1375"/>
      <c r="Z18" s="1377"/>
      <c r="AA18" s="1375"/>
      <c r="AB18" s="1377"/>
      <c r="AC18" s="1375"/>
      <c r="AD18" s="1377"/>
      <c r="AE18" s="1375"/>
      <c r="AF18" s="1377"/>
      <c r="AG18" s="1375"/>
      <c r="AH18" s="1377"/>
      <c r="AI18" s="1375"/>
      <c r="AJ18" s="1377"/>
      <c r="AK18" s="1375"/>
      <c r="AL18" s="1377"/>
    </row>
    <row r="19" spans="1:38">
      <c r="A19" s="651"/>
      <c r="B19" s="652" t="s">
        <v>104</v>
      </c>
      <c r="C19" s="1334">
        <v>99157</v>
      </c>
      <c r="D19" s="1335">
        <v>21.439653128955392</v>
      </c>
      <c r="E19" s="660">
        <v>90705</v>
      </c>
      <c r="F19" s="661">
        <v>19.73219041736699</v>
      </c>
      <c r="G19" s="1345">
        <v>80188</v>
      </c>
      <c r="H19" s="1346">
        <v>17.592931620455602</v>
      </c>
      <c r="I19" s="1356">
        <v>98338</v>
      </c>
      <c r="J19" s="1357">
        <v>21.762288130942149</v>
      </c>
      <c r="K19" s="1369">
        <v>100389</v>
      </c>
      <c r="L19" s="1370">
        <v>22.402474789600642</v>
      </c>
      <c r="M19" s="1369">
        <v>109198</v>
      </c>
      <c r="N19" s="1370">
        <v>24.531390195980642</v>
      </c>
      <c r="O19" s="1369">
        <v>119031</v>
      </c>
      <c r="P19" s="1370">
        <v>26.931465708554395</v>
      </c>
      <c r="Q19" s="1369">
        <v>134479</v>
      </c>
      <c r="R19" s="1370">
        <v>30.717069134910858</v>
      </c>
      <c r="S19" s="1369">
        <v>134053</v>
      </c>
      <c r="T19" s="1370">
        <v>30.911019715232062</v>
      </c>
      <c r="U19" s="1369">
        <v>106581</v>
      </c>
      <c r="V19" s="1370">
        <v>24.786597260504365</v>
      </c>
      <c r="W19" s="1369">
        <v>106707</v>
      </c>
      <c r="X19" s="1370">
        <v>25.052394102823214</v>
      </c>
      <c r="Y19" s="1369">
        <v>107045</v>
      </c>
      <c r="Z19" s="1370">
        <v>25.367522783729978</v>
      </c>
      <c r="AA19" s="1369">
        <v>67535</v>
      </c>
      <c r="AB19" s="1370">
        <v>16.150216454988868</v>
      </c>
      <c r="AC19" s="1369">
        <v>46431</v>
      </c>
      <c r="AD19" s="1370">
        <v>11.217129451269026</v>
      </c>
      <c r="AE19" s="1369">
        <v>35422</v>
      </c>
      <c r="AF19" s="1370">
        <v>8.6194429784134563</v>
      </c>
      <c r="AG19" s="1369">
        <v>30307</v>
      </c>
      <c r="AH19" s="1370">
        <v>7.4248425476232836</v>
      </c>
      <c r="AI19" s="1369">
        <v>29550</v>
      </c>
      <c r="AJ19" s="1370">
        <v>7.286983531343239</v>
      </c>
      <c r="AK19" s="1369">
        <v>29169</v>
      </c>
      <c r="AL19" s="1370">
        <v>7.2382851460507478</v>
      </c>
    </row>
    <row r="22" spans="1:38">
      <c r="A22" t="s">
        <v>1126</v>
      </c>
    </row>
  </sheetData>
  <mergeCells count="18">
    <mergeCell ref="AK2:AL2"/>
    <mergeCell ref="AI2:AJ2"/>
    <mergeCell ref="AG2:AH2"/>
    <mergeCell ref="U2:V2"/>
    <mergeCell ref="E2:F2"/>
    <mergeCell ref="Q2:R2"/>
    <mergeCell ref="AE2:AF2"/>
    <mergeCell ref="AC2:AD2"/>
    <mergeCell ref="AA2:AB2"/>
    <mergeCell ref="Y2:Z2"/>
    <mergeCell ref="W2:X2"/>
    <mergeCell ref="S2:T2"/>
    <mergeCell ref="C2:D2"/>
    <mergeCell ref="G2:H2"/>
    <mergeCell ref="I2:J2"/>
    <mergeCell ref="O2:P2"/>
    <mergeCell ref="M2:N2"/>
    <mergeCell ref="K2: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9"/>
  <sheetViews>
    <sheetView workbookViewId="0">
      <selection activeCell="A6" sqref="A6"/>
    </sheetView>
  </sheetViews>
  <sheetFormatPr defaultRowHeight="15"/>
  <cols>
    <col min="1" max="1" width="36.5703125" customWidth="1"/>
  </cols>
  <sheetData>
    <row r="1" spans="1:8" ht="18.75">
      <c r="A1" s="640" t="s">
        <v>1275</v>
      </c>
    </row>
    <row r="2" spans="1:8">
      <c r="A2" s="903" t="s">
        <v>1276</v>
      </c>
    </row>
    <row r="3" spans="1:8">
      <c r="B3" s="903"/>
      <c r="C3" s="903"/>
      <c r="D3" s="903"/>
      <c r="E3" s="903"/>
      <c r="F3" s="903"/>
      <c r="G3" s="903"/>
      <c r="H3" s="903"/>
    </row>
    <row r="4" spans="1:8">
      <c r="A4" s="913">
        <v>2017</v>
      </c>
      <c r="B4" s="903" t="s">
        <v>8</v>
      </c>
      <c r="C4" s="903" t="s">
        <v>261</v>
      </c>
      <c r="D4" s="903" t="s">
        <v>262</v>
      </c>
      <c r="E4" s="903" t="s">
        <v>265</v>
      </c>
      <c r="F4" s="903" t="s">
        <v>263</v>
      </c>
      <c r="G4" s="903" t="s">
        <v>264</v>
      </c>
      <c r="H4" s="903" t="s">
        <v>266</v>
      </c>
    </row>
    <row r="5" spans="1:8">
      <c r="A5" s="903" t="s">
        <v>350</v>
      </c>
      <c r="B5" s="903">
        <v>16</v>
      </c>
      <c r="C5" s="143">
        <v>9.8000000000000007</v>
      </c>
      <c r="D5" s="143">
        <v>3</v>
      </c>
      <c r="E5" s="143">
        <v>17</v>
      </c>
      <c r="F5" s="143">
        <v>38</v>
      </c>
      <c r="G5" s="143">
        <v>30</v>
      </c>
      <c r="H5" s="143">
        <v>0</v>
      </c>
    </row>
    <row r="6" spans="1:8">
      <c r="A6" s="903" t="s">
        <v>351</v>
      </c>
      <c r="B6" s="143">
        <v>21</v>
      </c>
      <c r="C6" s="143">
        <v>10.199999999999999</v>
      </c>
      <c r="D6" s="143">
        <v>12</v>
      </c>
      <c r="E6" s="143">
        <v>10</v>
      </c>
      <c r="F6" s="143">
        <v>32</v>
      </c>
      <c r="G6" s="143">
        <v>26.4</v>
      </c>
      <c r="H6" s="143">
        <v>2.85</v>
      </c>
    </row>
    <row r="7" spans="1:8">
      <c r="A7" t="s">
        <v>867</v>
      </c>
      <c r="B7">
        <v>3.5</v>
      </c>
      <c r="C7">
        <v>20.5</v>
      </c>
      <c r="D7">
        <v>1.8</v>
      </c>
      <c r="E7">
        <v>1.8</v>
      </c>
      <c r="F7">
        <v>13.8</v>
      </c>
      <c r="G7">
        <v>2</v>
      </c>
      <c r="H7">
        <v>1.5</v>
      </c>
    </row>
    <row r="8" spans="1:8">
      <c r="B8" s="904" t="s">
        <v>859</v>
      </c>
      <c r="C8" s="904" t="s">
        <v>843</v>
      </c>
      <c r="D8" s="904" t="s">
        <v>866</v>
      </c>
      <c r="E8" s="904" t="s">
        <v>858</v>
      </c>
      <c r="F8" s="904" t="s">
        <v>862</v>
      </c>
      <c r="G8" s="904" t="s">
        <v>847</v>
      </c>
    </row>
    <row r="9" spans="1:8" ht="15.75" thickBot="1"/>
    <row r="10" spans="1:8" ht="15.75" thickBot="1">
      <c r="A10" s="1593" t="s">
        <v>836</v>
      </c>
      <c r="B10" s="1594"/>
      <c r="C10" s="1594"/>
      <c r="D10" s="1594"/>
      <c r="E10" s="1594"/>
      <c r="F10" s="1595"/>
    </row>
    <row r="11" spans="1:8" ht="43.5" thickBot="1">
      <c r="A11" s="915" t="s">
        <v>827</v>
      </c>
      <c r="B11" s="915" t="s">
        <v>828</v>
      </c>
      <c r="C11" s="915" t="s">
        <v>128</v>
      </c>
      <c r="D11" s="915" t="s">
        <v>129</v>
      </c>
      <c r="E11" s="915" t="s">
        <v>829</v>
      </c>
      <c r="F11" s="915" t="s">
        <v>830</v>
      </c>
    </row>
    <row r="12" spans="1:8" ht="15.75" thickBot="1">
      <c r="A12" s="915" t="s">
        <v>831</v>
      </c>
      <c r="B12" s="915">
        <v>199</v>
      </c>
      <c r="C12" s="916">
        <v>20.74</v>
      </c>
      <c r="D12" s="916">
        <v>20.170000000000002</v>
      </c>
      <c r="E12" s="914">
        <v>0.21</v>
      </c>
      <c r="F12" s="914">
        <v>0.16</v>
      </c>
    </row>
    <row r="13" spans="1:8" ht="15.75" thickBot="1">
      <c r="A13" s="915" t="s">
        <v>832</v>
      </c>
      <c r="B13" s="915">
        <v>71</v>
      </c>
      <c r="C13" s="916">
        <v>22.1</v>
      </c>
      <c r="D13" s="916">
        <v>21.68</v>
      </c>
      <c r="E13" s="914">
        <v>0.16</v>
      </c>
      <c r="F13" s="914">
        <v>0.09</v>
      </c>
    </row>
    <row r="14" spans="1:8" ht="15.75" thickBot="1">
      <c r="A14" s="915" t="s">
        <v>833</v>
      </c>
      <c r="B14" s="915">
        <v>86</v>
      </c>
      <c r="C14" s="916">
        <v>19.55</v>
      </c>
      <c r="D14" s="916">
        <v>17.82</v>
      </c>
      <c r="E14" s="914">
        <v>0.26</v>
      </c>
      <c r="F14" s="914">
        <v>0.26</v>
      </c>
    </row>
    <row r="15" spans="1:8" ht="15.75" thickBot="1">
      <c r="A15" s="915" t="s">
        <v>834</v>
      </c>
      <c r="B15" s="915">
        <v>28</v>
      </c>
      <c r="C15" s="916">
        <v>21.18</v>
      </c>
      <c r="D15" s="916">
        <v>23.26</v>
      </c>
      <c r="E15" s="914">
        <v>0.2</v>
      </c>
      <c r="F15" s="914">
        <v>0.03</v>
      </c>
    </row>
    <row r="16" spans="1:8" ht="15.75" thickBot="1">
      <c r="A16" s="915" t="s">
        <v>835</v>
      </c>
      <c r="B16" s="915">
        <v>14</v>
      </c>
      <c r="C16" s="916">
        <v>20.28</v>
      </c>
      <c r="D16" s="916">
        <v>21.46</v>
      </c>
      <c r="E16" s="914">
        <v>0.23</v>
      </c>
      <c r="F16" s="914">
        <v>0.1</v>
      </c>
    </row>
    <row r="17" spans="1:6" ht="15.75" thickBot="1">
      <c r="A17" s="915" t="s">
        <v>267</v>
      </c>
      <c r="B17" s="915">
        <v>563</v>
      </c>
      <c r="C17" s="916">
        <v>26.36</v>
      </c>
      <c r="D17" s="916">
        <v>23.93</v>
      </c>
      <c r="E17" s="915"/>
      <c r="F17" s="915"/>
    </row>
    <row r="18" spans="1:6" ht="15.75" thickBot="1">
      <c r="A18" s="1550" t="s">
        <v>846</v>
      </c>
      <c r="B18" s="1550"/>
      <c r="C18" s="915" t="s">
        <v>493</v>
      </c>
      <c r="D18" s="915" t="s">
        <v>493</v>
      </c>
      <c r="E18" s="915" t="s">
        <v>493</v>
      </c>
      <c r="F18" s="915" t="s">
        <v>493</v>
      </c>
    </row>
    <row r="21" spans="1:6" ht="15.75" thickBot="1"/>
    <row r="22" spans="1:6" s="903" customFormat="1" ht="15.75" thickBot="1">
      <c r="A22" s="1593" t="s">
        <v>844</v>
      </c>
      <c r="B22" s="1594"/>
      <c r="C22" s="1594"/>
      <c r="D22" s="1594"/>
      <c r="E22" s="1594"/>
      <c r="F22" s="1595"/>
    </row>
    <row r="23" spans="1:6" s="903" customFormat="1" ht="43.5" thickBot="1">
      <c r="A23" s="915" t="s">
        <v>827</v>
      </c>
      <c r="B23" s="915" t="s">
        <v>128</v>
      </c>
      <c r="C23" s="915" t="s">
        <v>129</v>
      </c>
      <c r="D23" s="915" t="s">
        <v>829</v>
      </c>
      <c r="E23" s="915" t="s">
        <v>830</v>
      </c>
    </row>
    <row r="24" spans="1:6" s="903" customFormat="1" ht="15.75" thickBot="1">
      <c r="A24" s="915" t="s">
        <v>865</v>
      </c>
      <c r="B24" s="910">
        <v>25.09</v>
      </c>
      <c r="C24" s="910">
        <v>25.23</v>
      </c>
      <c r="D24" s="909">
        <v>0.10199999999999999</v>
      </c>
      <c r="E24" s="909">
        <v>9.8000000000000004E-2</v>
      </c>
    </row>
    <row r="25" spans="1:6" s="903" customFormat="1" ht="15.75" thickBot="1">
      <c r="A25" s="915" t="s">
        <v>832</v>
      </c>
      <c r="B25" s="910">
        <v>25.32</v>
      </c>
      <c r="C25" s="910">
        <v>25.76</v>
      </c>
      <c r="D25" s="909">
        <v>9.4E-2</v>
      </c>
      <c r="E25" s="909">
        <v>7.9000000000000001E-2</v>
      </c>
    </row>
    <row r="26" spans="1:6" s="903" customFormat="1" ht="15.75" thickBot="1">
      <c r="A26" s="915" t="s">
        <v>833</v>
      </c>
      <c r="B26" s="910">
        <v>24.85</v>
      </c>
      <c r="C26" s="910">
        <v>25.02</v>
      </c>
      <c r="D26" s="909">
        <v>0.11</v>
      </c>
      <c r="E26" s="909">
        <v>0.106</v>
      </c>
    </row>
    <row r="27" spans="1:6" s="903" customFormat="1" ht="15.75" thickBot="1">
      <c r="A27" s="915" t="s">
        <v>835</v>
      </c>
      <c r="B27" s="910">
        <v>25.41</v>
      </c>
      <c r="C27" s="910">
        <v>25.38</v>
      </c>
      <c r="D27" s="909">
        <v>0.09</v>
      </c>
      <c r="E27" s="909">
        <v>9.2999999999999999E-2</v>
      </c>
    </row>
    <row r="28" spans="1:6" s="903" customFormat="1" ht="15.75" thickBot="1">
      <c r="A28" s="915" t="s">
        <v>267</v>
      </c>
      <c r="B28" s="910">
        <v>27.94</v>
      </c>
      <c r="C28" s="910">
        <v>27.97</v>
      </c>
      <c r="D28" s="911"/>
      <c r="E28" s="911"/>
    </row>
    <row r="29" spans="1:6" s="903" customFormat="1" ht="15.75" thickBot="1">
      <c r="A29" s="915" t="s">
        <v>845</v>
      </c>
      <c r="B29" s="911"/>
      <c r="C29" s="911"/>
      <c r="D29" s="911"/>
      <c r="E29" s="911"/>
    </row>
    <row r="30" spans="1:6" s="903" customFormat="1"/>
    <row r="31" spans="1:6" s="903" customFormat="1"/>
    <row r="32" spans="1:6" s="903" customFormat="1" ht="15.75" thickBot="1"/>
    <row r="33" spans="1:6" s="903" customFormat="1" ht="15.75" thickBot="1">
      <c r="A33" s="1593" t="s">
        <v>863</v>
      </c>
      <c r="B33" s="1594"/>
      <c r="C33" s="1594"/>
      <c r="D33" s="1594"/>
      <c r="E33" s="1594"/>
      <c r="F33" s="1595"/>
    </row>
    <row r="34" spans="1:6" s="903" customFormat="1" ht="43.5" thickBot="1">
      <c r="A34" s="915" t="s">
        <v>827</v>
      </c>
      <c r="B34" s="915" t="s">
        <v>128</v>
      </c>
      <c r="C34" s="915" t="s">
        <v>129</v>
      </c>
      <c r="D34" s="915" t="s">
        <v>829</v>
      </c>
      <c r="E34" s="915" t="s">
        <v>830</v>
      </c>
    </row>
    <row r="35" spans="1:6" s="903" customFormat="1" ht="15.75" thickBot="1">
      <c r="A35" s="915" t="s">
        <v>831</v>
      </c>
      <c r="B35" s="910">
        <v>25.46</v>
      </c>
      <c r="C35" s="910">
        <v>23.89</v>
      </c>
      <c r="D35" s="909">
        <v>0.1163</v>
      </c>
      <c r="E35" s="909">
        <v>3.4700000000000002E-2</v>
      </c>
    </row>
    <row r="36" spans="1:6" s="903" customFormat="1" ht="15.75" thickBot="1">
      <c r="A36" s="915" t="s">
        <v>267</v>
      </c>
      <c r="B36" s="910">
        <v>28.81</v>
      </c>
      <c r="C36" s="910">
        <v>24.75</v>
      </c>
      <c r="D36" s="911"/>
      <c r="E36" s="911"/>
    </row>
    <row r="37" spans="1:6" s="903" customFormat="1" ht="15.75" thickBot="1">
      <c r="A37" s="915" t="s">
        <v>856</v>
      </c>
      <c r="B37" s="911"/>
      <c r="C37" s="911"/>
      <c r="D37" s="911"/>
      <c r="E37" s="911"/>
    </row>
    <row r="38" spans="1:6" s="903" customFormat="1"/>
    <row r="39" spans="1:6" s="903" customFormat="1"/>
    <row r="40" spans="1:6" s="903" customFormat="1" ht="15.75" thickBot="1"/>
    <row r="41" spans="1:6" ht="15.75" thickBot="1">
      <c r="A41" s="1593" t="s">
        <v>855</v>
      </c>
      <c r="B41" s="1594"/>
      <c r="C41" s="1594"/>
      <c r="D41" s="1594"/>
      <c r="E41" s="1594"/>
      <c r="F41" s="1595"/>
    </row>
    <row r="42" spans="1:6" ht="43.5" thickBot="1">
      <c r="A42" s="915" t="s">
        <v>827</v>
      </c>
      <c r="B42" s="915" t="s">
        <v>128</v>
      </c>
      <c r="C42" s="915" t="s">
        <v>129</v>
      </c>
      <c r="D42" s="915" t="s">
        <v>829</v>
      </c>
      <c r="E42" s="915" t="s">
        <v>830</v>
      </c>
    </row>
    <row r="43" spans="1:6" ht="15.75" thickBot="1">
      <c r="A43" s="915" t="s">
        <v>864</v>
      </c>
      <c r="B43" s="910">
        <v>18.559999999999999</v>
      </c>
      <c r="C43" s="910">
        <v>17.78</v>
      </c>
      <c r="D43" s="909">
        <v>9.5799999999999996E-2</v>
      </c>
      <c r="E43" s="909">
        <v>0.16700000000000001</v>
      </c>
    </row>
    <row r="44" spans="1:6" ht="15.75" thickBot="1">
      <c r="A44" s="915" t="s">
        <v>276</v>
      </c>
      <c r="B44" s="910">
        <v>18.61</v>
      </c>
      <c r="C44" s="910">
        <v>17.97</v>
      </c>
      <c r="D44" s="909">
        <v>9.3299999999999994E-2</v>
      </c>
      <c r="E44" s="909">
        <v>0.1583</v>
      </c>
    </row>
    <row r="45" spans="1:6" ht="15.75" thickBot="1">
      <c r="A45" s="915" t="s">
        <v>277</v>
      </c>
      <c r="B45" s="910">
        <v>18.399999999999999</v>
      </c>
      <c r="C45" s="910">
        <v>17.190000000000001</v>
      </c>
      <c r="D45" s="909">
        <v>0.1038</v>
      </c>
      <c r="E45" s="909">
        <v>0.1948</v>
      </c>
    </row>
    <row r="46" spans="1:6" s="903" customFormat="1" ht="15.75" thickBot="1">
      <c r="A46" s="915" t="s">
        <v>857</v>
      </c>
      <c r="B46" s="910">
        <v>18.72</v>
      </c>
      <c r="C46" s="910">
        <v>18.52</v>
      </c>
      <c r="D46" s="909">
        <v>8.8099999999999998E-2</v>
      </c>
      <c r="E46" s="909">
        <v>0.13220000000000001</v>
      </c>
    </row>
    <row r="47" spans="1:6" ht="15.75" thickBot="1">
      <c r="A47" s="915" t="s">
        <v>835</v>
      </c>
      <c r="B47" s="910">
        <v>18.61</v>
      </c>
      <c r="C47" s="910">
        <v>18.260000000000002</v>
      </c>
      <c r="D47" s="909">
        <v>9.3700000000000006E-2</v>
      </c>
      <c r="E47" s="909">
        <v>0.14480000000000001</v>
      </c>
    </row>
    <row r="48" spans="1:6" ht="15.75" thickBot="1">
      <c r="A48" s="915" t="s">
        <v>267</v>
      </c>
      <c r="B48" s="910">
        <v>20.53</v>
      </c>
      <c r="C48" s="910">
        <v>21.35</v>
      </c>
      <c r="D48" s="911"/>
      <c r="E48" s="911"/>
    </row>
    <row r="49" spans="1:6" ht="15.75" thickBot="1">
      <c r="A49" s="915" t="s">
        <v>856</v>
      </c>
      <c r="B49" s="911"/>
      <c r="C49" s="911"/>
      <c r="D49" s="911"/>
      <c r="E49" s="911"/>
    </row>
    <row r="52" spans="1:6" ht="15.75" thickBot="1"/>
    <row r="53" spans="1:6" s="903" customFormat="1" ht="15.75" thickBot="1">
      <c r="A53" s="1593" t="s">
        <v>860</v>
      </c>
      <c r="B53" s="1594"/>
      <c r="C53" s="1594"/>
      <c r="D53" s="1594"/>
      <c r="E53" s="1594"/>
      <c r="F53" s="1595"/>
    </row>
    <row r="54" spans="1:6" s="903" customFormat="1" ht="43.5" thickBot="1">
      <c r="A54" s="915" t="s">
        <v>827</v>
      </c>
      <c r="B54" s="915" t="s">
        <v>128</v>
      </c>
      <c r="C54" s="915" t="s">
        <v>129</v>
      </c>
      <c r="D54" s="915" t="s">
        <v>829</v>
      </c>
      <c r="E54" s="915" t="s">
        <v>830</v>
      </c>
    </row>
    <row r="55" spans="1:6" s="903" customFormat="1" ht="15.75" thickBot="1">
      <c r="A55" s="915" t="s">
        <v>831</v>
      </c>
      <c r="B55" s="916">
        <v>17.8</v>
      </c>
      <c r="C55" s="916">
        <v>16.75</v>
      </c>
      <c r="D55" s="914">
        <v>0.31509999999999999</v>
      </c>
      <c r="E55" s="914">
        <v>0.37519999999999998</v>
      </c>
    </row>
    <row r="56" spans="1:6" s="903" customFormat="1" ht="15.75" thickBot="1">
      <c r="A56" s="915" t="s">
        <v>267</v>
      </c>
      <c r="B56" s="916">
        <v>25.99</v>
      </c>
      <c r="C56" s="916">
        <v>26.81</v>
      </c>
      <c r="D56" s="915"/>
      <c r="E56" s="915"/>
    </row>
    <row r="57" spans="1:6" s="903" customFormat="1" ht="15.75" thickBot="1">
      <c r="A57" s="915" t="s">
        <v>861</v>
      </c>
      <c r="B57" s="915"/>
      <c r="C57" s="915"/>
      <c r="D57" s="915"/>
      <c r="E57" s="915"/>
    </row>
    <row r="58" spans="1:6" s="903" customFormat="1"/>
    <row r="59" spans="1:6" s="903" customFormat="1"/>
    <row r="60" spans="1:6" s="903" customFormat="1" ht="15.75" thickBot="1"/>
    <row r="61" spans="1:6" ht="15.75" thickBot="1">
      <c r="A61" s="1593" t="s">
        <v>849</v>
      </c>
      <c r="B61" s="1594"/>
      <c r="C61" s="1594"/>
      <c r="D61" s="1594"/>
      <c r="E61" s="1594"/>
      <c r="F61" s="1595"/>
    </row>
    <row r="62" spans="1:6" ht="43.5" thickBot="1">
      <c r="A62" s="915" t="s">
        <v>827</v>
      </c>
      <c r="B62" s="915" t="s">
        <v>128</v>
      </c>
      <c r="C62" s="915" t="s">
        <v>129</v>
      </c>
      <c r="D62" s="915" t="s">
        <v>829</v>
      </c>
      <c r="E62" s="915" t="s">
        <v>830</v>
      </c>
    </row>
    <row r="63" spans="1:6" ht="15.75" thickBot="1">
      <c r="A63" s="915" t="s">
        <v>865</v>
      </c>
      <c r="B63" s="916">
        <v>23.74</v>
      </c>
      <c r="C63" s="916">
        <v>20.14</v>
      </c>
      <c r="D63" s="914">
        <v>0.26400000000000001</v>
      </c>
      <c r="E63" s="914">
        <v>0.3</v>
      </c>
    </row>
    <row r="64" spans="1:6" ht="15.75" thickBot="1">
      <c r="A64" s="915" t="s">
        <v>276</v>
      </c>
      <c r="B64" s="916">
        <v>21.92</v>
      </c>
      <c r="C64" s="916">
        <v>16.399999999999999</v>
      </c>
      <c r="D64" s="914">
        <v>0.43</v>
      </c>
      <c r="E64" s="914">
        <v>0.32</v>
      </c>
    </row>
    <row r="65" spans="1:6" ht="15.75" thickBot="1">
      <c r="A65" s="915" t="s">
        <v>277</v>
      </c>
      <c r="B65" s="916">
        <v>20.92</v>
      </c>
      <c r="C65" s="916">
        <v>18.829999999999998</v>
      </c>
      <c r="D65" s="914">
        <v>0.34499999999999997</v>
      </c>
      <c r="E65" s="914">
        <v>0.35099999999999998</v>
      </c>
    </row>
    <row r="66" spans="1:6" ht="15.75" thickBot="1">
      <c r="A66" s="915" t="s">
        <v>835</v>
      </c>
      <c r="B66" s="916">
        <v>29.9</v>
      </c>
      <c r="C66" s="916">
        <v>30.77</v>
      </c>
      <c r="D66" s="914">
        <v>7.2999999999999995E-2</v>
      </c>
      <c r="E66" s="914">
        <v>-7.0000000000000007E-2</v>
      </c>
    </row>
    <row r="67" spans="1:6" ht="15.75" thickBot="1">
      <c r="A67" s="915" t="s">
        <v>267</v>
      </c>
      <c r="B67" s="916">
        <v>32.24</v>
      </c>
      <c r="C67" s="916">
        <v>28.77</v>
      </c>
      <c r="D67" s="915"/>
      <c r="E67" s="915"/>
    </row>
    <row r="68" spans="1:6" ht="15.75" thickBot="1">
      <c r="A68" s="915" t="s">
        <v>850</v>
      </c>
      <c r="B68" s="915"/>
      <c r="C68" s="915"/>
      <c r="D68" s="915"/>
      <c r="E68" s="915"/>
    </row>
    <row r="71" spans="1:6" ht="15.75" thickBot="1"/>
    <row r="72" spans="1:6" ht="15.75" thickBot="1">
      <c r="A72" s="1593" t="s">
        <v>854</v>
      </c>
      <c r="B72" s="1594"/>
      <c r="C72" s="1594"/>
      <c r="D72" s="1594"/>
      <c r="E72" s="1594"/>
      <c r="F72" s="1595"/>
    </row>
    <row r="73" spans="1:6" ht="43.5" thickBot="1">
      <c r="A73" s="915" t="s">
        <v>827</v>
      </c>
      <c r="B73" s="915" t="s">
        <v>128</v>
      </c>
      <c r="C73" s="915" t="s">
        <v>129</v>
      </c>
      <c r="D73" s="915" t="s">
        <v>829</v>
      </c>
      <c r="E73" s="915" t="s">
        <v>830</v>
      </c>
      <c r="F73" s="903"/>
    </row>
    <row r="74" spans="1:6" ht="15.75" thickBot="1">
      <c r="A74" s="915" t="s">
        <v>865</v>
      </c>
      <c r="B74" s="916">
        <v>17.39</v>
      </c>
      <c r="C74" s="916">
        <v>16.36</v>
      </c>
      <c r="D74" s="914">
        <v>2.8500000000000001E-2</v>
      </c>
      <c r="E74" s="914">
        <v>0</v>
      </c>
      <c r="F74" s="903"/>
    </row>
    <row r="75" spans="1:6" ht="15.75" thickBot="1">
      <c r="A75" s="915" t="s">
        <v>832</v>
      </c>
      <c r="B75" s="916">
        <v>17.739999999999998</v>
      </c>
      <c r="C75" s="916">
        <v>16.36</v>
      </c>
      <c r="D75" s="914">
        <v>9.4000000000000004E-3</v>
      </c>
      <c r="E75" s="914">
        <v>0</v>
      </c>
      <c r="F75" s="903"/>
    </row>
    <row r="76" spans="1:6" ht="15.75" thickBot="1">
      <c r="A76" s="915" t="s">
        <v>833</v>
      </c>
      <c r="B76" s="916">
        <v>17.54</v>
      </c>
      <c r="C76" s="916">
        <v>16.36</v>
      </c>
      <c r="D76" s="914">
        <v>2.0199999999999999E-2</v>
      </c>
      <c r="E76" s="914">
        <v>0</v>
      </c>
      <c r="F76" s="903"/>
    </row>
    <row r="77" spans="1:6" ht="15.75" thickBot="1">
      <c r="A77" s="915" t="s">
        <v>835</v>
      </c>
      <c r="B77" s="916">
        <v>17.05</v>
      </c>
      <c r="C77" s="916">
        <v>16.36</v>
      </c>
      <c r="D77" s="914">
        <v>4.7399999999999998E-2</v>
      </c>
      <c r="E77" s="914">
        <v>0</v>
      </c>
      <c r="F77" s="903"/>
    </row>
    <row r="78" spans="1:6" ht="15.75" thickBot="1">
      <c r="A78" s="915" t="s">
        <v>267</v>
      </c>
      <c r="B78" s="916">
        <v>17.899999999999999</v>
      </c>
      <c r="C78" s="916">
        <v>16.36</v>
      </c>
      <c r="D78" s="915"/>
      <c r="E78" s="915"/>
      <c r="F78" s="903"/>
    </row>
    <row r="79" spans="1:6" ht="15.75" thickBot="1">
      <c r="A79" s="1550" t="s">
        <v>850</v>
      </c>
      <c r="B79" s="915"/>
      <c r="C79" s="915"/>
      <c r="D79" s="915"/>
      <c r="E79" s="915"/>
      <c r="F79" s="903"/>
    </row>
  </sheetData>
  <mergeCells count="7">
    <mergeCell ref="A10:F10"/>
    <mergeCell ref="A41:F41"/>
    <mergeCell ref="A61:F61"/>
    <mergeCell ref="A72:F72"/>
    <mergeCell ref="A22:F22"/>
    <mergeCell ref="A53:F53"/>
    <mergeCell ref="A33:F33"/>
  </mergeCells>
  <hyperlinks>
    <hyperlink ref="C8" r:id="rId1" location="on-this-page-3" xr:uid="{00000000-0004-0000-0400-000000000000}"/>
    <hyperlink ref="G8" r:id="rId2" xr:uid="{00000000-0004-0000-0400-000001000000}"/>
    <hyperlink ref="E8" r:id="rId3" xr:uid="{00000000-0004-0000-0400-000002000000}"/>
    <hyperlink ref="B8" r:id="rId4" xr:uid="{00000000-0004-0000-0400-000003000000}"/>
    <hyperlink ref="F8" r:id="rId5" xr:uid="{00000000-0004-0000-0400-000004000000}"/>
    <hyperlink ref="D8" r:id="rId6" xr:uid="{00000000-0004-0000-0400-000005000000}"/>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5"/>
  <sheetViews>
    <sheetView workbookViewId="0">
      <selection activeCell="A26" sqref="A26"/>
    </sheetView>
  </sheetViews>
  <sheetFormatPr defaultRowHeight="15"/>
  <cols>
    <col min="1" max="1" width="21.140625" customWidth="1"/>
    <col min="4" max="5" width="4" customWidth="1"/>
    <col min="6" max="6" width="22.42578125" customWidth="1"/>
    <col min="7" max="7" width="11.140625" customWidth="1"/>
    <col min="8" max="8" width="12" customWidth="1"/>
    <col min="9" max="10" width="4.140625" customWidth="1"/>
    <col min="11" max="11" width="18" customWidth="1"/>
    <col min="14" max="15" width="4.42578125" customWidth="1"/>
    <col min="16" max="16" width="16.85546875" customWidth="1"/>
  </cols>
  <sheetData>
    <row r="1" spans="1:18" s="1288" customFormat="1" ht="18.75">
      <c r="A1" s="640" t="s">
        <v>5</v>
      </c>
    </row>
    <row r="2" spans="1:18" s="1288" customFormat="1">
      <c r="A2" s="1288" t="s">
        <v>1091</v>
      </c>
    </row>
    <row r="3" spans="1:18" s="160" customFormat="1">
      <c r="A3" s="1288" t="s">
        <v>989</v>
      </c>
      <c r="B3" s="1288"/>
      <c r="C3" s="1288"/>
      <c r="D3" s="1288"/>
      <c r="E3" s="1288"/>
      <c r="F3" s="1288"/>
      <c r="G3" s="1288"/>
      <c r="H3" s="1288"/>
      <c r="I3" s="1288"/>
      <c r="J3" s="1288"/>
      <c r="K3" s="1288"/>
      <c r="L3" s="1288"/>
      <c r="M3" s="1288"/>
      <c r="N3" s="1288"/>
      <c r="O3" s="1288"/>
      <c r="P3" s="1288"/>
      <c r="Q3" s="1288"/>
      <c r="R3" s="1288"/>
    </row>
    <row r="4" spans="1:18" s="160" customFormat="1">
      <c r="A4" s="1288"/>
      <c r="B4" s="1288"/>
      <c r="C4" s="1288"/>
      <c r="D4" s="1288"/>
      <c r="E4" s="1288"/>
      <c r="F4" s="1288"/>
      <c r="G4" s="1288"/>
      <c r="H4" s="1288"/>
      <c r="I4" s="1288"/>
      <c r="J4" s="1288"/>
      <c r="K4" s="1288"/>
      <c r="L4" s="1288"/>
      <c r="M4" s="1288"/>
      <c r="N4" s="1288"/>
      <c r="O4" s="1288"/>
      <c r="P4" s="1288"/>
      <c r="Q4" s="1288"/>
      <c r="R4" s="1288"/>
    </row>
    <row r="5" spans="1:18">
      <c r="A5" s="166" t="s">
        <v>2</v>
      </c>
      <c r="B5" s="1590">
        <v>2017</v>
      </c>
      <c r="C5" s="1590"/>
      <c r="D5" s="1288"/>
      <c r="E5" s="1288"/>
      <c r="F5" s="1288"/>
      <c r="G5" s="1590">
        <v>2016</v>
      </c>
      <c r="H5" s="1590"/>
      <c r="I5" s="1288"/>
      <c r="J5" s="1288"/>
      <c r="K5" s="1288"/>
      <c r="L5" s="1590">
        <v>2015</v>
      </c>
      <c r="M5" s="1590"/>
      <c r="N5" s="1288"/>
      <c r="O5" s="16"/>
      <c r="P5" s="16"/>
      <c r="Q5" s="1590">
        <v>2014</v>
      </c>
      <c r="R5" s="1590"/>
    </row>
    <row r="6" spans="1:18">
      <c r="A6" s="1288" t="s">
        <v>1107</v>
      </c>
      <c r="B6" s="1286" t="s">
        <v>987</v>
      </c>
      <c r="C6" s="1286" t="s">
        <v>988</v>
      </c>
      <c r="D6" s="1288"/>
      <c r="E6" s="1288"/>
      <c r="F6" s="1288" t="s">
        <v>1107</v>
      </c>
      <c r="G6" s="1286" t="s">
        <v>987</v>
      </c>
      <c r="H6" s="1286" t="s">
        <v>988</v>
      </c>
      <c r="I6" s="1288"/>
      <c r="J6" s="1288"/>
      <c r="K6" s="1288" t="s">
        <v>1107</v>
      </c>
      <c r="L6" s="1286" t="s">
        <v>987</v>
      </c>
      <c r="M6" s="1286" t="s">
        <v>988</v>
      </c>
      <c r="N6" s="1288"/>
      <c r="O6" s="1288"/>
      <c r="P6" s="1288" t="s">
        <v>1107</v>
      </c>
      <c r="Q6" s="1286" t="s">
        <v>987</v>
      </c>
      <c r="R6" s="1286" t="s">
        <v>988</v>
      </c>
    </row>
    <row r="7" spans="1:18">
      <c r="A7" s="1288" t="s">
        <v>1108</v>
      </c>
      <c r="B7" s="1268">
        <v>19.3</v>
      </c>
      <c r="C7" s="1268">
        <v>15.88</v>
      </c>
      <c r="D7" s="1289"/>
      <c r="E7" s="1288"/>
      <c r="F7" s="1288" t="s">
        <v>1108</v>
      </c>
      <c r="G7" s="1268">
        <v>18.34</v>
      </c>
      <c r="H7" s="1268">
        <v>14.68</v>
      </c>
      <c r="I7" s="1288"/>
      <c r="J7" s="1288"/>
      <c r="K7" s="1288" t="s">
        <v>1108</v>
      </c>
      <c r="L7" s="1268">
        <v>18.93</v>
      </c>
      <c r="M7" s="1268">
        <v>15</v>
      </c>
      <c r="N7" s="1288"/>
      <c r="O7" s="1288"/>
      <c r="P7" s="1288" t="s">
        <v>1108</v>
      </c>
      <c r="Q7" s="1268">
        <v>17.809999999999999</v>
      </c>
      <c r="R7" s="1268">
        <v>14.540000000000001</v>
      </c>
    </row>
    <row r="8" spans="1:18">
      <c r="A8" s="1288" t="s">
        <v>1109</v>
      </c>
      <c r="B8" s="1268">
        <v>16.79</v>
      </c>
      <c r="C8" s="1268">
        <v>14.69</v>
      </c>
      <c r="D8" s="161"/>
      <c r="E8" s="1288"/>
      <c r="F8" s="1288" t="s">
        <v>1109</v>
      </c>
      <c r="G8" s="1268">
        <v>16.34</v>
      </c>
      <c r="H8" s="1268">
        <v>12.58</v>
      </c>
      <c r="I8" s="1288"/>
      <c r="J8" s="1288"/>
      <c r="K8" s="1288" t="s">
        <v>1109</v>
      </c>
      <c r="L8" s="1268">
        <v>15.67</v>
      </c>
      <c r="M8" s="1268">
        <v>13.46</v>
      </c>
      <c r="N8" s="1288"/>
      <c r="O8" s="1288"/>
      <c r="P8" s="1288" t="s">
        <v>1109</v>
      </c>
      <c r="Q8" s="1268">
        <v>14.27</v>
      </c>
      <c r="R8" s="1268">
        <v>12.36</v>
      </c>
    </row>
    <row r="9" spans="1:18">
      <c r="A9" s="1288" t="s">
        <v>823</v>
      </c>
      <c r="B9" s="1269">
        <v>0.13</v>
      </c>
      <c r="C9" s="1269">
        <v>7.0000000000000007E-2</v>
      </c>
      <c r="D9" s="142"/>
      <c r="E9" s="1288"/>
      <c r="F9" s="1288" t="s">
        <v>823</v>
      </c>
      <c r="G9" s="1269">
        <v>0.11</v>
      </c>
      <c r="H9" s="1269">
        <v>0.14000000000000001</v>
      </c>
      <c r="I9" s="1288"/>
      <c r="J9" s="1288"/>
      <c r="K9" s="1288" t="s">
        <v>823</v>
      </c>
      <c r="L9" s="1269">
        <v>0.17</v>
      </c>
      <c r="M9" s="1269">
        <v>0.1</v>
      </c>
      <c r="N9" s="1288"/>
      <c r="O9" s="1288"/>
      <c r="P9" s="1288" t="s">
        <v>823</v>
      </c>
      <c r="Q9" s="1269">
        <v>0.2</v>
      </c>
      <c r="R9" s="1269">
        <v>0.15</v>
      </c>
    </row>
    <row r="10" spans="1:18">
      <c r="A10" s="1288"/>
      <c r="B10" s="1268"/>
      <c r="C10" s="1268"/>
      <c r="D10" s="142"/>
      <c r="E10" s="1288"/>
      <c r="F10" s="1288"/>
      <c r="G10" s="1288"/>
      <c r="H10" s="1288"/>
      <c r="I10" s="1288"/>
      <c r="J10" s="1288"/>
      <c r="K10" s="1288"/>
      <c r="L10" s="1288"/>
      <c r="M10" s="1288"/>
      <c r="N10" s="1288"/>
      <c r="O10" s="1288"/>
      <c r="P10" s="1288"/>
      <c r="Q10" s="1288"/>
      <c r="R10" s="1288"/>
    </row>
    <row r="11" spans="1:18">
      <c r="A11" s="1288"/>
      <c r="B11" s="1288"/>
      <c r="C11" s="1288"/>
      <c r="D11" s="142"/>
      <c r="E11" s="1288"/>
      <c r="F11" s="142"/>
      <c r="G11" s="142"/>
      <c r="H11" s="142"/>
      <c r="I11" s="1288"/>
      <c r="J11" s="1288"/>
      <c r="K11" s="1288"/>
      <c r="L11" s="1288"/>
      <c r="M11" s="1288"/>
      <c r="N11" s="1288"/>
      <c r="O11" s="1288"/>
      <c r="P11" s="1288"/>
      <c r="Q11" s="1288"/>
      <c r="R11" s="1288"/>
    </row>
    <row r="12" spans="1:18">
      <c r="A12" s="166" t="s">
        <v>176</v>
      </c>
      <c r="B12" s="1288"/>
      <c r="C12" s="1288"/>
      <c r="D12" s="142"/>
      <c r="E12" s="1288"/>
      <c r="F12" s="1288"/>
      <c r="G12" s="16"/>
      <c r="H12" s="16"/>
      <c r="I12" s="1288"/>
      <c r="J12" s="1288"/>
      <c r="K12" s="1288"/>
      <c r="L12" s="1288"/>
      <c r="M12" s="1288"/>
      <c r="N12" s="1288"/>
      <c r="O12" s="1288"/>
      <c r="P12" s="1288"/>
      <c r="Q12" s="1288"/>
      <c r="R12" s="1288"/>
    </row>
    <row r="13" spans="1:18">
      <c r="A13" s="1288" t="s">
        <v>1107</v>
      </c>
      <c r="B13" s="1286" t="s">
        <v>987</v>
      </c>
      <c r="C13" s="1286" t="s">
        <v>988</v>
      </c>
      <c r="D13" s="142"/>
      <c r="E13" s="1288"/>
      <c r="F13" s="1288" t="s">
        <v>1107</v>
      </c>
      <c r="G13" s="1286" t="s">
        <v>987</v>
      </c>
      <c r="H13" s="1286" t="s">
        <v>988</v>
      </c>
      <c r="I13" s="1288"/>
      <c r="J13" s="1288"/>
      <c r="K13" s="1288" t="s">
        <v>1107</v>
      </c>
      <c r="L13" s="1286" t="s">
        <v>987</v>
      </c>
      <c r="M13" s="1286" t="s">
        <v>988</v>
      </c>
      <c r="N13" s="1288"/>
      <c r="O13" s="1288"/>
      <c r="P13" s="1288" t="s">
        <v>1107</v>
      </c>
      <c r="Q13" s="1286" t="s">
        <v>987</v>
      </c>
      <c r="R13" s="1286" t="s">
        <v>988</v>
      </c>
    </row>
    <row r="14" spans="1:18">
      <c r="A14" s="1288" t="s">
        <v>1108</v>
      </c>
      <c r="B14" s="1268">
        <v>14.56</v>
      </c>
      <c r="C14" s="1268">
        <v>11.93</v>
      </c>
      <c r="D14" s="142"/>
      <c r="E14" s="1288"/>
      <c r="F14" s="1288" t="s">
        <v>1108</v>
      </c>
      <c r="G14" s="1268">
        <v>14</v>
      </c>
      <c r="H14" s="1268">
        <v>11.24</v>
      </c>
      <c r="I14" s="1288"/>
      <c r="J14" s="1288"/>
      <c r="K14" s="1288" t="s">
        <v>1108</v>
      </c>
      <c r="L14" s="1268">
        <v>13.79</v>
      </c>
      <c r="M14" s="1268">
        <v>11</v>
      </c>
      <c r="N14" s="1288"/>
      <c r="O14" s="1288"/>
      <c r="P14" s="1288" t="s">
        <v>1108</v>
      </c>
      <c r="Q14" s="1268">
        <v>13.49</v>
      </c>
      <c r="R14" s="1268">
        <v>10.870000000000001</v>
      </c>
    </row>
    <row r="15" spans="1:18">
      <c r="A15" s="1288" t="s">
        <v>1109</v>
      </c>
      <c r="B15" s="1268">
        <v>12.4</v>
      </c>
      <c r="C15" s="1268">
        <v>9.870000000000001</v>
      </c>
      <c r="D15" s="142"/>
      <c r="E15" s="1288"/>
      <c r="F15" s="1288" t="s">
        <v>1109</v>
      </c>
      <c r="G15" s="1268">
        <v>12.53</v>
      </c>
      <c r="H15" s="1268">
        <v>10</v>
      </c>
      <c r="I15" s="1288"/>
      <c r="J15" s="1288"/>
      <c r="K15" s="1288" t="s">
        <v>1109</v>
      </c>
      <c r="L15" s="1268">
        <v>12.29</v>
      </c>
      <c r="M15" s="1268">
        <v>9.6300000000000008</v>
      </c>
      <c r="N15" s="1288"/>
      <c r="O15" s="1288"/>
      <c r="P15" s="1288" t="s">
        <v>1109</v>
      </c>
      <c r="Q15" s="1268">
        <v>11.79</v>
      </c>
      <c r="R15" s="1268">
        <v>9.8800000000000008</v>
      </c>
    </row>
    <row r="16" spans="1:18">
      <c r="A16" s="1288" t="s">
        <v>823</v>
      </c>
      <c r="B16" s="1269">
        <v>0.15</v>
      </c>
      <c r="C16" s="1269">
        <v>0.17</v>
      </c>
      <c r="D16" s="142"/>
      <c r="E16" s="1288"/>
      <c r="F16" s="1288" t="s">
        <v>823</v>
      </c>
      <c r="G16" s="1269">
        <v>0.11</v>
      </c>
      <c r="H16" s="1269">
        <v>0.11</v>
      </c>
      <c r="I16" s="1288"/>
      <c r="J16" s="1288"/>
      <c r="K16" s="1288" t="s">
        <v>823</v>
      </c>
      <c r="L16" s="1269">
        <v>0.11</v>
      </c>
      <c r="M16" s="1269">
        <v>0.12</v>
      </c>
      <c r="N16" s="1288"/>
      <c r="O16" s="1288"/>
      <c r="P16" s="1288" t="s">
        <v>823</v>
      </c>
      <c r="Q16" s="1269">
        <v>0.13</v>
      </c>
      <c r="R16" s="1269">
        <v>0.09</v>
      </c>
    </row>
    <row r="17" spans="1:18">
      <c r="A17" s="1288"/>
      <c r="B17" s="142"/>
      <c r="C17" s="142"/>
      <c r="D17" s="142"/>
      <c r="E17" s="1288"/>
      <c r="F17" s="142"/>
      <c r="G17" s="142"/>
      <c r="H17" s="142"/>
      <c r="I17" s="1288"/>
      <c r="J17" s="1288"/>
      <c r="K17" s="1288"/>
      <c r="L17" s="1288"/>
      <c r="M17" s="1288"/>
      <c r="N17" s="1288"/>
      <c r="O17" s="1288"/>
      <c r="P17" s="1288"/>
      <c r="Q17" s="1288"/>
      <c r="R17" s="1288"/>
    </row>
    <row r="18" spans="1:18">
      <c r="A18" s="1288"/>
      <c r="B18" s="142"/>
      <c r="C18" s="142"/>
      <c r="D18" s="142"/>
      <c r="E18" s="1288"/>
      <c r="F18" s="142"/>
      <c r="G18" s="142"/>
      <c r="H18" s="142"/>
      <c r="I18" s="1288"/>
      <c r="J18" s="1288"/>
      <c r="K18" s="1288"/>
      <c r="L18" s="1288"/>
      <c r="M18" s="1288"/>
      <c r="N18" s="1288"/>
      <c r="O18" s="1288"/>
      <c r="P18" s="1288"/>
      <c r="Q18" s="1288"/>
      <c r="R18" s="1288"/>
    </row>
    <row r="19" spans="1:18">
      <c r="A19" s="16" t="s">
        <v>1031</v>
      </c>
      <c r="B19" s="1288"/>
      <c r="C19" s="16"/>
      <c r="D19" s="142"/>
      <c r="E19" s="1288"/>
      <c r="F19" s="1288"/>
      <c r="G19" s="16"/>
      <c r="H19" s="16"/>
      <c r="I19" s="1288"/>
      <c r="J19" s="1288"/>
      <c r="K19" s="1288"/>
      <c r="L19" s="1288"/>
      <c r="M19" s="1288"/>
      <c r="N19" s="1288"/>
      <c r="O19" s="1288"/>
      <c r="P19" s="1288"/>
      <c r="Q19" s="1288"/>
      <c r="R19" s="1288"/>
    </row>
    <row r="20" spans="1:18">
      <c r="A20" s="1288" t="s">
        <v>1107</v>
      </c>
      <c r="B20" s="1286" t="s">
        <v>987</v>
      </c>
      <c r="C20" s="1286" t="s">
        <v>988</v>
      </c>
      <c r="D20" s="165"/>
      <c r="E20" s="1288"/>
      <c r="F20" s="1288" t="s">
        <v>1107</v>
      </c>
      <c r="G20" s="1286" t="s">
        <v>987</v>
      </c>
      <c r="H20" s="1286" t="s">
        <v>988</v>
      </c>
      <c r="I20" s="1288"/>
      <c r="J20" s="1288"/>
      <c r="K20" s="1288" t="s">
        <v>1107</v>
      </c>
      <c r="L20" s="1286" t="s">
        <v>987</v>
      </c>
      <c r="M20" s="1286" t="s">
        <v>988</v>
      </c>
      <c r="N20" s="1288"/>
      <c r="O20" s="1288"/>
      <c r="P20" s="1288" t="s">
        <v>1107</v>
      </c>
      <c r="Q20" s="1286" t="s">
        <v>987</v>
      </c>
      <c r="R20" s="1286" t="s">
        <v>988</v>
      </c>
    </row>
    <row r="21" spans="1:18">
      <c r="A21" s="1288" t="s">
        <v>1108</v>
      </c>
      <c r="B21" s="1268">
        <v>13.2</v>
      </c>
      <c r="C21" s="1268">
        <v>10.92</v>
      </c>
      <c r="D21" s="1288"/>
      <c r="E21" s="1288"/>
      <c r="F21" s="1288" t="s">
        <v>1108</v>
      </c>
      <c r="G21" s="1268">
        <v>12.79</v>
      </c>
      <c r="H21" s="1268">
        <v>10.46</v>
      </c>
      <c r="I21" s="1288"/>
      <c r="J21" s="1288"/>
      <c r="K21" s="1288" t="s">
        <v>1108</v>
      </c>
      <c r="L21" s="1268">
        <v>12.58</v>
      </c>
      <c r="M21" s="1268">
        <v>10.33</v>
      </c>
      <c r="N21" s="1288"/>
      <c r="O21" s="1288"/>
      <c r="P21" s="1288" t="s">
        <v>1108</v>
      </c>
      <c r="Q21" s="1268">
        <v>12.25</v>
      </c>
      <c r="R21" s="1268">
        <v>10.029999999999999</v>
      </c>
    </row>
    <row r="22" spans="1:18">
      <c r="A22" s="1288" t="s">
        <v>1109</v>
      </c>
      <c r="B22" s="1268">
        <v>11.74</v>
      </c>
      <c r="C22" s="1268">
        <v>9.2900000000000009</v>
      </c>
      <c r="D22" s="1288"/>
      <c r="E22" s="1288"/>
      <c r="F22" s="1288" t="s">
        <v>1109</v>
      </c>
      <c r="G22" s="1268">
        <v>11.63</v>
      </c>
      <c r="H22" s="1268">
        <v>9.68</v>
      </c>
      <c r="I22" s="1288"/>
      <c r="J22" s="1288"/>
      <c r="K22" s="1288" t="s">
        <v>1109</v>
      </c>
      <c r="L22" s="1268">
        <v>11.63</v>
      </c>
      <c r="M22" s="1268">
        <v>9.25</v>
      </c>
      <c r="N22" s="1288"/>
      <c r="O22" s="1288"/>
      <c r="P22" s="1288" t="s">
        <v>1109</v>
      </c>
      <c r="Q22" s="1268">
        <v>10.94</v>
      </c>
      <c r="R22" s="1268">
        <v>9.11</v>
      </c>
    </row>
    <row r="23" spans="1:18">
      <c r="A23" s="1288" t="s">
        <v>823</v>
      </c>
      <c r="B23" s="1269">
        <v>0.11</v>
      </c>
      <c r="C23" s="1269">
        <v>0.15</v>
      </c>
      <c r="D23" s="1289"/>
      <c r="E23" s="1288"/>
      <c r="F23" s="1288" t="s">
        <v>823</v>
      </c>
      <c r="G23" s="1269">
        <v>0.09</v>
      </c>
      <c r="H23" s="1269">
        <v>7.0000000000000007E-2</v>
      </c>
      <c r="I23" s="1288"/>
      <c r="J23" s="1288"/>
      <c r="K23" s="1288" t="s">
        <v>823</v>
      </c>
      <c r="L23" s="1269">
        <v>0.08</v>
      </c>
      <c r="M23" s="1269">
        <v>0.1</v>
      </c>
      <c r="N23" s="1288"/>
      <c r="O23" s="1288"/>
      <c r="P23" s="1288" t="s">
        <v>823</v>
      </c>
      <c r="Q23" s="1269">
        <v>0.11</v>
      </c>
      <c r="R23" s="1269">
        <v>0.09</v>
      </c>
    </row>
    <row r="24" spans="1:18">
      <c r="A24" s="1288"/>
      <c r="B24" s="1288"/>
      <c r="C24" s="1288"/>
      <c r="D24" s="1288"/>
      <c r="E24" s="1288"/>
      <c r="F24" s="1288"/>
      <c r="G24" s="1288"/>
      <c r="H24" s="1288"/>
      <c r="I24" s="1288"/>
      <c r="J24" s="1288"/>
      <c r="K24" s="1288"/>
      <c r="L24" s="1288"/>
      <c r="M24" s="1288"/>
    </row>
    <row r="25" spans="1:18">
      <c r="A25" s="1288"/>
      <c r="B25" s="1288"/>
      <c r="C25" s="1288"/>
      <c r="D25" s="1288"/>
      <c r="E25" s="1288"/>
      <c r="F25" s="1288"/>
      <c r="G25" s="1288"/>
      <c r="H25" s="1288"/>
      <c r="I25" s="1288"/>
      <c r="J25" s="1288"/>
      <c r="K25" s="1288"/>
      <c r="L25" s="1288"/>
      <c r="M25" s="1288"/>
    </row>
  </sheetData>
  <mergeCells count="4">
    <mergeCell ref="B5:C5"/>
    <mergeCell ref="G5:H5"/>
    <mergeCell ref="L5:M5"/>
    <mergeCell ref="Q5:R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0"/>
  <sheetViews>
    <sheetView workbookViewId="0"/>
  </sheetViews>
  <sheetFormatPr defaultRowHeight="15"/>
  <cols>
    <col min="1" max="1" width="28.7109375" customWidth="1"/>
  </cols>
  <sheetData>
    <row r="1" spans="1:13" ht="21">
      <c r="A1" s="1562" t="s">
        <v>354</v>
      </c>
    </row>
    <row r="3" spans="1:13">
      <c r="A3" t="s">
        <v>355</v>
      </c>
      <c r="B3" t="s">
        <v>8</v>
      </c>
      <c r="C3" s="225" t="s">
        <v>261</v>
      </c>
      <c r="D3" s="225" t="s">
        <v>262</v>
      </c>
      <c r="E3" s="225" t="s">
        <v>265</v>
      </c>
      <c r="F3" s="225" t="s">
        <v>263</v>
      </c>
      <c r="G3" s="225" t="s">
        <v>264</v>
      </c>
      <c r="H3" s="225" t="s">
        <v>266</v>
      </c>
      <c r="I3" s="225"/>
      <c r="J3" t="s">
        <v>2</v>
      </c>
      <c r="K3" t="s">
        <v>176</v>
      </c>
      <c r="L3" t="s">
        <v>1038</v>
      </c>
    </row>
    <row r="4" spans="1:13" s="921" customFormat="1">
      <c r="A4" s="921" t="s">
        <v>171</v>
      </c>
      <c r="B4" s="142">
        <v>3.93</v>
      </c>
      <c r="C4" s="142">
        <v>9.6199999999999992</v>
      </c>
      <c r="D4" s="142">
        <v>3.47</v>
      </c>
      <c r="E4" s="142">
        <v>7.08</v>
      </c>
      <c r="F4" s="142">
        <v>3.93</v>
      </c>
      <c r="G4" s="142">
        <v>4.3</v>
      </c>
      <c r="H4" s="142">
        <v>4.72</v>
      </c>
    </row>
    <row r="5" spans="1:13">
      <c r="A5" t="s">
        <v>170</v>
      </c>
      <c r="B5" s="142">
        <v>4.03</v>
      </c>
      <c r="C5" s="922">
        <v>8.81</v>
      </c>
      <c r="D5" s="922">
        <v>3.38</v>
      </c>
      <c r="E5" s="142">
        <v>7</v>
      </c>
      <c r="F5" s="922">
        <v>4.03</v>
      </c>
      <c r="G5" s="922">
        <v>3.36</v>
      </c>
      <c r="H5" s="922">
        <v>4.76</v>
      </c>
    </row>
    <row r="6" spans="1:13" s="903" customFormat="1">
      <c r="A6" s="903" t="s">
        <v>439</v>
      </c>
      <c r="B6" s="142">
        <v>3.57</v>
      </c>
      <c r="C6" s="142">
        <v>9.9</v>
      </c>
      <c r="D6" s="142">
        <v>2.52</v>
      </c>
      <c r="E6" s="142">
        <v>5.44</v>
      </c>
      <c r="F6" s="142">
        <v>3.46</v>
      </c>
      <c r="G6" s="142">
        <v>3.7</v>
      </c>
      <c r="H6" s="142">
        <v>5.12</v>
      </c>
      <c r="J6" s="639">
        <v>3.3743401850586849</v>
      </c>
      <c r="K6" s="639">
        <f>I19/C19</f>
        <v>2.873732640368067</v>
      </c>
      <c r="L6" s="639">
        <f>I22/C22</f>
        <v>2.701315496098105</v>
      </c>
    </row>
    <row r="7" spans="1:13">
      <c r="B7" t="s">
        <v>357</v>
      </c>
      <c r="C7" t="s">
        <v>358</v>
      </c>
      <c r="D7" s="225" t="s">
        <v>356</v>
      </c>
      <c r="E7" t="s">
        <v>356</v>
      </c>
      <c r="F7" s="225" t="s">
        <v>356</v>
      </c>
      <c r="G7" s="225" t="s">
        <v>357</v>
      </c>
      <c r="H7" s="225" t="s">
        <v>357</v>
      </c>
      <c r="J7" s="903" t="s">
        <v>868</v>
      </c>
    </row>
    <row r="14" spans="1:13" ht="18.75">
      <c r="A14" s="924" t="s">
        <v>1035</v>
      </c>
      <c r="B14" s="925"/>
      <c r="C14" s="926"/>
      <c r="D14" s="926"/>
      <c r="E14" s="926"/>
      <c r="F14" s="926"/>
      <c r="G14" s="926"/>
      <c r="H14" s="926"/>
      <c r="I14" s="926"/>
      <c r="J14" s="926"/>
      <c r="K14" s="926"/>
      <c r="L14" s="926"/>
      <c r="M14" s="926"/>
    </row>
    <row r="15" spans="1:13" ht="15.75" thickBot="1">
      <c r="A15" s="1046" t="s">
        <v>1036</v>
      </c>
      <c r="B15" s="927"/>
      <c r="C15" s="927"/>
      <c r="D15" s="927"/>
      <c r="E15" s="927"/>
      <c r="F15" s="927"/>
      <c r="G15" s="927"/>
      <c r="H15" s="927"/>
      <c r="I15" s="927"/>
      <c r="J15" s="927"/>
      <c r="K15" s="927"/>
      <c r="L15" s="927"/>
      <c r="M15" s="927"/>
    </row>
    <row r="16" spans="1:13">
      <c r="A16" s="928"/>
      <c r="B16" s="929" t="s">
        <v>742</v>
      </c>
      <c r="C16" s="930"/>
      <c r="D16" s="930"/>
      <c r="E16" s="931"/>
      <c r="F16" s="931"/>
      <c r="G16" s="931"/>
      <c r="H16" s="931"/>
      <c r="I16" s="932"/>
      <c r="J16" s="932"/>
      <c r="K16" s="932"/>
      <c r="L16" s="932"/>
      <c r="M16" s="932"/>
    </row>
    <row r="17" spans="1:20">
      <c r="A17" s="932"/>
      <c r="B17" s="929" t="s">
        <v>869</v>
      </c>
      <c r="C17" s="1599" t="s">
        <v>168</v>
      </c>
      <c r="D17" s="1600"/>
      <c r="E17" s="1600"/>
      <c r="F17" s="1600"/>
      <c r="G17" s="1600"/>
      <c r="H17" s="1600"/>
      <c r="I17" s="1600"/>
      <c r="J17" s="1600"/>
      <c r="K17" s="1600"/>
      <c r="L17" s="1600"/>
      <c r="M17" s="1600"/>
    </row>
    <row r="18" spans="1:20" ht="15.75" thickBot="1">
      <c r="A18" s="932" t="s">
        <v>870</v>
      </c>
      <c r="B18" s="933" t="s">
        <v>871</v>
      </c>
      <c r="C18" s="934" t="s">
        <v>129</v>
      </c>
      <c r="D18" s="934">
        <v>90</v>
      </c>
      <c r="E18" s="934">
        <v>91</v>
      </c>
      <c r="F18" s="934">
        <v>92</v>
      </c>
      <c r="G18" s="934">
        <v>93</v>
      </c>
      <c r="H18" s="934">
        <v>94</v>
      </c>
      <c r="I18" s="934">
        <v>95</v>
      </c>
      <c r="J18" s="934">
        <v>96</v>
      </c>
      <c r="K18" s="934">
        <v>97</v>
      </c>
      <c r="L18" s="934">
        <v>98</v>
      </c>
      <c r="M18" s="934">
        <v>99</v>
      </c>
    </row>
    <row r="19" spans="1:20">
      <c r="A19" s="1035" t="s">
        <v>270</v>
      </c>
      <c r="B19" s="1036">
        <v>21992</v>
      </c>
      <c r="C19" s="1036">
        <v>23474</v>
      </c>
      <c r="D19" s="1037">
        <v>51407</v>
      </c>
      <c r="E19" s="1038">
        <v>53622</v>
      </c>
      <c r="F19" s="1038">
        <v>56114</v>
      </c>
      <c r="G19" s="1038">
        <v>59194</v>
      </c>
      <c r="H19" s="1038">
        <v>62935</v>
      </c>
      <c r="I19" s="1038">
        <v>67458</v>
      </c>
      <c r="J19" s="1038">
        <v>73746</v>
      </c>
      <c r="K19" s="1038">
        <v>83462</v>
      </c>
      <c r="L19" s="1038">
        <v>97524</v>
      </c>
      <c r="M19" s="1038">
        <v>124959</v>
      </c>
    </row>
    <row r="20" spans="1:20" s="1020" customFormat="1">
      <c r="A20" s="1039" t="s">
        <v>243</v>
      </c>
      <c r="B20" s="1040">
        <v>18400</v>
      </c>
      <c r="C20" s="1040">
        <v>23744</v>
      </c>
      <c r="D20" s="1042">
        <v>52785</v>
      </c>
      <c r="E20" s="1043">
        <v>55000</v>
      </c>
      <c r="F20" s="1043">
        <v>57640</v>
      </c>
      <c r="G20" s="1043">
        <v>60811</v>
      </c>
      <c r="H20" s="1043">
        <v>64797</v>
      </c>
      <c r="I20" s="1043">
        <v>69462</v>
      </c>
      <c r="J20" s="1043">
        <v>75934</v>
      </c>
      <c r="K20" s="1043">
        <v>86089</v>
      </c>
      <c r="L20" s="1043">
        <v>100176</v>
      </c>
      <c r="M20" s="1041">
        <v>128791</v>
      </c>
      <c r="Q20" s="1053"/>
    </row>
    <row r="21" spans="1:20">
      <c r="A21" s="932" t="s">
        <v>2</v>
      </c>
      <c r="B21" s="936">
        <v>3280</v>
      </c>
      <c r="C21" s="1040">
        <v>32206</v>
      </c>
      <c r="D21" s="1042">
        <v>78623</v>
      </c>
      <c r="E21" s="937">
        <v>83514</v>
      </c>
      <c r="F21" s="937">
        <v>88410</v>
      </c>
      <c r="G21" s="937">
        <v>93730</v>
      </c>
      <c r="H21" s="938">
        <v>100445</v>
      </c>
      <c r="I21" s="938">
        <v>108674</v>
      </c>
      <c r="J21" s="938">
        <v>119600</v>
      </c>
      <c r="K21" s="939">
        <v>132954</v>
      </c>
      <c r="L21" s="939" t="s">
        <v>282</v>
      </c>
      <c r="M21" s="939" t="s">
        <v>282</v>
      </c>
      <c r="Q21" s="1053"/>
    </row>
    <row r="22" spans="1:20">
      <c r="A22" s="1039" t="s">
        <v>1037</v>
      </c>
      <c r="B22" s="1044">
        <v>15120</v>
      </c>
      <c r="C22" s="1045">
        <v>22425</v>
      </c>
      <c r="D22" s="1048">
        <v>47776</v>
      </c>
      <c r="E22" s="1049">
        <v>49410</v>
      </c>
      <c r="F22" s="1049">
        <v>51347</v>
      </c>
      <c r="G22" s="1049">
        <v>53890</v>
      </c>
      <c r="H22" s="1049">
        <v>56996</v>
      </c>
      <c r="I22" s="1049">
        <v>60577</v>
      </c>
      <c r="J22" s="1049">
        <v>65435</v>
      </c>
      <c r="K22" s="1049">
        <v>71998</v>
      </c>
      <c r="L22" s="1049">
        <v>83072</v>
      </c>
      <c r="M22" s="1047">
        <v>104444</v>
      </c>
      <c r="Q22" s="1053"/>
      <c r="R22" s="1053"/>
      <c r="S22" s="1053"/>
      <c r="T22" s="1053"/>
    </row>
    <row r="23" spans="1:20" ht="15.75" thickBot="1">
      <c r="A23" s="940"/>
      <c r="B23" s="941"/>
      <c r="C23" s="942"/>
      <c r="D23" s="942"/>
      <c r="E23" s="942"/>
      <c r="F23" s="942"/>
      <c r="G23" s="942"/>
      <c r="H23" s="942"/>
      <c r="I23" s="942"/>
      <c r="J23" s="942"/>
      <c r="K23" s="942"/>
      <c r="L23" s="942"/>
      <c r="M23" s="942"/>
    </row>
    <row r="24" spans="1:20">
      <c r="A24" s="943"/>
      <c r="B24" s="943"/>
      <c r="C24" s="943"/>
      <c r="D24" s="944"/>
      <c r="E24" s="944"/>
      <c r="F24" s="944"/>
      <c r="G24" s="944"/>
      <c r="H24" s="944"/>
      <c r="I24" s="944"/>
      <c r="J24" s="944"/>
      <c r="K24" s="944"/>
      <c r="L24" s="943"/>
      <c r="M24" s="943"/>
    </row>
    <row r="25" spans="1:20">
      <c r="A25" s="943" t="s">
        <v>872</v>
      </c>
      <c r="B25" s="943"/>
      <c r="C25" s="943"/>
      <c r="D25" s="943"/>
      <c r="E25" s="943"/>
      <c r="F25" s="943"/>
      <c r="G25" s="943"/>
      <c r="H25" s="945"/>
      <c r="I25" s="945"/>
      <c r="J25" s="945"/>
      <c r="K25" s="935"/>
      <c r="L25" s="935"/>
      <c r="M25" s="935"/>
    </row>
    <row r="26" spans="1:20">
      <c r="A26" s="945" t="s">
        <v>873</v>
      </c>
      <c r="B26" s="945"/>
      <c r="C26" s="943"/>
      <c r="D26" s="945"/>
      <c r="E26" s="945"/>
      <c r="F26" s="945"/>
      <c r="G26" s="945"/>
      <c r="H26" s="945"/>
      <c r="I26" s="945"/>
      <c r="J26" s="945"/>
      <c r="K26" s="935"/>
      <c r="L26" s="935"/>
      <c r="M26" s="935"/>
    </row>
    <row r="27" spans="1:20">
      <c r="A27" s="945" t="s">
        <v>874</v>
      </c>
      <c r="B27" s="945"/>
      <c r="C27" s="943"/>
      <c r="D27" s="945"/>
      <c r="E27" s="945"/>
      <c r="F27" s="945"/>
      <c r="G27" s="945"/>
      <c r="H27" s="945"/>
      <c r="I27" s="945"/>
      <c r="J27" s="945"/>
      <c r="K27" s="935"/>
      <c r="L27" s="935"/>
      <c r="M27" s="935"/>
    </row>
    <row r="28" spans="1:20">
      <c r="A28" s="945" t="s">
        <v>875</v>
      </c>
      <c r="B28" s="945"/>
      <c r="C28" s="943"/>
      <c r="D28" s="945"/>
      <c r="E28" s="945"/>
      <c r="F28" s="945"/>
      <c r="G28" s="945"/>
      <c r="H28" s="945"/>
      <c r="I28" s="945"/>
      <c r="J28" s="945"/>
      <c r="K28" s="935"/>
      <c r="L28" s="935"/>
      <c r="M28" s="935"/>
    </row>
    <row r="29" spans="1:20">
      <c r="A29" s="945" t="s">
        <v>876</v>
      </c>
      <c r="B29" s="945"/>
      <c r="C29" s="943"/>
      <c r="D29" s="945"/>
      <c r="E29" s="945"/>
      <c r="F29" s="945"/>
      <c r="G29" s="945"/>
      <c r="H29" s="935"/>
      <c r="I29" s="935"/>
      <c r="J29" s="935"/>
      <c r="K29" s="935"/>
      <c r="L29" s="935"/>
      <c r="M29" s="935"/>
    </row>
    <row r="30" spans="1:20">
      <c r="A30" s="946" t="s">
        <v>877</v>
      </c>
      <c r="B30" s="946"/>
      <c r="C30" s="947"/>
      <c r="D30" s="946"/>
      <c r="E30" s="946"/>
      <c r="F30" s="946"/>
      <c r="G30" s="946"/>
      <c r="H30" s="935"/>
      <c r="I30" s="935"/>
      <c r="J30" s="935"/>
      <c r="K30" s="935"/>
      <c r="L30" s="935"/>
      <c r="M30" s="935"/>
    </row>
    <row r="31" spans="1:20">
      <c r="A31" s="935"/>
      <c r="B31" s="935"/>
      <c r="C31" s="948"/>
      <c r="D31" s="935"/>
      <c r="E31" s="935"/>
      <c r="F31" s="935"/>
      <c r="G31" s="935"/>
      <c r="H31" s="935"/>
      <c r="I31" s="935"/>
      <c r="J31" s="935"/>
      <c r="K31" s="935"/>
      <c r="L31" s="935"/>
      <c r="M31" s="935"/>
    </row>
    <row r="32" spans="1:20">
      <c r="A32" s="949" t="s">
        <v>878</v>
      </c>
      <c r="B32" s="1601" t="s">
        <v>879</v>
      </c>
      <c r="C32" s="1602"/>
      <c r="D32" s="1602"/>
      <c r="E32" s="1602"/>
      <c r="F32" s="1602"/>
      <c r="G32" s="1603"/>
      <c r="H32" s="935"/>
      <c r="I32" s="935"/>
      <c r="J32" s="935"/>
      <c r="K32" s="935"/>
      <c r="L32" s="935"/>
      <c r="M32" s="935"/>
    </row>
    <row r="33" spans="1:13">
      <c r="A33" s="950" t="s">
        <v>880</v>
      </c>
      <c r="B33" s="1604" t="s">
        <v>881</v>
      </c>
      <c r="C33" s="1605"/>
      <c r="D33" s="1605"/>
      <c r="E33" s="1605"/>
      <c r="F33" s="1605"/>
      <c r="G33" s="1606"/>
      <c r="H33" s="935"/>
      <c r="I33" s="935"/>
      <c r="J33" s="935"/>
      <c r="K33" s="935"/>
      <c r="L33" s="935"/>
      <c r="M33" s="935"/>
    </row>
    <row r="34" spans="1:13">
      <c r="A34" s="951" t="s">
        <v>882</v>
      </c>
      <c r="B34" s="1607" t="s">
        <v>883</v>
      </c>
      <c r="C34" s="1608"/>
      <c r="D34" s="1608"/>
      <c r="E34" s="1608"/>
      <c r="F34" s="1608"/>
      <c r="G34" s="1609"/>
      <c r="H34" s="935"/>
      <c r="I34" s="935"/>
      <c r="J34" s="935"/>
      <c r="K34" s="935"/>
      <c r="L34" s="935"/>
      <c r="M34" s="935"/>
    </row>
    <row r="35" spans="1:13">
      <c r="A35" s="952" t="s">
        <v>884</v>
      </c>
      <c r="B35" s="1596" t="s">
        <v>885</v>
      </c>
      <c r="C35" s="1597"/>
      <c r="D35" s="1597"/>
      <c r="E35" s="1597"/>
      <c r="F35" s="1597"/>
      <c r="G35" s="1598"/>
      <c r="H35" s="935"/>
      <c r="I35" s="935"/>
      <c r="J35" s="935"/>
      <c r="K35" s="935"/>
      <c r="L35" s="935"/>
      <c r="M35" s="935"/>
    </row>
    <row r="36" spans="1:13">
      <c r="A36" s="953" t="s">
        <v>886</v>
      </c>
      <c r="B36" s="1596" t="s">
        <v>887</v>
      </c>
      <c r="C36" s="1597"/>
      <c r="D36" s="1597"/>
      <c r="E36" s="1597"/>
      <c r="F36" s="1597"/>
      <c r="G36" s="1598"/>
      <c r="H36" s="935"/>
      <c r="I36" s="935"/>
      <c r="J36" s="935"/>
      <c r="K36" s="935"/>
      <c r="L36" s="935"/>
      <c r="M36" s="935"/>
    </row>
    <row r="37" spans="1:13">
      <c r="A37" s="952" t="s">
        <v>888</v>
      </c>
      <c r="B37" s="935"/>
      <c r="C37" s="935"/>
      <c r="D37" s="935"/>
      <c r="E37" s="935"/>
      <c r="F37" s="935"/>
      <c r="G37" s="935"/>
      <c r="H37" s="935"/>
      <c r="I37" s="935"/>
      <c r="J37" s="935"/>
      <c r="K37" s="935"/>
      <c r="L37" s="935"/>
      <c r="M37" s="935"/>
    </row>
    <row r="38" spans="1:13">
      <c r="A38" s="954" t="s">
        <v>889</v>
      </c>
      <c r="B38" s="935"/>
      <c r="C38" s="935"/>
      <c r="D38" s="935"/>
      <c r="E38" s="935"/>
      <c r="F38" s="935"/>
      <c r="G38" s="935"/>
      <c r="H38" s="935"/>
      <c r="I38" s="935"/>
      <c r="J38" s="935"/>
      <c r="K38" s="935"/>
      <c r="L38" s="935"/>
      <c r="M38" s="935"/>
    </row>
    <row r="39" spans="1:13">
      <c r="A39" s="950" t="s">
        <v>890</v>
      </c>
      <c r="B39" s="935"/>
      <c r="C39" s="935"/>
      <c r="D39" s="935"/>
      <c r="E39" s="935"/>
      <c r="F39" s="935"/>
      <c r="G39" s="935"/>
      <c r="H39" s="935"/>
      <c r="I39" s="935"/>
      <c r="J39" s="935"/>
      <c r="K39" s="935"/>
      <c r="L39" s="935"/>
      <c r="M39" s="935"/>
    </row>
    <row r="40" spans="1:13">
      <c r="A40" s="955" t="s">
        <v>891</v>
      </c>
      <c r="B40" s="935"/>
      <c r="C40" s="935"/>
      <c r="D40" s="935"/>
      <c r="E40" s="935"/>
      <c r="F40" s="935"/>
      <c r="G40" s="935"/>
      <c r="H40" s="935"/>
      <c r="I40" s="935"/>
      <c r="J40" s="935"/>
      <c r="K40" s="935"/>
      <c r="L40" s="935"/>
      <c r="M40" s="935"/>
    </row>
  </sheetData>
  <mergeCells count="6">
    <mergeCell ref="B36:G36"/>
    <mergeCell ref="C17:M17"/>
    <mergeCell ref="B32:G32"/>
    <mergeCell ref="B33:G33"/>
    <mergeCell ref="B34:G34"/>
    <mergeCell ref="B35:G35"/>
  </mergeCells>
  <hyperlinks>
    <hyperlink ref="A15" r:id="rId1" xr:uid="{00000000-0004-0000-06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56"/>
  <sheetViews>
    <sheetView zoomScaleNormal="100" workbookViewId="0"/>
  </sheetViews>
  <sheetFormatPr defaultColWidth="9.140625" defaultRowHeight="12.75"/>
  <cols>
    <col min="1" max="1" width="25.7109375" style="33" customWidth="1"/>
    <col min="2" max="2" width="10.7109375" style="33" customWidth="1"/>
    <col min="3" max="3" width="9.42578125" style="33" customWidth="1"/>
    <col min="4" max="5" width="10.7109375" style="33" customWidth="1"/>
    <col min="6" max="6" width="5.7109375" style="33" customWidth="1"/>
    <col min="7" max="8" width="10.7109375" style="33" customWidth="1"/>
    <col min="9" max="9" width="8.140625" style="33" customWidth="1"/>
    <col min="10" max="11" width="10.7109375" style="33" customWidth="1"/>
    <col min="12" max="12" width="5.7109375" style="33" customWidth="1"/>
    <col min="13" max="14" width="10.7109375" style="33" customWidth="1"/>
    <col min="15" max="15" width="8.140625" style="33" customWidth="1"/>
    <col min="16" max="16" width="11.85546875" style="33" customWidth="1"/>
    <col min="17" max="17" width="10.7109375" style="33" customWidth="1"/>
    <col min="18" max="18" width="5.7109375" style="33" customWidth="1"/>
    <col min="19" max="20" width="10.7109375" style="33" customWidth="1"/>
    <col min="21" max="21" width="5.7109375" style="33" customWidth="1"/>
    <col min="22" max="23" width="10.7109375" style="33" customWidth="1"/>
    <col min="24" max="24" width="5.7109375" style="33" customWidth="1"/>
    <col min="25" max="26" width="10.7109375" style="33" customWidth="1"/>
    <col min="27" max="27" width="5.7109375" style="33" customWidth="1"/>
    <col min="28" max="28" width="10.7109375" style="33" customWidth="1"/>
    <col min="29" max="16384" width="9.140625" style="33"/>
  </cols>
  <sheetData>
    <row r="1" spans="1:20" s="506" customFormat="1" ht="18.75">
      <c r="A1" s="1563" t="s">
        <v>994</v>
      </c>
      <c r="B1" s="772"/>
      <c r="C1" s="772"/>
      <c r="D1" s="773"/>
    </row>
    <row r="2" spans="1:20" s="784" customFormat="1" ht="15">
      <c r="A2" s="776" t="s">
        <v>744</v>
      </c>
      <c r="B2" s="772"/>
      <c r="C2" s="772"/>
      <c r="D2" s="773"/>
    </row>
    <row r="3" spans="1:20" s="784" customFormat="1" ht="15">
      <c r="A3" s="776"/>
      <c r="B3" s="1546"/>
      <c r="C3" s="1546"/>
      <c r="D3" s="773"/>
    </row>
    <row r="4" spans="1:20" s="784" customFormat="1" ht="15">
      <c r="A4" s="776" t="s">
        <v>994</v>
      </c>
      <c r="B4" s="1546"/>
      <c r="C4" s="1546"/>
      <c r="D4" s="773"/>
      <c r="L4" s="776" t="s">
        <v>1039</v>
      </c>
    </row>
    <row r="5" spans="1:20" s="506" customFormat="1" ht="90">
      <c r="A5" s="772"/>
      <c r="B5" s="777" t="s">
        <v>728</v>
      </c>
      <c r="C5" s="778" t="s">
        <v>729</v>
      </c>
      <c r="D5" s="779" t="s">
        <v>730</v>
      </c>
      <c r="H5" s="768" t="s">
        <v>716</v>
      </c>
      <c r="I5" s="769" t="s">
        <v>717</v>
      </c>
      <c r="M5" s="1215"/>
      <c r="N5" s="777" t="s">
        <v>1158</v>
      </c>
      <c r="O5" s="778" t="s">
        <v>1159</v>
      </c>
      <c r="P5" s="779" t="s">
        <v>1160</v>
      </c>
      <c r="S5" s="768" t="s">
        <v>716</v>
      </c>
      <c r="T5" s="769" t="s">
        <v>1094</v>
      </c>
    </row>
    <row r="6" spans="1:20" s="506" customFormat="1" ht="15">
      <c r="A6" s="780">
        <v>2005</v>
      </c>
      <c r="B6" s="799">
        <v>13.3</v>
      </c>
      <c r="C6" s="783">
        <v>1.8</v>
      </c>
      <c r="D6" s="775">
        <v>446000</v>
      </c>
      <c r="H6" s="770" t="s">
        <v>718</v>
      </c>
      <c r="I6" s="771">
        <v>6.7</v>
      </c>
      <c r="M6" s="780">
        <v>2005</v>
      </c>
      <c r="N6" s="799"/>
      <c r="O6" s="783"/>
      <c r="P6" s="775"/>
      <c r="S6" s="781" t="s">
        <v>718</v>
      </c>
      <c r="T6" s="1276"/>
    </row>
    <row r="7" spans="1:20" s="506" customFormat="1" ht="15">
      <c r="A7" s="780">
        <v>2006</v>
      </c>
      <c r="B7" s="799">
        <v>12</v>
      </c>
      <c r="C7" s="783">
        <v>1.9</v>
      </c>
      <c r="D7" s="775">
        <v>407000</v>
      </c>
      <c r="H7" s="770" t="s">
        <v>719</v>
      </c>
      <c r="I7" s="771">
        <v>6.7</v>
      </c>
      <c r="M7" s="780">
        <v>2006</v>
      </c>
      <c r="N7" s="799"/>
      <c r="O7" s="783"/>
      <c r="P7" s="775"/>
      <c r="S7" s="781" t="s">
        <v>719</v>
      </c>
      <c r="T7" s="1276"/>
    </row>
    <row r="8" spans="1:20" s="506" customFormat="1" ht="15">
      <c r="A8" s="780">
        <v>2007</v>
      </c>
      <c r="B8" s="799">
        <v>12.7</v>
      </c>
      <c r="C8" s="783">
        <v>1.9</v>
      </c>
      <c r="D8" s="775">
        <v>446000</v>
      </c>
      <c r="H8" s="770" t="s">
        <v>720</v>
      </c>
      <c r="I8" s="771">
        <v>7.05</v>
      </c>
      <c r="M8" s="780">
        <v>2007</v>
      </c>
      <c r="N8" s="799"/>
      <c r="O8" s="783"/>
      <c r="P8" s="775"/>
      <c r="S8" s="781" t="s">
        <v>720</v>
      </c>
      <c r="T8" s="1276"/>
    </row>
    <row r="9" spans="1:20" s="506" customFormat="1" ht="15">
      <c r="A9" s="774">
        <v>2008</v>
      </c>
      <c r="B9" s="799">
        <v>12.8</v>
      </c>
      <c r="C9" s="783">
        <v>1.9</v>
      </c>
      <c r="D9" s="775">
        <v>469000</v>
      </c>
      <c r="H9" s="770" t="s">
        <v>721</v>
      </c>
      <c r="I9" s="771">
        <v>7.2</v>
      </c>
      <c r="J9" s="784"/>
      <c r="K9" s="784"/>
      <c r="L9" s="784"/>
      <c r="M9" s="774">
        <v>2008</v>
      </c>
      <c r="N9" s="799"/>
      <c r="O9" s="783"/>
      <c r="P9" s="775"/>
      <c r="S9" s="781" t="s">
        <v>721</v>
      </c>
      <c r="T9" s="1276"/>
    </row>
    <row r="10" spans="1:20" s="506" customFormat="1" ht="15">
      <c r="A10" s="774">
        <v>2009</v>
      </c>
      <c r="B10" s="799">
        <v>12.8</v>
      </c>
      <c r="C10" s="783">
        <v>1.7</v>
      </c>
      <c r="D10" s="775">
        <v>454000</v>
      </c>
      <c r="H10" s="770" t="s">
        <v>722</v>
      </c>
      <c r="I10" s="771">
        <v>7.45</v>
      </c>
      <c r="J10" s="784"/>
      <c r="K10" s="784"/>
      <c r="L10" s="784"/>
      <c r="M10" s="774">
        <v>2009</v>
      </c>
      <c r="N10" s="799"/>
      <c r="O10" s="783"/>
      <c r="P10" s="775"/>
      <c r="S10" s="781" t="s">
        <v>722</v>
      </c>
      <c r="T10" s="1276"/>
    </row>
    <row r="11" spans="1:20" s="506" customFormat="1" ht="15">
      <c r="A11" s="774">
        <v>2010</v>
      </c>
      <c r="B11" s="799">
        <v>13</v>
      </c>
      <c r="C11" s="783">
        <v>1.6</v>
      </c>
      <c r="D11" s="775">
        <v>471000</v>
      </c>
      <c r="H11" s="770" t="s">
        <v>723</v>
      </c>
      <c r="I11" s="771">
        <v>7.6</v>
      </c>
      <c r="J11" s="784"/>
      <c r="K11" s="784"/>
      <c r="L11" s="784"/>
      <c r="M11" s="774">
        <v>2010</v>
      </c>
      <c r="N11" s="799"/>
      <c r="O11" s="783"/>
      <c r="P11" s="775"/>
      <c r="S11" s="781" t="s">
        <v>723</v>
      </c>
      <c r="T11" s="1276"/>
    </row>
    <row r="12" spans="1:20" s="506" customFormat="1" ht="15">
      <c r="A12" s="774">
        <v>2011</v>
      </c>
      <c r="B12" s="799">
        <v>14.8</v>
      </c>
      <c r="C12" s="783">
        <v>1.5</v>
      </c>
      <c r="D12" s="775">
        <v>542000</v>
      </c>
      <c r="H12" s="770" t="s">
        <v>724</v>
      </c>
      <c r="I12" s="771">
        <v>7.85</v>
      </c>
      <c r="J12" s="784"/>
      <c r="K12" s="784"/>
      <c r="L12" s="784"/>
      <c r="M12" s="774">
        <v>2011</v>
      </c>
      <c r="N12" s="799"/>
      <c r="O12" s="783"/>
      <c r="P12" s="775"/>
      <c r="S12" s="781" t="s">
        <v>724</v>
      </c>
      <c r="T12" s="1276"/>
    </row>
    <row r="13" spans="1:20" s="506" customFormat="1" ht="15">
      <c r="A13" s="774">
        <v>2012</v>
      </c>
      <c r="B13" s="799">
        <v>16.7</v>
      </c>
      <c r="C13" s="783">
        <v>1.4</v>
      </c>
      <c r="D13" s="775">
        <v>611000</v>
      </c>
      <c r="H13" s="770" t="s">
        <v>725</v>
      </c>
      <c r="I13" s="771">
        <v>8.3000000000000007</v>
      </c>
      <c r="J13" s="784"/>
      <c r="K13" s="784"/>
      <c r="L13" s="784"/>
      <c r="M13" s="774">
        <v>2012</v>
      </c>
      <c r="N13" s="799">
        <f t="shared" ref="N13:N17" si="0">C62</f>
        <v>20.7</v>
      </c>
      <c r="O13" s="799">
        <f t="shared" ref="O13:O17" si="1">D62</f>
        <v>0.4</v>
      </c>
      <c r="P13" s="775">
        <f t="shared" ref="P13:P17" si="2">B62*1000</f>
        <v>4442000</v>
      </c>
      <c r="S13" s="781" t="s">
        <v>725</v>
      </c>
      <c r="T13" s="1277">
        <v>7.2</v>
      </c>
    </row>
    <row r="14" spans="1:20" s="506" customFormat="1" ht="15">
      <c r="A14" s="774">
        <v>2013</v>
      </c>
      <c r="B14" s="799">
        <v>17.399999999999999</v>
      </c>
      <c r="C14" s="783">
        <v>1.4</v>
      </c>
      <c r="D14" s="775">
        <v>669000</v>
      </c>
      <c r="H14" s="770" t="s">
        <v>726</v>
      </c>
      <c r="I14" s="771">
        <v>8.5500000000000007</v>
      </c>
      <c r="J14" s="784"/>
      <c r="K14" s="784"/>
      <c r="L14" s="784"/>
      <c r="M14" s="774">
        <v>2013</v>
      </c>
      <c r="N14" s="799">
        <f t="shared" si="0"/>
        <v>21.6</v>
      </c>
      <c r="O14" s="799">
        <f t="shared" si="1"/>
        <v>0.4</v>
      </c>
      <c r="P14" s="775">
        <f t="shared" si="2"/>
        <v>4719000</v>
      </c>
      <c r="S14" s="781" t="s">
        <v>726</v>
      </c>
      <c r="T14" s="1277">
        <v>7.45</v>
      </c>
    </row>
    <row r="15" spans="1:20" s="506" customFormat="1" ht="15">
      <c r="A15" s="774">
        <v>2014</v>
      </c>
      <c r="B15" s="799">
        <v>19.100000000000001</v>
      </c>
      <c r="C15" s="783">
        <v>1.2</v>
      </c>
      <c r="D15" s="775">
        <v>755000</v>
      </c>
      <c r="H15" s="770" t="s">
        <v>727</v>
      </c>
      <c r="I15" s="771">
        <v>8.8000000000000007</v>
      </c>
      <c r="J15" s="784"/>
      <c r="K15" s="784"/>
      <c r="L15" s="784"/>
      <c r="M15" s="774">
        <v>2014</v>
      </c>
      <c r="N15" s="799">
        <f t="shared" si="0"/>
        <v>23.2</v>
      </c>
      <c r="O15" s="799">
        <f t="shared" si="1"/>
        <v>0.4</v>
      </c>
      <c r="P15" s="775">
        <f t="shared" si="2"/>
        <v>5120000</v>
      </c>
      <c r="S15" s="781" t="s">
        <v>727</v>
      </c>
      <c r="T15" s="1277">
        <v>7.65</v>
      </c>
    </row>
    <row r="16" spans="1:20" s="506" customFormat="1" ht="15">
      <c r="A16" s="774">
        <v>2015</v>
      </c>
      <c r="B16" s="799">
        <v>20</v>
      </c>
      <c r="C16" s="783"/>
      <c r="D16" s="775">
        <v>788000</v>
      </c>
      <c r="H16" s="781" t="s">
        <v>732</v>
      </c>
      <c r="I16" s="782">
        <v>9.15</v>
      </c>
      <c r="J16" s="784"/>
      <c r="K16" s="784"/>
      <c r="L16" s="784"/>
      <c r="M16" s="774">
        <v>2015</v>
      </c>
      <c r="N16" s="799">
        <f t="shared" si="0"/>
        <v>23.3</v>
      </c>
      <c r="O16" s="799">
        <f t="shared" si="1"/>
        <v>0.4</v>
      </c>
      <c r="P16" s="775">
        <f t="shared" si="2"/>
        <v>5364000</v>
      </c>
      <c r="S16" s="781" t="s">
        <v>732</v>
      </c>
      <c r="T16" s="1277">
        <v>7.85</v>
      </c>
    </row>
    <row r="17" spans="1:28" s="506" customFormat="1" ht="15">
      <c r="A17" s="774">
        <v>2016</v>
      </c>
      <c r="B17" s="799">
        <v>19.5</v>
      </c>
      <c r="C17" s="783">
        <v>1.2</v>
      </c>
      <c r="D17" s="775">
        <v>796000</v>
      </c>
      <c r="E17" s="506" t="s">
        <v>731</v>
      </c>
      <c r="H17" s="781" t="s">
        <v>733</v>
      </c>
      <c r="I17" s="782">
        <v>9.4</v>
      </c>
      <c r="J17" s="784"/>
      <c r="K17" s="784"/>
      <c r="L17" s="784"/>
      <c r="M17" s="774">
        <v>2016</v>
      </c>
      <c r="N17" s="799">
        <f t="shared" si="0"/>
        <v>23.9</v>
      </c>
      <c r="O17" s="799">
        <f t="shared" si="1"/>
        <v>0.4</v>
      </c>
      <c r="P17" s="775">
        <f t="shared" si="2"/>
        <v>5423000</v>
      </c>
      <c r="S17" s="781" t="s">
        <v>733</v>
      </c>
      <c r="T17" s="1277">
        <v>8.25</v>
      </c>
    </row>
    <row r="18" spans="1:28" s="506" customFormat="1" ht="15">
      <c r="A18" s="774">
        <v>2017</v>
      </c>
      <c r="B18" s="799">
        <v>19.2</v>
      </c>
      <c r="C18" s="783">
        <v>1.2</v>
      </c>
      <c r="D18" s="775">
        <v>805000</v>
      </c>
      <c r="E18" s="506" t="s">
        <v>731</v>
      </c>
      <c r="H18" s="781" t="s">
        <v>734</v>
      </c>
      <c r="I18" s="782">
        <v>9.75</v>
      </c>
      <c r="J18" s="784"/>
      <c r="K18" s="784"/>
      <c r="L18" s="784"/>
      <c r="M18" s="774">
        <v>2017</v>
      </c>
      <c r="N18" s="799">
        <f>C67</f>
        <v>22.5</v>
      </c>
      <c r="O18" s="799">
        <f>D67</f>
        <v>0.4</v>
      </c>
      <c r="P18" s="775">
        <f>B67*1000</f>
        <v>5182000</v>
      </c>
      <c r="S18" s="781" t="s">
        <v>734</v>
      </c>
      <c r="T18" s="1277">
        <v>8.4499999999999993</v>
      </c>
    </row>
    <row r="19" spans="1:28" s="506" customFormat="1"/>
    <row r="20" spans="1:28" s="506" customFormat="1"/>
    <row r="21" spans="1:28" s="506" customFormat="1"/>
    <row r="22" spans="1:28" s="506" customFormat="1"/>
    <row r="23" spans="1:28" s="506" customFormat="1" ht="13.5" thickBot="1"/>
    <row r="24" spans="1:28" s="506" customFormat="1" ht="13.5" thickBot="1">
      <c r="A24" s="767"/>
      <c r="B24" s="1610" t="s">
        <v>1139</v>
      </c>
      <c r="C24" s="1610"/>
      <c r="D24" s="1610"/>
      <c r="E24" s="1610"/>
      <c r="F24" s="1610"/>
      <c r="G24" s="1610"/>
      <c r="H24" s="1610"/>
      <c r="I24" s="1610"/>
      <c r="J24" s="1610"/>
      <c r="K24" s="1610"/>
      <c r="L24" s="1610"/>
      <c r="M24" s="1610"/>
      <c r="N24" s="1610"/>
      <c r="O24" s="1610"/>
      <c r="P24" s="1610"/>
      <c r="Q24" s="1610"/>
      <c r="R24" s="1610"/>
      <c r="S24" s="1610"/>
      <c r="T24" s="1610"/>
      <c r="U24" s="1610"/>
      <c r="V24" s="1610"/>
      <c r="W24" s="1610"/>
      <c r="X24" s="1610"/>
      <c r="Y24" s="1610"/>
      <c r="Z24" s="1610"/>
      <c r="AA24" s="1610"/>
      <c r="AB24" s="1611"/>
    </row>
    <row r="25" spans="1:28" s="506" customFormat="1">
      <c r="A25" s="1612"/>
      <c r="B25" s="1614" t="s">
        <v>101</v>
      </c>
      <c r="C25" s="1615"/>
      <c r="D25" s="1616"/>
      <c r="E25" s="1620" t="s">
        <v>102</v>
      </c>
      <c r="F25" s="1621"/>
      <c r="G25" s="1622"/>
      <c r="H25" s="1620" t="s">
        <v>103</v>
      </c>
      <c r="I25" s="1621"/>
      <c r="J25" s="1622"/>
      <c r="K25" s="1626" t="s">
        <v>735</v>
      </c>
      <c r="L25" s="1610"/>
      <c r="M25" s="1627"/>
      <c r="N25" s="1626" t="s">
        <v>736</v>
      </c>
      <c r="O25" s="1610"/>
      <c r="P25" s="1627"/>
      <c r="Q25" s="1626" t="s">
        <v>737</v>
      </c>
      <c r="R25" s="1610"/>
      <c r="S25" s="1627"/>
      <c r="T25" s="1626" t="s">
        <v>738</v>
      </c>
      <c r="U25" s="1610"/>
      <c r="V25" s="1627"/>
      <c r="W25" s="1626" t="s">
        <v>739</v>
      </c>
      <c r="X25" s="1610"/>
      <c r="Y25" s="1627"/>
      <c r="Z25" s="1626" t="s">
        <v>740</v>
      </c>
      <c r="AA25" s="1610"/>
      <c r="AB25" s="1611"/>
    </row>
    <row r="26" spans="1:28" s="506" customFormat="1" ht="13.5" thickBot="1">
      <c r="A26" s="1613"/>
      <c r="B26" s="1617"/>
      <c r="C26" s="1618"/>
      <c r="D26" s="1619"/>
      <c r="E26" s="1623"/>
      <c r="F26" s="1624"/>
      <c r="G26" s="1625"/>
      <c r="H26" s="1623"/>
      <c r="I26" s="1624"/>
      <c r="J26" s="1625"/>
      <c r="K26" s="1628"/>
      <c r="L26" s="1629"/>
      <c r="M26" s="1630"/>
      <c r="N26" s="1628"/>
      <c r="O26" s="1629"/>
      <c r="P26" s="1630"/>
      <c r="Q26" s="1628"/>
      <c r="R26" s="1629"/>
      <c r="S26" s="1630"/>
      <c r="T26" s="1628"/>
      <c r="U26" s="1629"/>
      <c r="V26" s="1630"/>
      <c r="W26" s="1628"/>
      <c r="X26" s="1629"/>
      <c r="Y26" s="1630"/>
      <c r="Z26" s="1628"/>
      <c r="AA26" s="1629"/>
      <c r="AB26" s="1631"/>
    </row>
    <row r="27" spans="1:28" s="506" customFormat="1">
      <c r="B27" s="786" t="s">
        <v>742</v>
      </c>
      <c r="C27" s="786" t="s">
        <v>213</v>
      </c>
      <c r="D27" s="786" t="s">
        <v>107</v>
      </c>
      <c r="E27" s="786" t="s">
        <v>742</v>
      </c>
      <c r="F27" s="786" t="s">
        <v>213</v>
      </c>
      <c r="G27" s="786" t="s">
        <v>107</v>
      </c>
      <c r="H27" s="786" t="s">
        <v>742</v>
      </c>
      <c r="I27" s="786" t="s">
        <v>213</v>
      </c>
      <c r="J27" s="786" t="s">
        <v>107</v>
      </c>
      <c r="K27" s="786" t="s">
        <v>742</v>
      </c>
      <c r="L27" s="786" t="s">
        <v>213</v>
      </c>
      <c r="M27" s="786" t="s">
        <v>107</v>
      </c>
      <c r="N27" s="786" t="s">
        <v>742</v>
      </c>
      <c r="O27" s="786" t="s">
        <v>213</v>
      </c>
      <c r="P27" s="786" t="s">
        <v>107</v>
      </c>
      <c r="Q27" s="786" t="s">
        <v>742</v>
      </c>
      <c r="R27" s="786" t="s">
        <v>213</v>
      </c>
      <c r="S27" s="786" t="s">
        <v>107</v>
      </c>
      <c r="T27" s="786" t="s">
        <v>742</v>
      </c>
      <c r="U27" s="786" t="s">
        <v>213</v>
      </c>
      <c r="V27" s="786" t="s">
        <v>107</v>
      </c>
      <c r="W27" s="786" t="s">
        <v>742</v>
      </c>
      <c r="X27" s="786" t="s">
        <v>213</v>
      </c>
      <c r="Y27" s="786" t="s">
        <v>107</v>
      </c>
      <c r="Z27" s="786" t="s">
        <v>742</v>
      </c>
      <c r="AA27" s="786" t="s">
        <v>213</v>
      </c>
      <c r="AB27" s="786" t="s">
        <v>107</v>
      </c>
    </row>
    <row r="28" spans="1:28" s="784" customFormat="1" ht="15">
      <c r="A28" s="785">
        <v>2014</v>
      </c>
      <c r="B28" s="787">
        <v>755</v>
      </c>
      <c r="C28" s="788">
        <v>19.143999999999998</v>
      </c>
      <c r="D28" s="789" t="s">
        <v>166</v>
      </c>
      <c r="E28" s="790">
        <v>340</v>
      </c>
      <c r="F28" s="788">
        <v>16.484500000000001</v>
      </c>
      <c r="G28" s="791" t="s">
        <v>166</v>
      </c>
      <c r="H28" s="787">
        <v>415</v>
      </c>
      <c r="I28" s="788">
        <v>22.058599999999998</v>
      </c>
      <c r="J28" s="789" t="s">
        <v>166</v>
      </c>
      <c r="K28" s="790">
        <v>369</v>
      </c>
      <c r="L28" s="788">
        <v>11.916499999999999</v>
      </c>
      <c r="M28" s="791" t="s">
        <v>166</v>
      </c>
      <c r="N28" s="790">
        <v>193</v>
      </c>
      <c r="O28" s="788">
        <v>10.804</v>
      </c>
      <c r="P28" s="791" t="s">
        <v>166</v>
      </c>
      <c r="Q28" s="787">
        <v>175</v>
      </c>
      <c r="R28" s="788">
        <v>13.442299999999999</v>
      </c>
      <c r="S28" s="789" t="s">
        <v>166</v>
      </c>
      <c r="T28" s="790">
        <v>386</v>
      </c>
      <c r="U28" s="788">
        <v>45.487400000000001</v>
      </c>
      <c r="V28" s="791" t="s">
        <v>166</v>
      </c>
      <c r="W28" s="787">
        <v>147</v>
      </c>
      <c r="X28" s="788">
        <v>53.823799999999999</v>
      </c>
      <c r="Y28" s="789" t="s">
        <v>166</v>
      </c>
      <c r="Z28" s="790">
        <v>240</v>
      </c>
      <c r="AA28" s="788">
        <v>41.551900000000003</v>
      </c>
      <c r="AB28" s="792" t="s">
        <v>166</v>
      </c>
    </row>
    <row r="29" spans="1:28" s="506" customFormat="1" ht="15">
      <c r="A29" s="785" t="s">
        <v>741</v>
      </c>
      <c r="B29" s="787">
        <v>788</v>
      </c>
      <c r="C29" s="788">
        <v>19.971299999999999</v>
      </c>
      <c r="D29" s="789" t="s">
        <v>166</v>
      </c>
      <c r="E29" s="790">
        <v>343</v>
      </c>
      <c r="F29" s="788">
        <v>16.568200000000001</v>
      </c>
      <c r="G29" s="791" t="s">
        <v>166</v>
      </c>
      <c r="H29" s="787">
        <v>445</v>
      </c>
      <c r="I29" s="788">
        <v>23.720600000000001</v>
      </c>
      <c r="J29" s="789" t="s">
        <v>166</v>
      </c>
      <c r="K29" s="790">
        <v>395</v>
      </c>
      <c r="L29" s="788">
        <v>12.6419</v>
      </c>
      <c r="M29" s="791" t="s">
        <v>166</v>
      </c>
      <c r="N29" s="790">
        <v>208</v>
      </c>
      <c r="O29" s="788">
        <v>11.493499999999999</v>
      </c>
      <c r="P29" s="791" t="s">
        <v>166</v>
      </c>
      <c r="Q29" s="787">
        <v>187</v>
      </c>
      <c r="R29" s="788">
        <v>14.2255</v>
      </c>
      <c r="S29" s="789" t="s">
        <v>166</v>
      </c>
      <c r="T29" s="790">
        <v>393</v>
      </c>
      <c r="U29" s="788">
        <v>47.974600000000002</v>
      </c>
      <c r="V29" s="791" t="s">
        <v>166</v>
      </c>
      <c r="W29" s="787">
        <v>134</v>
      </c>
      <c r="X29" s="788">
        <v>52.538499999999999</v>
      </c>
      <c r="Y29" s="789" t="s">
        <v>166</v>
      </c>
      <c r="Z29" s="790">
        <v>258</v>
      </c>
      <c r="AA29" s="788">
        <v>45.900599999999997</v>
      </c>
      <c r="AB29" s="792" t="s">
        <v>166</v>
      </c>
    </row>
    <row r="30" spans="1:28" s="784" customFormat="1" ht="15">
      <c r="A30" s="785" t="s">
        <v>743</v>
      </c>
      <c r="B30" s="787">
        <v>796</v>
      </c>
      <c r="C30" s="788">
        <v>19.5</v>
      </c>
      <c r="D30" s="789">
        <v>1.2</v>
      </c>
      <c r="E30" s="790">
        <v>358</v>
      </c>
      <c r="F30" s="788">
        <v>16.7</v>
      </c>
      <c r="G30" s="791">
        <v>1.8</v>
      </c>
      <c r="H30" s="787">
        <v>438</v>
      </c>
      <c r="I30" s="788">
        <v>22.4</v>
      </c>
      <c r="J30" s="789">
        <v>1.5</v>
      </c>
      <c r="K30" s="790">
        <v>408</v>
      </c>
      <c r="L30" s="788">
        <v>12.6</v>
      </c>
      <c r="M30" s="791">
        <v>1.8</v>
      </c>
      <c r="N30" s="790">
        <v>216</v>
      </c>
      <c r="O30" s="788">
        <v>11.6</v>
      </c>
      <c r="P30" s="791">
        <v>2.5</v>
      </c>
      <c r="Q30" s="787">
        <v>192</v>
      </c>
      <c r="R30" s="788">
        <v>14</v>
      </c>
      <c r="S30" s="789">
        <v>2.5</v>
      </c>
      <c r="T30" s="790">
        <v>388</v>
      </c>
      <c r="U30" s="788">
        <v>45.3</v>
      </c>
      <c r="V30" s="791">
        <v>1.5</v>
      </c>
      <c r="W30" s="787">
        <v>142</v>
      </c>
      <c r="X30" s="788">
        <v>51.7</v>
      </c>
      <c r="Y30" s="789">
        <v>2.4</v>
      </c>
      <c r="Z30" s="790">
        <v>246</v>
      </c>
      <c r="AA30" s="788">
        <v>42.3</v>
      </c>
      <c r="AB30" s="792">
        <v>1.8</v>
      </c>
    </row>
    <row r="31" spans="1:28" s="506" customFormat="1" ht="15.75" thickBot="1">
      <c r="A31" s="785" t="s">
        <v>550</v>
      </c>
      <c r="B31" s="793">
        <v>805</v>
      </c>
      <c r="C31" s="794">
        <v>19.2</v>
      </c>
      <c r="D31" s="795">
        <v>1.2</v>
      </c>
      <c r="E31" s="796">
        <v>358</v>
      </c>
      <c r="F31" s="794">
        <v>16.2</v>
      </c>
      <c r="G31" s="797">
        <v>1.8</v>
      </c>
      <c r="H31" s="793">
        <v>448</v>
      </c>
      <c r="I31" s="794">
        <v>22.4</v>
      </c>
      <c r="J31" s="795">
        <v>1.5</v>
      </c>
      <c r="K31" s="796">
        <v>406</v>
      </c>
      <c r="L31" s="794">
        <v>12.2</v>
      </c>
      <c r="M31" s="797">
        <v>1.8</v>
      </c>
      <c r="N31" s="796">
        <v>216</v>
      </c>
      <c r="O31" s="794">
        <v>11.2</v>
      </c>
      <c r="P31" s="797">
        <v>2.5</v>
      </c>
      <c r="Q31" s="793">
        <v>190</v>
      </c>
      <c r="R31" s="794">
        <v>13.6</v>
      </c>
      <c r="S31" s="795">
        <v>2.6</v>
      </c>
      <c r="T31" s="796">
        <v>400</v>
      </c>
      <c r="U31" s="794">
        <v>45.4</v>
      </c>
      <c r="V31" s="797">
        <v>1.5</v>
      </c>
      <c r="W31" s="793">
        <v>142</v>
      </c>
      <c r="X31" s="794">
        <v>50.4</v>
      </c>
      <c r="Y31" s="795">
        <v>2.5</v>
      </c>
      <c r="Z31" s="796">
        <v>258</v>
      </c>
      <c r="AA31" s="794">
        <v>43.1</v>
      </c>
      <c r="AB31" s="798">
        <v>1.9</v>
      </c>
    </row>
    <row r="32" spans="1:28" s="506" customFormat="1">
      <c r="A32" s="784"/>
      <c r="B32" s="784"/>
      <c r="C32" s="784"/>
      <c r="D32" s="784"/>
    </row>
    <row r="33" spans="1:9" s="506" customFormat="1"/>
    <row r="34" spans="1:9" s="506" customFormat="1"/>
    <row r="35" spans="1:9" s="506" customFormat="1"/>
    <row r="36" spans="1:9" s="506" customFormat="1">
      <c r="H36" s="33"/>
      <c r="I36" s="33"/>
    </row>
    <row r="37" spans="1:9" s="47" customFormat="1" ht="12"/>
    <row r="38" spans="1:9" s="47" customFormat="1" ht="12">
      <c r="A38" s="48" t="s">
        <v>55</v>
      </c>
    </row>
    <row r="39" spans="1:9" s="47" customFormat="1" ht="12">
      <c r="A39" s="47" t="s">
        <v>108</v>
      </c>
    </row>
    <row r="40" spans="1:9" s="47" customFormat="1" ht="12">
      <c r="A40" s="47" t="s">
        <v>109</v>
      </c>
    </row>
    <row r="41" spans="1:9" s="47" customFormat="1" ht="12">
      <c r="A41" s="47" t="s">
        <v>110</v>
      </c>
    </row>
    <row r="42" spans="1:9" s="47" customFormat="1" ht="12">
      <c r="A42" s="47" t="s">
        <v>111</v>
      </c>
    </row>
    <row r="43" spans="1:9" s="47" customFormat="1" ht="12">
      <c r="A43" s="113" t="s">
        <v>112</v>
      </c>
    </row>
    <row r="44" spans="1:9" s="47" customFormat="1" ht="12">
      <c r="A44" s="114" t="s">
        <v>113</v>
      </c>
    </row>
    <row r="45" spans="1:9" s="47" customFormat="1" ht="12">
      <c r="A45" s="114" t="s">
        <v>114</v>
      </c>
    </row>
    <row r="46" spans="1:9" s="47" customFormat="1" ht="12">
      <c r="A46" s="114" t="s">
        <v>115</v>
      </c>
    </row>
    <row r="47" spans="1:9" s="47" customFormat="1" ht="12">
      <c r="A47" s="114" t="s">
        <v>116</v>
      </c>
    </row>
    <row r="48" spans="1:9" s="47" customFormat="1" ht="12">
      <c r="A48" s="75" t="s">
        <v>117</v>
      </c>
    </row>
    <row r="49" spans="1:29" s="47" customFormat="1" ht="12">
      <c r="A49" s="47" t="s">
        <v>118</v>
      </c>
    </row>
    <row r="50" spans="1:29" s="47" customFormat="1" ht="12">
      <c r="A50" s="47" t="s">
        <v>119</v>
      </c>
    </row>
    <row r="51" spans="1:29" s="47" customFormat="1" ht="12">
      <c r="A51" s="47" t="s">
        <v>120</v>
      </c>
    </row>
    <row r="52" spans="1:29" s="47" customFormat="1" ht="12">
      <c r="A52" s="115" t="s">
        <v>121</v>
      </c>
      <c r="B52" s="115"/>
    </row>
    <row r="53" spans="1:29" s="47" customFormat="1" ht="12">
      <c r="A53" s="116" t="s">
        <v>122</v>
      </c>
      <c r="B53" s="116"/>
    </row>
    <row r="54" spans="1:29" s="47" customFormat="1" ht="12">
      <c r="A54" s="116" t="s">
        <v>123</v>
      </c>
      <c r="B54" s="116"/>
    </row>
    <row r="57" spans="1:29" ht="13.5" thickBot="1">
      <c r="A57" s="1271" t="s">
        <v>1092</v>
      </c>
      <c r="B57" s="1270"/>
      <c r="C57" s="1270"/>
      <c r="D57" s="1270"/>
      <c r="E57" s="1270"/>
      <c r="F57" s="1270"/>
      <c r="G57" s="1270"/>
      <c r="H57" s="1270"/>
      <c r="I57" s="1270"/>
      <c r="J57" s="1270"/>
      <c r="K57" s="1270"/>
      <c r="L57" s="1270"/>
      <c r="M57" s="1270"/>
      <c r="N57" s="1270"/>
      <c r="O57" s="1270"/>
      <c r="P57" s="1270"/>
      <c r="Q57" s="1270"/>
      <c r="R57" s="1270"/>
      <c r="S57" s="1270"/>
      <c r="T57" s="1270"/>
      <c r="U57" s="1270"/>
      <c r="V57" s="1270"/>
      <c r="W57" s="1270"/>
      <c r="X57" s="1270"/>
      <c r="Y57" s="1270"/>
      <c r="Z57" s="1270"/>
      <c r="AA57" s="1270"/>
      <c r="AB57" s="1270"/>
      <c r="AC57" s="1270"/>
    </row>
    <row r="58" spans="1:29" s="784" customFormat="1" ht="13.5" thickBot="1">
      <c r="A58" s="767"/>
      <c r="B58" s="1610" t="s">
        <v>1093</v>
      </c>
      <c r="C58" s="1610"/>
      <c r="D58" s="1610"/>
      <c r="E58" s="1610"/>
      <c r="F58" s="1610"/>
      <c r="G58" s="1610"/>
      <c r="H58" s="1610"/>
      <c r="I58" s="1610"/>
      <c r="J58" s="1610"/>
      <c r="K58" s="1610"/>
      <c r="L58" s="1610"/>
      <c r="M58" s="1610"/>
      <c r="N58" s="1610"/>
      <c r="O58" s="1610"/>
      <c r="P58" s="1610"/>
      <c r="Q58" s="1610"/>
      <c r="R58" s="1610"/>
      <c r="S58" s="1610"/>
      <c r="T58" s="1610"/>
      <c r="U58" s="1610"/>
      <c r="V58" s="1610"/>
      <c r="W58" s="1610"/>
      <c r="X58" s="1610"/>
      <c r="Y58" s="1610"/>
      <c r="Z58" s="1610"/>
      <c r="AA58" s="1610"/>
      <c r="AB58" s="1611"/>
    </row>
    <row r="59" spans="1:29" s="784" customFormat="1">
      <c r="A59" s="1612"/>
      <c r="B59" s="1614" t="s">
        <v>101</v>
      </c>
      <c r="C59" s="1615"/>
      <c r="D59" s="1616"/>
      <c r="E59" s="1620" t="s">
        <v>102</v>
      </c>
      <c r="F59" s="1621"/>
      <c r="G59" s="1622"/>
      <c r="H59" s="1620" t="s">
        <v>103</v>
      </c>
      <c r="I59" s="1621"/>
      <c r="J59" s="1622"/>
      <c r="K59" s="1626" t="s">
        <v>735</v>
      </c>
      <c r="L59" s="1610"/>
      <c r="M59" s="1627"/>
      <c r="N59" s="1626" t="s">
        <v>736</v>
      </c>
      <c r="O59" s="1610"/>
      <c r="P59" s="1627"/>
      <c r="Q59" s="1626" t="s">
        <v>737</v>
      </c>
      <c r="R59" s="1610"/>
      <c r="S59" s="1627"/>
      <c r="T59" s="1626" t="s">
        <v>738</v>
      </c>
      <c r="U59" s="1610"/>
      <c r="V59" s="1627"/>
      <c r="W59" s="1626" t="s">
        <v>739</v>
      </c>
      <c r="X59" s="1610"/>
      <c r="Y59" s="1627"/>
      <c r="Z59" s="1626" t="s">
        <v>740</v>
      </c>
      <c r="AA59" s="1610"/>
      <c r="AB59" s="1611"/>
    </row>
    <row r="60" spans="1:29" s="784" customFormat="1" ht="13.5" thickBot="1">
      <c r="A60" s="1613"/>
      <c r="B60" s="1617"/>
      <c r="C60" s="1618"/>
      <c r="D60" s="1619"/>
      <c r="E60" s="1623"/>
      <c r="F60" s="1624"/>
      <c r="G60" s="1625"/>
      <c r="H60" s="1623"/>
      <c r="I60" s="1624"/>
      <c r="J60" s="1625"/>
      <c r="K60" s="1628"/>
      <c r="L60" s="1629"/>
      <c r="M60" s="1630"/>
      <c r="N60" s="1628"/>
      <c r="O60" s="1629"/>
      <c r="P60" s="1630"/>
      <c r="Q60" s="1628"/>
      <c r="R60" s="1629"/>
      <c r="S60" s="1630"/>
      <c r="T60" s="1628"/>
      <c r="U60" s="1629"/>
      <c r="V60" s="1630"/>
      <c r="W60" s="1628"/>
      <c r="X60" s="1629"/>
      <c r="Y60" s="1630"/>
      <c r="Z60" s="1628"/>
      <c r="AA60" s="1629"/>
      <c r="AB60" s="1631"/>
    </row>
    <row r="61" spans="1:29" s="784" customFormat="1">
      <c r="B61" s="786" t="s">
        <v>742</v>
      </c>
      <c r="C61" s="786" t="s">
        <v>213</v>
      </c>
      <c r="D61" s="786" t="s">
        <v>107</v>
      </c>
      <c r="E61" s="786" t="s">
        <v>742</v>
      </c>
      <c r="F61" s="786" t="s">
        <v>213</v>
      </c>
      <c r="G61" s="786" t="s">
        <v>107</v>
      </c>
      <c r="H61" s="786" t="s">
        <v>742</v>
      </c>
      <c r="I61" s="786" t="s">
        <v>213</v>
      </c>
      <c r="J61" s="786" t="s">
        <v>107</v>
      </c>
      <c r="K61" s="786" t="s">
        <v>742</v>
      </c>
      <c r="L61" s="786" t="s">
        <v>213</v>
      </c>
      <c r="M61" s="786" t="s">
        <v>107</v>
      </c>
      <c r="N61" s="786" t="s">
        <v>742</v>
      </c>
      <c r="O61" s="786" t="s">
        <v>213</v>
      </c>
      <c r="P61" s="786" t="s">
        <v>107</v>
      </c>
      <c r="Q61" s="786" t="s">
        <v>742</v>
      </c>
      <c r="R61" s="786" t="s">
        <v>213</v>
      </c>
      <c r="S61" s="786" t="s">
        <v>107</v>
      </c>
      <c r="T61" s="786" t="s">
        <v>742</v>
      </c>
      <c r="U61" s="786" t="s">
        <v>213</v>
      </c>
      <c r="V61" s="786" t="s">
        <v>107</v>
      </c>
      <c r="W61" s="786" t="s">
        <v>742</v>
      </c>
      <c r="X61" s="786" t="s">
        <v>213</v>
      </c>
      <c r="Y61" s="786" t="s">
        <v>107</v>
      </c>
      <c r="Z61" s="786" t="s">
        <v>742</v>
      </c>
      <c r="AA61" s="786" t="s">
        <v>213</v>
      </c>
      <c r="AB61" s="786" t="s">
        <v>107</v>
      </c>
    </row>
    <row r="62" spans="1:29" s="784" customFormat="1" ht="13.5" customHeight="1">
      <c r="A62" s="1380">
        <v>2012</v>
      </c>
      <c r="B62" s="787">
        <v>4442</v>
      </c>
      <c r="C62" s="788">
        <v>20.7</v>
      </c>
      <c r="D62" s="789">
        <v>0.4</v>
      </c>
      <c r="E62" s="790">
        <v>1667</v>
      </c>
      <c r="F62" s="788">
        <v>15.6</v>
      </c>
      <c r="G62" s="791">
        <v>0.8</v>
      </c>
      <c r="H62" s="787">
        <v>2775</v>
      </c>
      <c r="I62" s="788">
        <v>25.7</v>
      </c>
      <c r="J62" s="789">
        <v>0.5</v>
      </c>
      <c r="K62" s="790">
        <v>1853</v>
      </c>
      <c r="L62" s="788">
        <v>12.2</v>
      </c>
      <c r="M62" s="791">
        <v>0.8</v>
      </c>
      <c r="N62" s="790">
        <v>982</v>
      </c>
      <c r="O62" s="788">
        <v>10.6</v>
      </c>
      <c r="P62" s="791">
        <v>1.1000000000000001</v>
      </c>
      <c r="Q62" s="787">
        <v>871</v>
      </c>
      <c r="R62" s="788">
        <v>14.7</v>
      </c>
      <c r="S62" s="789">
        <v>1.1000000000000001</v>
      </c>
      <c r="T62" s="790">
        <v>2590</v>
      </c>
      <c r="U62" s="788">
        <v>40.799999999999997</v>
      </c>
      <c r="V62" s="791">
        <v>0.5</v>
      </c>
      <c r="W62" s="787">
        <v>685</v>
      </c>
      <c r="X62" s="788">
        <v>46.2</v>
      </c>
      <c r="Y62" s="789">
        <v>1.1000000000000001</v>
      </c>
      <c r="Z62" s="790">
        <v>1905</v>
      </c>
      <c r="AA62" s="788">
        <v>39.1</v>
      </c>
      <c r="AB62" s="792">
        <v>0.6</v>
      </c>
    </row>
    <row r="63" spans="1:29" s="784" customFormat="1" ht="13.5" customHeight="1">
      <c r="A63" s="1380">
        <v>2013</v>
      </c>
      <c r="B63" s="787">
        <v>4719</v>
      </c>
      <c r="C63" s="788">
        <v>21.6</v>
      </c>
      <c r="D63" s="789">
        <v>0.4</v>
      </c>
      <c r="E63" s="790">
        <v>1750</v>
      </c>
      <c r="F63" s="788">
        <v>16.3</v>
      </c>
      <c r="G63" s="791">
        <v>0.7</v>
      </c>
      <c r="H63" s="787">
        <v>2970</v>
      </c>
      <c r="I63" s="788">
        <v>26.8</v>
      </c>
      <c r="J63" s="789">
        <v>0.5</v>
      </c>
      <c r="K63" s="790">
        <v>2026</v>
      </c>
      <c r="L63" s="788">
        <v>13.2</v>
      </c>
      <c r="M63" s="791">
        <v>0.7</v>
      </c>
      <c r="N63" s="790">
        <v>1049</v>
      </c>
      <c r="O63" s="788">
        <v>11.3</v>
      </c>
      <c r="P63" s="791">
        <v>1.1000000000000001</v>
      </c>
      <c r="Q63" s="787">
        <v>977</v>
      </c>
      <c r="R63" s="788">
        <v>16.100000000000001</v>
      </c>
      <c r="S63" s="789">
        <v>1.1000000000000001</v>
      </c>
      <c r="T63" s="790">
        <v>2693</v>
      </c>
      <c r="U63" s="788">
        <v>41.7</v>
      </c>
      <c r="V63" s="791">
        <v>0.5</v>
      </c>
      <c r="W63" s="787">
        <v>700</v>
      </c>
      <c r="X63" s="788">
        <v>47.2</v>
      </c>
      <c r="Y63" s="789">
        <v>1</v>
      </c>
      <c r="Z63" s="790">
        <v>1993</v>
      </c>
      <c r="AA63" s="788">
        <v>40</v>
      </c>
      <c r="AB63" s="792">
        <v>0.6</v>
      </c>
    </row>
    <row r="64" spans="1:29" s="784" customFormat="1" ht="13.5" customHeight="1">
      <c r="A64" s="1380">
        <v>2014</v>
      </c>
      <c r="B64" s="787">
        <v>5120</v>
      </c>
      <c r="C64" s="788">
        <v>23.2</v>
      </c>
      <c r="D64" s="789">
        <v>0.4</v>
      </c>
      <c r="E64" s="790">
        <v>1945</v>
      </c>
      <c r="F64" s="788">
        <v>17.8</v>
      </c>
      <c r="G64" s="791">
        <v>0.7</v>
      </c>
      <c r="H64" s="787">
        <v>3175</v>
      </c>
      <c r="I64" s="788">
        <v>28.5</v>
      </c>
      <c r="J64" s="789">
        <v>0.5</v>
      </c>
      <c r="K64" s="790">
        <v>2306</v>
      </c>
      <c r="L64" s="788">
        <v>14.8</v>
      </c>
      <c r="M64" s="791">
        <v>0.7</v>
      </c>
      <c r="N64" s="790">
        <v>1207</v>
      </c>
      <c r="O64" s="788">
        <v>12.8</v>
      </c>
      <c r="P64" s="791">
        <v>1</v>
      </c>
      <c r="Q64" s="787">
        <v>1099</v>
      </c>
      <c r="R64" s="788">
        <v>17.8</v>
      </c>
      <c r="S64" s="789">
        <v>1</v>
      </c>
      <c r="T64" s="790">
        <v>2814</v>
      </c>
      <c r="U64" s="788">
        <v>43.1</v>
      </c>
      <c r="V64" s="791">
        <v>0.5</v>
      </c>
      <c r="W64" s="787">
        <v>738</v>
      </c>
      <c r="X64" s="788">
        <v>47.9</v>
      </c>
      <c r="Y64" s="789">
        <v>1</v>
      </c>
      <c r="Z64" s="790">
        <v>2076</v>
      </c>
      <c r="AA64" s="788">
        <v>41.6</v>
      </c>
      <c r="AB64" s="792">
        <v>0.6</v>
      </c>
    </row>
    <row r="65" spans="1:28" s="784" customFormat="1" ht="13.5" customHeight="1">
      <c r="A65" s="1380">
        <v>2015</v>
      </c>
      <c r="B65" s="787">
        <v>5364</v>
      </c>
      <c r="C65" s="788">
        <v>23.3</v>
      </c>
      <c r="D65" s="789">
        <v>0.4</v>
      </c>
      <c r="E65" s="790">
        <v>2019</v>
      </c>
      <c r="F65" s="788">
        <v>17.7</v>
      </c>
      <c r="G65" s="791">
        <v>0.7</v>
      </c>
      <c r="H65" s="787">
        <v>3345</v>
      </c>
      <c r="I65" s="788">
        <v>28.7</v>
      </c>
      <c r="J65" s="789">
        <v>0.5</v>
      </c>
      <c r="K65" s="790">
        <v>2403</v>
      </c>
      <c r="L65" s="788">
        <v>14.7</v>
      </c>
      <c r="M65" s="791">
        <v>0.7</v>
      </c>
      <c r="N65" s="790">
        <v>1234</v>
      </c>
      <c r="O65" s="788">
        <v>12.6</v>
      </c>
      <c r="P65" s="791">
        <v>1</v>
      </c>
      <c r="Q65" s="787">
        <v>1169</v>
      </c>
      <c r="R65" s="788">
        <v>18</v>
      </c>
      <c r="S65" s="789">
        <v>1</v>
      </c>
      <c r="T65" s="790">
        <v>2961</v>
      </c>
      <c r="U65" s="788">
        <v>43.9</v>
      </c>
      <c r="V65" s="791">
        <v>0.5</v>
      </c>
      <c r="W65" s="787">
        <v>785</v>
      </c>
      <c r="X65" s="788">
        <v>49.7</v>
      </c>
      <c r="Y65" s="789">
        <v>1</v>
      </c>
      <c r="Z65" s="790">
        <v>2176</v>
      </c>
      <c r="AA65" s="788">
        <v>42.2</v>
      </c>
      <c r="AB65" s="792">
        <v>0.6</v>
      </c>
    </row>
    <row r="66" spans="1:28" s="784" customFormat="1" ht="13.5" customHeight="1">
      <c r="A66" s="1380">
        <v>2016</v>
      </c>
      <c r="B66" s="787">
        <v>5423</v>
      </c>
      <c r="C66" s="788">
        <v>23.9</v>
      </c>
      <c r="D66" s="789">
        <v>0.4</v>
      </c>
      <c r="E66" s="790">
        <v>2071</v>
      </c>
      <c r="F66" s="788">
        <v>18.399999999999999</v>
      </c>
      <c r="G66" s="791">
        <v>0.7</v>
      </c>
      <c r="H66" s="787">
        <v>3352</v>
      </c>
      <c r="I66" s="788">
        <v>29.3</v>
      </c>
      <c r="J66" s="789">
        <v>0.5</v>
      </c>
      <c r="K66" s="790">
        <v>2528</v>
      </c>
      <c r="L66" s="788">
        <v>15.6</v>
      </c>
      <c r="M66" s="791">
        <v>0.7</v>
      </c>
      <c r="N66" s="790">
        <v>1317</v>
      </c>
      <c r="O66" s="788">
        <v>13.5</v>
      </c>
      <c r="P66" s="791">
        <v>0.9</v>
      </c>
      <c r="Q66" s="787">
        <v>1211</v>
      </c>
      <c r="R66" s="788">
        <v>18.899999999999999</v>
      </c>
      <c r="S66" s="789">
        <v>0.9</v>
      </c>
      <c r="T66" s="790">
        <v>2895</v>
      </c>
      <c r="U66" s="788">
        <v>44.3</v>
      </c>
      <c r="V66" s="791">
        <v>0.5</v>
      </c>
      <c r="W66" s="787">
        <v>754</v>
      </c>
      <c r="X66" s="788">
        <v>49.6</v>
      </c>
      <c r="Y66" s="789">
        <v>1</v>
      </c>
      <c r="Z66" s="790">
        <v>2141</v>
      </c>
      <c r="AA66" s="788">
        <v>42.6</v>
      </c>
      <c r="AB66" s="792">
        <v>0.6</v>
      </c>
    </row>
    <row r="67" spans="1:28" s="784" customFormat="1" ht="13.5" customHeight="1">
      <c r="A67" s="785">
        <v>2017</v>
      </c>
      <c r="B67" s="787">
        <v>5182</v>
      </c>
      <c r="C67" s="788">
        <v>22.5</v>
      </c>
      <c r="D67" s="789">
        <v>0.4</v>
      </c>
      <c r="E67" s="790">
        <v>1963</v>
      </c>
      <c r="F67" s="788">
        <v>17.2</v>
      </c>
      <c r="G67" s="791">
        <v>0.7</v>
      </c>
      <c r="H67" s="787">
        <v>3220</v>
      </c>
      <c r="I67" s="788">
        <v>27.8</v>
      </c>
      <c r="J67" s="789">
        <v>0.5</v>
      </c>
      <c r="K67" s="790">
        <v>2372</v>
      </c>
      <c r="L67" s="788">
        <v>14.5</v>
      </c>
      <c r="M67" s="791">
        <v>0.7</v>
      </c>
      <c r="N67" s="790">
        <v>1219</v>
      </c>
      <c r="O67" s="788">
        <v>12.4</v>
      </c>
      <c r="P67" s="791">
        <v>1</v>
      </c>
      <c r="Q67" s="787">
        <v>1153</v>
      </c>
      <c r="R67" s="788">
        <v>17.8</v>
      </c>
      <c r="S67" s="789">
        <v>1</v>
      </c>
      <c r="T67" s="790">
        <v>2810</v>
      </c>
      <c r="U67" s="788">
        <v>42.2</v>
      </c>
      <c r="V67" s="791">
        <v>0.5</v>
      </c>
      <c r="W67" s="787">
        <v>744</v>
      </c>
      <c r="X67" s="788">
        <v>47.6</v>
      </c>
      <c r="Y67" s="789">
        <v>1</v>
      </c>
      <c r="Z67" s="790">
        <v>2066</v>
      </c>
      <c r="AA67" s="788">
        <v>40.6</v>
      </c>
      <c r="AB67" s="792">
        <v>0.6</v>
      </c>
    </row>
    <row r="68" spans="1:28" ht="12.75" customHeight="1">
      <c r="A68" s="1275"/>
      <c r="B68" s="1273"/>
      <c r="C68" s="1274"/>
      <c r="D68" s="1272"/>
      <c r="E68" s="1273"/>
      <c r="F68" s="1274"/>
      <c r="G68" s="1272"/>
      <c r="H68" s="1273"/>
      <c r="I68" s="1274"/>
      <c r="J68" s="1272"/>
      <c r="K68" s="1273"/>
      <c r="L68" s="1274"/>
      <c r="M68" s="1272"/>
      <c r="N68" s="1273"/>
      <c r="O68" s="1274"/>
      <c r="P68" s="1272"/>
      <c r="Q68" s="1273"/>
      <c r="R68" s="1274"/>
      <c r="S68" s="1272"/>
      <c r="T68" s="1273"/>
      <c r="U68" s="1274"/>
      <c r="V68" s="1272"/>
      <c r="W68" s="1273"/>
      <c r="X68" s="1274"/>
      <c r="Y68" s="1272"/>
      <c r="Z68" s="1273"/>
      <c r="AA68" s="1274"/>
      <c r="AB68" s="1272"/>
    </row>
    <row r="69" spans="1:28">
      <c r="A69" s="1383" t="s">
        <v>1140</v>
      </c>
      <c r="B69" s="1383"/>
      <c r="C69" s="1383"/>
      <c r="D69" s="1383"/>
      <c r="E69" s="1383"/>
      <c r="F69" s="1384"/>
    </row>
    <row r="70" spans="1:28">
      <c r="A70" s="1383" t="s">
        <v>1157</v>
      </c>
      <c r="B70" s="1383"/>
      <c r="C70" s="1383"/>
      <c r="D70" s="1383"/>
      <c r="E70" s="1383"/>
      <c r="F70" s="1384"/>
    </row>
    <row r="71" spans="1:28" s="784" customFormat="1">
      <c r="A71" s="1383"/>
      <c r="B71" s="1383"/>
      <c r="C71" s="1383"/>
      <c r="D71" s="1383"/>
      <c r="E71" s="1383"/>
      <c r="F71" s="1384"/>
    </row>
    <row r="72" spans="1:28">
      <c r="A72" s="1385" t="s">
        <v>55</v>
      </c>
      <c r="B72" s="1383"/>
      <c r="C72" s="1383"/>
      <c r="D72" s="1383"/>
      <c r="E72" s="1383"/>
      <c r="F72" s="1384"/>
    </row>
    <row r="73" spans="1:28">
      <c r="A73" s="1383" t="s">
        <v>1141</v>
      </c>
      <c r="B73" s="1383"/>
      <c r="C73" s="1383"/>
      <c r="D73" s="1383"/>
      <c r="E73" s="1383"/>
      <c r="F73" s="1384"/>
    </row>
    <row r="74" spans="1:28">
      <c r="A74" s="1383" t="s">
        <v>1142</v>
      </c>
      <c r="B74" s="1383"/>
      <c r="C74" s="1383"/>
      <c r="D74" s="1383"/>
      <c r="E74" s="1383"/>
      <c r="F74" s="1384"/>
    </row>
    <row r="75" spans="1:28">
      <c r="A75" s="1383" t="s">
        <v>1143</v>
      </c>
      <c r="B75" s="1383"/>
      <c r="C75" s="1383"/>
      <c r="D75" s="1383"/>
      <c r="E75" s="1383"/>
      <c r="F75" s="1384"/>
    </row>
    <row r="76" spans="1:28">
      <c r="A76" s="1386" t="s">
        <v>1144</v>
      </c>
      <c r="B76" s="1383"/>
      <c r="C76" s="1383"/>
      <c r="D76" s="1383"/>
      <c r="E76" s="1383"/>
      <c r="F76" s="1384"/>
    </row>
    <row r="77" spans="1:28">
      <c r="A77" s="1383" t="s">
        <v>1145</v>
      </c>
      <c r="B77" s="1383"/>
      <c r="C77" s="1383"/>
      <c r="D77" s="1383"/>
      <c r="E77" s="1383"/>
      <c r="F77" s="1383"/>
    </row>
    <row r="78" spans="1:28">
      <c r="A78" s="1383" t="s">
        <v>1146</v>
      </c>
      <c r="B78" s="1383"/>
      <c r="C78" s="1383"/>
      <c r="D78" s="1383"/>
      <c r="E78" s="1383"/>
      <c r="F78" s="1383"/>
    </row>
    <row r="79" spans="1:28">
      <c r="A79" s="1383" t="s">
        <v>1147</v>
      </c>
      <c r="B79" s="1383"/>
      <c r="C79" s="1383"/>
      <c r="D79" s="1383"/>
      <c r="E79" s="1383"/>
      <c r="F79" s="1383"/>
    </row>
    <row r="80" spans="1:28">
      <c r="A80" s="1383" t="s">
        <v>1148</v>
      </c>
      <c r="B80" s="1383"/>
      <c r="C80" s="1383"/>
      <c r="D80" s="1383"/>
      <c r="E80" s="1383"/>
      <c r="F80" s="1383"/>
    </row>
    <row r="81" spans="1:6">
      <c r="A81" s="1383" t="s">
        <v>1149</v>
      </c>
      <c r="B81" s="1383"/>
      <c r="C81" s="1383"/>
      <c r="D81" s="1383"/>
      <c r="E81" s="1383"/>
      <c r="F81" s="1383"/>
    </row>
    <row r="82" spans="1:6">
      <c r="A82" s="1383" t="s">
        <v>1150</v>
      </c>
      <c r="B82" s="1383"/>
      <c r="C82" s="1383"/>
      <c r="D82" s="1383"/>
      <c r="E82" s="1383"/>
      <c r="F82" s="1383"/>
    </row>
    <row r="83" spans="1:6">
      <c r="A83" s="1383" t="s">
        <v>1151</v>
      </c>
      <c r="B83" s="1383"/>
      <c r="C83" s="1383"/>
      <c r="D83" s="1383"/>
      <c r="E83" s="1383"/>
      <c r="F83" s="1383"/>
    </row>
    <row r="84" spans="1:6">
      <c r="A84" s="1383" t="s">
        <v>1152</v>
      </c>
      <c r="B84" s="1383"/>
      <c r="C84" s="1383"/>
      <c r="D84" s="1383"/>
      <c r="E84" s="1383"/>
      <c r="F84" s="1383"/>
    </row>
    <row r="85" spans="1:6">
      <c r="A85" s="1383" t="s">
        <v>1153</v>
      </c>
      <c r="B85" s="1383"/>
      <c r="C85" s="1383"/>
      <c r="D85" s="1383"/>
      <c r="E85" s="1383"/>
      <c r="F85" s="1383"/>
    </row>
    <row r="86" spans="1:6">
      <c r="A86" s="1386" t="s">
        <v>1154</v>
      </c>
      <c r="B86" s="1383"/>
      <c r="C86" s="1383"/>
      <c r="D86" s="1383"/>
      <c r="E86" s="1383"/>
      <c r="F86" s="1383"/>
    </row>
    <row r="87" spans="1:6">
      <c r="A87" s="1383" t="s">
        <v>1155</v>
      </c>
      <c r="B87" s="1383"/>
      <c r="C87" s="1383"/>
      <c r="D87" s="1383"/>
      <c r="E87" s="1383"/>
      <c r="F87" s="1383"/>
    </row>
    <row r="88" spans="1:6">
      <c r="A88" s="1383" t="s">
        <v>1156</v>
      </c>
      <c r="B88" s="1383"/>
      <c r="C88" s="1383"/>
      <c r="D88" s="1383"/>
      <c r="E88" s="1383"/>
      <c r="F88" s="1383"/>
    </row>
    <row r="89" spans="1:6">
      <c r="A89" s="1384"/>
      <c r="B89" s="1383"/>
      <c r="C89" s="1383"/>
      <c r="D89" s="1383"/>
      <c r="E89" s="1383"/>
      <c r="F89" s="1384"/>
    </row>
    <row r="90" spans="1:6">
      <c r="A90" s="1384"/>
      <c r="B90" s="1383"/>
      <c r="C90" s="1383"/>
      <c r="D90" s="1383"/>
      <c r="E90" s="1383"/>
      <c r="F90" s="1384"/>
    </row>
    <row r="91" spans="1:6">
      <c r="A91" s="1384"/>
      <c r="B91" s="1383"/>
      <c r="C91" s="1383"/>
      <c r="D91" s="1383"/>
      <c r="E91" s="1383"/>
      <c r="F91" s="1384"/>
    </row>
    <row r="92" spans="1:6">
      <c r="A92" s="1384"/>
      <c r="B92" s="1383"/>
      <c r="C92" s="1383"/>
      <c r="D92" s="1383"/>
      <c r="E92" s="1383"/>
      <c r="F92" s="1384"/>
    </row>
    <row r="93" spans="1:6">
      <c r="A93" s="1384"/>
      <c r="B93" s="1383"/>
      <c r="C93" s="1383"/>
      <c r="D93" s="1383"/>
      <c r="E93" s="1383"/>
      <c r="F93" s="1384"/>
    </row>
    <row r="94" spans="1:6">
      <c r="A94" s="784"/>
      <c r="B94" s="1382"/>
      <c r="C94" s="784"/>
      <c r="D94" s="784"/>
      <c r="E94" s="784"/>
      <c r="F94" s="784"/>
    </row>
    <row r="95" spans="1:6">
      <c r="A95" s="784"/>
      <c r="B95" s="1382"/>
      <c r="C95" s="784"/>
      <c r="D95" s="784"/>
      <c r="E95" s="784"/>
      <c r="F95" s="784"/>
    </row>
    <row r="96" spans="1:6">
      <c r="A96" s="784"/>
      <c r="B96" s="1382"/>
      <c r="C96" s="784"/>
      <c r="D96" s="784"/>
      <c r="E96" s="784"/>
      <c r="F96" s="784"/>
    </row>
    <row r="97" spans="1:6">
      <c r="A97" s="784"/>
      <c r="B97" s="784"/>
      <c r="C97" s="784"/>
      <c r="D97" s="784"/>
      <c r="E97" s="784"/>
      <c r="F97" s="784"/>
    </row>
    <row r="98" spans="1:6">
      <c r="A98" s="784"/>
      <c r="B98" s="784"/>
      <c r="C98" s="784"/>
      <c r="D98" s="784"/>
      <c r="E98" s="784"/>
      <c r="F98" s="784"/>
    </row>
    <row r="99" spans="1:6">
      <c r="A99" s="784"/>
      <c r="B99" s="784"/>
      <c r="C99" s="784"/>
      <c r="D99" s="784"/>
      <c r="E99" s="784"/>
      <c r="F99" s="784"/>
    </row>
    <row r="100" spans="1:6">
      <c r="A100" s="784"/>
      <c r="B100" s="784"/>
      <c r="C100" s="784"/>
      <c r="D100" s="784"/>
      <c r="E100" s="784"/>
      <c r="F100" s="784"/>
    </row>
    <row r="101" spans="1:6">
      <c r="A101" s="784"/>
      <c r="B101" s="784"/>
      <c r="C101" s="784"/>
      <c r="D101" s="784"/>
      <c r="E101" s="784"/>
      <c r="F101" s="784"/>
    </row>
    <row r="102" spans="1:6">
      <c r="A102" s="784"/>
      <c r="B102" s="784"/>
      <c r="C102" s="784"/>
      <c r="D102" s="784"/>
      <c r="E102" s="784"/>
      <c r="F102" s="784"/>
    </row>
    <row r="103" spans="1:6">
      <c r="A103" s="784"/>
      <c r="B103" s="784"/>
      <c r="C103" s="784"/>
      <c r="D103" s="784"/>
      <c r="E103" s="784"/>
      <c r="F103" s="784"/>
    </row>
    <row r="104" spans="1:6">
      <c r="A104" s="784"/>
      <c r="B104" s="784"/>
      <c r="C104" s="784"/>
      <c r="D104" s="784"/>
      <c r="E104" s="784"/>
      <c r="F104" s="784"/>
    </row>
    <row r="105" spans="1:6">
      <c r="A105" s="784"/>
      <c r="B105" s="784"/>
      <c r="C105" s="784"/>
      <c r="D105" s="784"/>
      <c r="E105" s="784"/>
      <c r="F105" s="784"/>
    </row>
    <row r="106" spans="1:6">
      <c r="A106" s="784"/>
      <c r="B106" s="784"/>
      <c r="C106" s="784"/>
      <c r="D106" s="784"/>
      <c r="E106" s="784"/>
      <c r="F106" s="784"/>
    </row>
    <row r="107" spans="1:6">
      <c r="A107" s="784"/>
      <c r="B107" s="784"/>
      <c r="C107" s="784"/>
      <c r="D107" s="784"/>
      <c r="E107" s="784"/>
      <c r="F107" s="784"/>
    </row>
    <row r="108" spans="1:6">
      <c r="A108" s="784"/>
      <c r="B108" s="784"/>
      <c r="C108" s="784"/>
      <c r="D108" s="784"/>
      <c r="E108" s="784"/>
      <c r="F108" s="784"/>
    </row>
    <row r="109" spans="1:6">
      <c r="A109" s="784"/>
      <c r="B109" s="784"/>
      <c r="C109" s="784"/>
      <c r="D109" s="784"/>
      <c r="E109" s="784"/>
      <c r="F109" s="784"/>
    </row>
    <row r="110" spans="1:6">
      <c r="A110" s="784"/>
      <c r="B110" s="784"/>
      <c r="C110" s="784"/>
      <c r="D110" s="784"/>
      <c r="E110" s="784"/>
      <c r="F110" s="784"/>
    </row>
    <row r="111" spans="1:6">
      <c r="A111" s="784"/>
      <c r="B111" s="784"/>
      <c r="C111" s="784"/>
      <c r="D111" s="784"/>
      <c r="E111" s="784"/>
      <c r="F111" s="784"/>
    </row>
    <row r="112" spans="1:6">
      <c r="A112" s="784"/>
      <c r="B112" s="784"/>
      <c r="C112" s="784"/>
      <c r="D112" s="784"/>
      <c r="E112" s="784"/>
      <c r="F112" s="784"/>
    </row>
    <row r="113" spans="1:6">
      <c r="A113" s="784"/>
      <c r="B113" s="784"/>
      <c r="C113" s="784"/>
      <c r="D113" s="784"/>
      <c r="E113" s="784"/>
      <c r="F113" s="784"/>
    </row>
    <row r="114" spans="1:6">
      <c r="A114" s="784"/>
      <c r="B114" s="784"/>
      <c r="C114" s="784"/>
      <c r="D114" s="784"/>
      <c r="E114" s="784"/>
      <c r="F114" s="784"/>
    </row>
    <row r="115" spans="1:6">
      <c r="A115" s="784"/>
      <c r="B115" s="784"/>
      <c r="C115" s="784"/>
      <c r="D115" s="784"/>
      <c r="E115" s="784"/>
      <c r="F115" s="784"/>
    </row>
    <row r="116" spans="1:6">
      <c r="A116" s="784"/>
      <c r="B116" s="784"/>
      <c r="C116" s="784"/>
      <c r="D116" s="784"/>
      <c r="E116" s="784"/>
      <c r="F116" s="784"/>
    </row>
    <row r="117" spans="1:6">
      <c r="A117" s="784"/>
      <c r="B117" s="784"/>
      <c r="C117" s="784"/>
      <c r="D117" s="784"/>
      <c r="E117" s="784"/>
      <c r="F117" s="784"/>
    </row>
    <row r="118" spans="1:6">
      <c r="A118" s="784"/>
      <c r="B118" s="784"/>
      <c r="C118" s="784"/>
      <c r="D118" s="784"/>
      <c r="E118" s="784"/>
      <c r="F118" s="784"/>
    </row>
    <row r="119" spans="1:6">
      <c r="A119" s="784"/>
      <c r="B119" s="784"/>
      <c r="C119" s="784"/>
      <c r="D119" s="784"/>
      <c r="E119" s="784"/>
      <c r="F119" s="784"/>
    </row>
    <row r="120" spans="1:6">
      <c r="A120" s="784"/>
      <c r="B120" s="784"/>
      <c r="C120" s="784"/>
      <c r="D120" s="784"/>
      <c r="E120" s="784"/>
      <c r="F120" s="784"/>
    </row>
    <row r="121" spans="1:6">
      <c r="A121" s="784"/>
      <c r="B121" s="784"/>
      <c r="C121" s="784"/>
      <c r="D121" s="784"/>
      <c r="E121" s="784"/>
      <c r="F121" s="784"/>
    </row>
    <row r="122" spans="1:6">
      <c r="A122" s="784"/>
      <c r="B122" s="784"/>
      <c r="C122" s="784"/>
      <c r="D122" s="784"/>
      <c r="E122" s="784"/>
      <c r="F122" s="784"/>
    </row>
    <row r="123" spans="1:6">
      <c r="A123" s="784"/>
      <c r="B123" s="784"/>
      <c r="C123" s="784"/>
      <c r="D123" s="784"/>
      <c r="E123" s="784"/>
      <c r="F123" s="784"/>
    </row>
    <row r="124" spans="1:6">
      <c r="A124" s="784"/>
      <c r="B124" s="784"/>
      <c r="C124" s="784"/>
      <c r="D124" s="784"/>
      <c r="E124" s="784"/>
      <c r="F124" s="784"/>
    </row>
    <row r="125" spans="1:6">
      <c r="A125" s="784"/>
      <c r="B125" s="784"/>
      <c r="C125" s="784"/>
      <c r="D125" s="784"/>
      <c r="E125" s="784"/>
      <c r="F125" s="784"/>
    </row>
    <row r="126" spans="1:6">
      <c r="A126" s="784"/>
      <c r="B126" s="784"/>
      <c r="C126" s="784"/>
      <c r="D126" s="784"/>
      <c r="E126" s="784"/>
      <c r="F126" s="784"/>
    </row>
    <row r="127" spans="1:6">
      <c r="A127" s="784"/>
      <c r="B127" s="784"/>
      <c r="C127" s="784"/>
      <c r="D127" s="784"/>
      <c r="E127" s="784"/>
      <c r="F127" s="784"/>
    </row>
    <row r="128" spans="1:6">
      <c r="A128" s="784"/>
      <c r="B128" s="784"/>
      <c r="C128" s="784"/>
      <c r="D128" s="784"/>
      <c r="E128" s="784"/>
      <c r="F128" s="784"/>
    </row>
    <row r="129" spans="1:6">
      <c r="A129" s="784"/>
      <c r="B129" s="784"/>
      <c r="C129" s="784"/>
      <c r="D129" s="784"/>
      <c r="E129" s="784"/>
      <c r="F129" s="784"/>
    </row>
    <row r="130" spans="1:6">
      <c r="A130" s="784"/>
      <c r="B130" s="784"/>
      <c r="C130" s="784"/>
      <c r="D130" s="784"/>
      <c r="E130" s="784"/>
      <c r="F130" s="784"/>
    </row>
    <row r="131" spans="1:6">
      <c r="A131" s="784"/>
      <c r="B131" s="784"/>
      <c r="C131" s="784"/>
      <c r="D131" s="784"/>
      <c r="E131" s="784"/>
      <c r="F131" s="784"/>
    </row>
    <row r="132" spans="1:6">
      <c r="A132" s="784"/>
      <c r="B132" s="784"/>
      <c r="C132" s="784"/>
      <c r="D132" s="784"/>
      <c r="E132" s="784"/>
      <c r="F132" s="784"/>
    </row>
    <row r="133" spans="1:6">
      <c r="A133" s="784"/>
      <c r="B133" s="784"/>
      <c r="C133" s="784"/>
      <c r="D133" s="784"/>
      <c r="E133" s="784"/>
      <c r="F133" s="784"/>
    </row>
    <row r="134" spans="1:6">
      <c r="A134" s="784"/>
      <c r="B134" s="784"/>
      <c r="C134" s="784"/>
      <c r="D134" s="784"/>
      <c r="E134" s="784"/>
      <c r="F134" s="784"/>
    </row>
    <row r="135" spans="1:6">
      <c r="A135" s="784"/>
      <c r="B135" s="1384"/>
      <c r="C135" s="1384"/>
      <c r="D135" s="1384"/>
      <c r="E135" s="1384"/>
      <c r="F135" s="1384"/>
    </row>
    <row r="136" spans="1:6">
      <c r="A136" s="784"/>
      <c r="B136" s="1384"/>
      <c r="C136" s="1384"/>
      <c r="D136" s="1384"/>
      <c r="E136" s="1384"/>
      <c r="F136" s="1384"/>
    </row>
    <row r="137" spans="1:6">
      <c r="A137" s="784"/>
      <c r="B137" s="1384"/>
      <c r="C137" s="1384"/>
      <c r="D137" s="1384"/>
      <c r="E137" s="1384"/>
      <c r="F137" s="1384"/>
    </row>
    <row r="138" spans="1:6">
      <c r="A138" s="784"/>
      <c r="B138" s="1384"/>
      <c r="C138" s="1384"/>
      <c r="D138" s="1384"/>
      <c r="E138" s="1384"/>
      <c r="F138" s="1384"/>
    </row>
    <row r="139" spans="1:6">
      <c r="A139" s="784"/>
      <c r="B139" s="1384"/>
      <c r="C139" s="1384"/>
      <c r="D139" s="1384"/>
      <c r="E139" s="1384"/>
      <c r="F139" s="1384"/>
    </row>
    <row r="140" spans="1:6">
      <c r="A140" s="784"/>
      <c r="B140" s="1381"/>
      <c r="C140" s="1381"/>
      <c r="D140" s="1381"/>
      <c r="E140" s="1381"/>
      <c r="F140" s="1381"/>
    </row>
    <row r="141" spans="1:6">
      <c r="A141" s="784"/>
      <c r="B141" s="1381"/>
      <c r="C141" s="1381"/>
      <c r="D141" s="1381"/>
      <c r="E141" s="1381"/>
      <c r="F141" s="1381"/>
    </row>
    <row r="142" spans="1:6">
      <c r="A142" s="784"/>
      <c r="B142" s="784"/>
      <c r="C142" s="784"/>
      <c r="D142" s="784"/>
      <c r="E142" s="784"/>
      <c r="F142" s="784"/>
    </row>
    <row r="143" spans="1:6">
      <c r="A143" s="784"/>
      <c r="B143" s="784"/>
      <c r="C143" s="784"/>
      <c r="D143" s="784"/>
      <c r="E143" s="784"/>
      <c r="F143" s="784"/>
    </row>
    <row r="144" spans="1:6">
      <c r="A144" s="784"/>
      <c r="B144" s="784"/>
      <c r="C144" s="784"/>
      <c r="D144" s="784"/>
      <c r="E144" s="784"/>
      <c r="F144" s="784"/>
    </row>
    <row r="145" spans="1:6">
      <c r="A145" s="784"/>
      <c r="B145" s="784"/>
      <c r="C145" s="784"/>
      <c r="D145" s="784"/>
      <c r="E145" s="784"/>
      <c r="F145" s="784"/>
    </row>
    <row r="146" spans="1:6">
      <c r="A146" s="784"/>
      <c r="B146" s="784"/>
      <c r="C146" s="784"/>
      <c r="D146" s="784"/>
      <c r="E146" s="784"/>
      <c r="F146" s="784"/>
    </row>
    <row r="147" spans="1:6">
      <c r="A147" s="784"/>
      <c r="B147" s="784"/>
      <c r="C147" s="784"/>
      <c r="D147" s="784"/>
      <c r="E147" s="784"/>
      <c r="F147" s="784"/>
    </row>
    <row r="148" spans="1:6">
      <c r="A148" s="784"/>
      <c r="B148" s="784"/>
      <c r="C148" s="784"/>
      <c r="D148" s="784"/>
      <c r="E148" s="784"/>
      <c r="F148" s="784"/>
    </row>
    <row r="149" spans="1:6">
      <c r="A149" s="784"/>
      <c r="B149" s="784"/>
      <c r="C149" s="784"/>
      <c r="D149" s="784"/>
      <c r="E149" s="784"/>
      <c r="F149" s="784"/>
    </row>
    <row r="150" spans="1:6">
      <c r="A150" s="784"/>
      <c r="B150" s="784"/>
      <c r="C150" s="784"/>
      <c r="D150" s="784"/>
      <c r="E150" s="784"/>
      <c r="F150" s="784"/>
    </row>
    <row r="151" spans="1:6">
      <c r="A151" s="784"/>
      <c r="B151" s="784"/>
      <c r="C151" s="784"/>
      <c r="D151" s="784"/>
      <c r="E151" s="784"/>
      <c r="F151" s="784"/>
    </row>
    <row r="152" spans="1:6">
      <c r="A152" s="784"/>
      <c r="B152" s="784"/>
      <c r="C152" s="784"/>
      <c r="D152" s="784"/>
      <c r="E152" s="784"/>
      <c r="F152" s="784"/>
    </row>
    <row r="153" spans="1:6">
      <c r="A153" s="784"/>
      <c r="B153" s="784"/>
      <c r="C153" s="784"/>
      <c r="D153" s="784"/>
      <c r="E153" s="784"/>
      <c r="F153" s="784"/>
    </row>
    <row r="154" spans="1:6">
      <c r="A154" s="784"/>
      <c r="B154" s="784"/>
      <c r="C154" s="784"/>
      <c r="D154" s="784"/>
      <c r="E154" s="784"/>
      <c r="F154" s="784"/>
    </row>
    <row r="155" spans="1:6">
      <c r="A155" s="784"/>
      <c r="B155" s="784"/>
      <c r="C155" s="784"/>
      <c r="D155" s="784"/>
      <c r="E155" s="784"/>
      <c r="F155" s="784"/>
    </row>
    <row r="156" spans="1:6">
      <c r="A156" s="784"/>
      <c r="B156" s="784"/>
      <c r="C156" s="784"/>
      <c r="D156" s="784"/>
      <c r="E156" s="784"/>
      <c r="F156" s="784"/>
    </row>
  </sheetData>
  <mergeCells count="22">
    <mergeCell ref="B24:AB24"/>
    <mergeCell ref="A25:A26"/>
    <mergeCell ref="B25:D26"/>
    <mergeCell ref="E25:G26"/>
    <mergeCell ref="H25:J26"/>
    <mergeCell ref="K25:M26"/>
    <mergeCell ref="N25:P26"/>
    <mergeCell ref="Q25:S26"/>
    <mergeCell ref="T25:V26"/>
    <mergeCell ref="W25:Y26"/>
    <mergeCell ref="Z25:AB26"/>
    <mergeCell ref="B58:AB58"/>
    <mergeCell ref="A59:A60"/>
    <mergeCell ref="B59:D60"/>
    <mergeCell ref="E59:G60"/>
    <mergeCell ref="H59:J60"/>
    <mergeCell ref="K59:M60"/>
    <mergeCell ref="N59:P60"/>
    <mergeCell ref="Q59:S60"/>
    <mergeCell ref="T59:V60"/>
    <mergeCell ref="W59:Y60"/>
    <mergeCell ref="Z59:AB60"/>
  </mergeCells>
  <hyperlinks>
    <hyperlink ref="A48" r:id="rId1" xr:uid="{00000000-0004-0000-0700-000000000000}"/>
    <hyperlink ref="A76" r:id="rId2" xr:uid="{00000000-0004-0000-0700-000001000000}"/>
    <hyperlink ref="A86" r:id="rId3" xr:uid="{00000000-0004-0000-0700-000002000000}"/>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M157"/>
  <sheetViews>
    <sheetView workbookViewId="0"/>
  </sheetViews>
  <sheetFormatPr defaultRowHeight="15"/>
  <cols>
    <col min="1" max="1" width="46" customWidth="1"/>
    <col min="2" max="7" width="10.7109375" style="923" customWidth="1"/>
    <col min="8" max="9" width="10.140625" customWidth="1"/>
    <col min="16" max="17" width="9.85546875" customWidth="1"/>
    <col min="24" max="25" width="10" customWidth="1"/>
    <col min="93" max="93" width="10.85546875" customWidth="1"/>
    <col min="101" max="101" width="10.42578125" customWidth="1"/>
    <col min="109" max="109" width="10.140625" customWidth="1"/>
    <col min="177" max="177" width="10.7109375" customWidth="1"/>
    <col min="181" max="181" width="10.5703125" customWidth="1"/>
    <col min="185" max="185" width="10.42578125" customWidth="1"/>
    <col min="189" max="189" width="10.28515625" customWidth="1"/>
    <col min="193" max="193" width="10.140625" customWidth="1"/>
  </cols>
  <sheetData>
    <row r="1" spans="1:27" ht="18.75">
      <c r="A1" s="640" t="s">
        <v>935</v>
      </c>
    </row>
    <row r="2" spans="1:27">
      <c r="A2" t="s">
        <v>993</v>
      </c>
    </row>
    <row r="4" spans="1:27" s="166" customFormat="1" ht="25.5">
      <c r="A4" s="975" t="s">
        <v>35</v>
      </c>
      <c r="B4" s="975" t="s">
        <v>176</v>
      </c>
      <c r="C4" s="975"/>
      <c r="D4" s="975" t="s">
        <v>924</v>
      </c>
      <c r="E4" s="975" t="s">
        <v>936</v>
      </c>
      <c r="F4" s="975" t="s">
        <v>937</v>
      </c>
      <c r="G4" s="975"/>
      <c r="H4" s="166" t="s">
        <v>924</v>
      </c>
      <c r="O4" s="166" t="s">
        <v>925</v>
      </c>
      <c r="V4" s="166" t="s">
        <v>926</v>
      </c>
    </row>
    <row r="5" spans="1:27">
      <c r="A5" s="957"/>
      <c r="B5" s="957" t="s">
        <v>155</v>
      </c>
      <c r="C5" s="957"/>
      <c r="D5" s="957" t="s">
        <v>37</v>
      </c>
      <c r="E5" s="957" t="s">
        <v>37</v>
      </c>
      <c r="F5" s="957" t="s">
        <v>37</v>
      </c>
      <c r="G5" s="957"/>
      <c r="H5" t="s">
        <v>36</v>
      </c>
      <c r="I5" t="s">
        <v>275</v>
      </c>
      <c r="J5" t="s">
        <v>271</v>
      </c>
      <c r="K5" t="s">
        <v>923</v>
      </c>
      <c r="L5" t="s">
        <v>833</v>
      </c>
      <c r="M5" t="s">
        <v>445</v>
      </c>
      <c r="O5" s="923" t="s">
        <v>36</v>
      </c>
      <c r="P5" s="923" t="s">
        <v>275</v>
      </c>
      <c r="Q5" s="923" t="s">
        <v>271</v>
      </c>
      <c r="R5" s="923" t="s">
        <v>923</v>
      </c>
      <c r="S5" s="923" t="s">
        <v>833</v>
      </c>
      <c r="T5" s="923" t="s">
        <v>445</v>
      </c>
      <c r="V5" s="923" t="s">
        <v>36</v>
      </c>
      <c r="W5" s="923" t="s">
        <v>275</v>
      </c>
      <c r="X5" s="923" t="s">
        <v>271</v>
      </c>
      <c r="Y5" s="923" t="s">
        <v>923</v>
      </c>
      <c r="Z5" s="923" t="s">
        <v>833</v>
      </c>
      <c r="AA5" s="923" t="s">
        <v>445</v>
      </c>
    </row>
    <row r="6" spans="1:27" s="923" customFormat="1">
      <c r="A6" s="963" t="s">
        <v>618</v>
      </c>
      <c r="B6" s="964">
        <f t="shared" ref="B6:B19" si="0">H55-D55</f>
        <v>-12.900000000000006</v>
      </c>
      <c r="C6" s="977"/>
      <c r="D6" s="964">
        <f t="shared" ref="D6:D14" si="1">X55-AB55</f>
        <v>-31.699999999999996</v>
      </c>
      <c r="E6" s="964">
        <f t="shared" ref="E6:E14" si="2">AF55-AJ55</f>
        <v>-34.200000000000003</v>
      </c>
      <c r="F6" s="964">
        <f t="shared" ref="F6:F14" si="3">AN55-AR55</f>
        <v>-29.099999999999994</v>
      </c>
      <c r="G6" s="963"/>
      <c r="H6" s="638">
        <f t="shared" ref="H6:H19" si="4">H115-D115</f>
        <v>-16.000000000000007</v>
      </c>
      <c r="I6" s="638">
        <f t="shared" ref="I6:I19" si="5">AB115-D115</f>
        <v>-11.900000000000006</v>
      </c>
      <c r="J6" s="638">
        <f t="shared" ref="J6:J19" si="6">AF115-D115</f>
        <v>-6</v>
      </c>
      <c r="K6" s="638">
        <f t="shared" ref="K6:K19" si="7">AJ115-D115</f>
        <v>-29.500000000000007</v>
      </c>
      <c r="L6" s="638">
        <f t="shared" ref="L6:L19" si="8">AN115-D115</f>
        <v>-14.000000000000007</v>
      </c>
      <c r="M6" s="638">
        <f t="shared" ref="M6:M19" si="9">AR115-D115</f>
        <v>-17.000000000000007</v>
      </c>
      <c r="N6" s="638"/>
      <c r="O6" s="638">
        <f t="shared" ref="O6:O19" si="10">P115-L115</f>
        <v>-12.799999999999997</v>
      </c>
      <c r="P6" s="638">
        <f t="shared" ref="P6:P19" si="11">AV115-L115</f>
        <v>-11.899999999999991</v>
      </c>
      <c r="Q6" s="638">
        <f t="shared" ref="Q6:Q19" si="12">AZ115-L115</f>
        <v>-4.0999999999999943</v>
      </c>
      <c r="R6" s="638">
        <f t="shared" ref="R6:R19" si="13">BD115-L115</f>
        <v>-16.199999999999996</v>
      </c>
      <c r="S6" s="638">
        <f t="shared" ref="S6:S19" si="14">BH115-L115</f>
        <v>-15</v>
      </c>
      <c r="T6" s="638">
        <f t="shared" ref="T6:T19" si="15">BL115-L115</f>
        <v>-16.099999999999994</v>
      </c>
      <c r="U6" s="638"/>
      <c r="V6" s="638">
        <f t="shared" ref="V6:V19" si="16">X115-T115</f>
        <v>-19</v>
      </c>
      <c r="W6" s="638">
        <f t="shared" ref="W6:W19" si="17">BP115-T115</f>
        <v>-10.799999999999997</v>
      </c>
      <c r="X6" s="638">
        <f t="shared" ref="X6:X19" si="18">BT115-T115</f>
        <v>-8.5</v>
      </c>
      <c r="Y6" s="638">
        <f t="shared" ref="Y6:Y19" si="19">BX115-T115</f>
        <v>-43.699999999999996</v>
      </c>
      <c r="Z6" s="638">
        <f t="shared" ref="Z6:Z19" si="20">CB115-T115</f>
        <v>-12.099999999999994</v>
      </c>
      <c r="AA6" s="638">
        <f t="shared" ref="AA6:AA19" si="21">CF115-T115</f>
        <v>-18.299999999999997</v>
      </c>
    </row>
    <row r="7" spans="1:27" s="923" customFormat="1">
      <c r="A7" s="963" t="s">
        <v>619</v>
      </c>
      <c r="B7" s="964">
        <f t="shared" si="0"/>
        <v>-12.200000000000003</v>
      </c>
      <c r="C7" s="977"/>
      <c r="D7" s="964">
        <f t="shared" si="1"/>
        <v>-30.9</v>
      </c>
      <c r="E7" s="964">
        <f t="shared" si="2"/>
        <v>-33.999999999999993</v>
      </c>
      <c r="F7" s="964">
        <f t="shared" si="3"/>
        <v>-27.700000000000003</v>
      </c>
      <c r="G7" s="963"/>
      <c r="H7" s="638">
        <f t="shared" si="4"/>
        <v>-15.299999999999997</v>
      </c>
      <c r="I7" s="638">
        <f t="shared" si="5"/>
        <v>-11.600000000000001</v>
      </c>
      <c r="J7" s="638">
        <f t="shared" si="6"/>
        <v>-5.4000000000000057</v>
      </c>
      <c r="K7" s="638">
        <f t="shared" si="7"/>
        <v>-29.9</v>
      </c>
      <c r="L7" s="638">
        <f t="shared" si="8"/>
        <v>-13</v>
      </c>
      <c r="M7" s="638">
        <f t="shared" si="9"/>
        <v>-15.5</v>
      </c>
      <c r="N7" s="638"/>
      <c r="O7" s="638">
        <f t="shared" si="10"/>
        <v>-12.5</v>
      </c>
      <c r="P7" s="638">
        <f t="shared" si="11"/>
        <v>-16.300000000000004</v>
      </c>
      <c r="Q7" s="638">
        <f t="shared" si="12"/>
        <v>-3.3000000000000114</v>
      </c>
      <c r="R7" s="638">
        <f t="shared" si="13"/>
        <v>-16.400000000000006</v>
      </c>
      <c r="S7" s="638">
        <f t="shared" si="14"/>
        <v>-15</v>
      </c>
      <c r="T7" s="638">
        <f t="shared" si="15"/>
        <v>-14</v>
      </c>
      <c r="U7" s="638"/>
      <c r="V7" s="638">
        <f t="shared" si="16"/>
        <v>-18</v>
      </c>
      <c r="W7" s="638">
        <f t="shared" si="17"/>
        <v>-6.9000000000000057</v>
      </c>
      <c r="X7" s="638">
        <f t="shared" si="18"/>
        <v>-8</v>
      </c>
      <c r="Y7" s="638">
        <f t="shared" si="19"/>
        <v>-44.300000000000004</v>
      </c>
      <c r="Z7" s="638">
        <f t="shared" si="20"/>
        <v>-10.5</v>
      </c>
      <c r="AA7" s="638">
        <f t="shared" si="21"/>
        <v>-17</v>
      </c>
    </row>
    <row r="8" spans="1:27" s="923" customFormat="1">
      <c r="A8" s="963" t="s">
        <v>620</v>
      </c>
      <c r="B8" s="964">
        <f t="shared" si="0"/>
        <v>-12.099999999999994</v>
      </c>
      <c r="C8" s="977"/>
      <c r="D8" s="964">
        <f t="shared" si="1"/>
        <v>-30.6</v>
      </c>
      <c r="E8" s="964">
        <f t="shared" si="2"/>
        <v>-33.800000000000004</v>
      </c>
      <c r="F8" s="964">
        <f t="shared" si="3"/>
        <v>-27.200000000000003</v>
      </c>
      <c r="G8" s="963"/>
      <c r="H8" s="638">
        <f t="shared" si="4"/>
        <v>-14.800000000000004</v>
      </c>
      <c r="I8" s="638">
        <f t="shared" si="5"/>
        <v>-9.2000000000000028</v>
      </c>
      <c r="J8" s="638">
        <f t="shared" si="6"/>
        <v>-4.9000000000000057</v>
      </c>
      <c r="K8" s="638">
        <f t="shared" si="7"/>
        <v>-29.300000000000004</v>
      </c>
      <c r="L8" s="638">
        <f t="shared" si="8"/>
        <v>-11.600000000000009</v>
      </c>
      <c r="M8" s="638">
        <f t="shared" si="9"/>
        <v>-16.300000000000004</v>
      </c>
      <c r="N8" s="638"/>
      <c r="O8" s="638">
        <f t="shared" si="10"/>
        <v>-10.299999999999997</v>
      </c>
      <c r="P8" s="638">
        <f t="shared" si="11"/>
        <v>-11.400000000000006</v>
      </c>
      <c r="Q8" s="638">
        <f t="shared" si="12"/>
        <v>-1.9000000000000057</v>
      </c>
      <c r="R8" s="638">
        <f t="shared" si="13"/>
        <v>-14.700000000000003</v>
      </c>
      <c r="S8" s="638">
        <f t="shared" si="14"/>
        <v>-12</v>
      </c>
      <c r="T8" s="638">
        <f t="shared" si="15"/>
        <v>-12.299999999999997</v>
      </c>
      <c r="U8" s="638"/>
      <c r="V8" s="638">
        <f t="shared" si="16"/>
        <v>-18.900000000000006</v>
      </c>
      <c r="W8" s="638">
        <f t="shared" si="17"/>
        <v>-6.6000000000000085</v>
      </c>
      <c r="X8" s="638">
        <f t="shared" si="18"/>
        <v>-8.6000000000000085</v>
      </c>
      <c r="Y8" s="638">
        <f t="shared" si="19"/>
        <v>-44.600000000000009</v>
      </c>
      <c r="Z8" s="638">
        <f t="shared" si="20"/>
        <v>-10.400000000000006</v>
      </c>
      <c r="AA8" s="638">
        <f t="shared" si="21"/>
        <v>-20.100000000000009</v>
      </c>
    </row>
    <row r="9" spans="1:27" s="923" customFormat="1">
      <c r="A9" s="963" t="s">
        <v>621</v>
      </c>
      <c r="B9" s="964">
        <f t="shared" si="0"/>
        <v>-12.199999999999989</v>
      </c>
      <c r="C9" s="977"/>
      <c r="D9" s="964">
        <f t="shared" si="1"/>
        <v>-30.499999999999993</v>
      </c>
      <c r="E9" s="964">
        <f t="shared" si="2"/>
        <v>-34.200000000000003</v>
      </c>
      <c r="F9" s="964">
        <f t="shared" si="3"/>
        <v>-26.800000000000004</v>
      </c>
      <c r="G9" s="963"/>
      <c r="H9" s="638">
        <f t="shared" si="4"/>
        <v>-14.100000000000009</v>
      </c>
      <c r="I9" s="638">
        <f t="shared" si="5"/>
        <v>-10.400000000000006</v>
      </c>
      <c r="J9" s="638">
        <f t="shared" si="6"/>
        <v>-4.4000000000000057</v>
      </c>
      <c r="K9" s="638">
        <f t="shared" si="7"/>
        <v>-29.100000000000009</v>
      </c>
      <c r="L9" s="638">
        <f t="shared" si="8"/>
        <v>-10.600000000000009</v>
      </c>
      <c r="M9" s="638">
        <f t="shared" si="9"/>
        <v>-14.500000000000007</v>
      </c>
      <c r="N9" s="638"/>
      <c r="O9" s="638">
        <f t="shared" si="10"/>
        <v>-10.400000000000006</v>
      </c>
      <c r="P9" s="638">
        <f t="shared" si="11"/>
        <v>-16.200000000000003</v>
      </c>
      <c r="Q9" s="638">
        <f t="shared" si="12"/>
        <v>-2.4000000000000057</v>
      </c>
      <c r="R9" s="638">
        <f t="shared" si="13"/>
        <v>-14.900000000000006</v>
      </c>
      <c r="S9" s="638">
        <f t="shared" si="14"/>
        <v>-12.200000000000003</v>
      </c>
      <c r="T9" s="638">
        <f t="shared" si="15"/>
        <v>-10.799999999999997</v>
      </c>
      <c r="U9" s="638"/>
      <c r="V9" s="638">
        <f t="shared" si="16"/>
        <v>-17.400000000000006</v>
      </c>
      <c r="W9" s="638">
        <f t="shared" si="17"/>
        <v>-4.8000000000000043</v>
      </c>
      <c r="X9" s="638">
        <f t="shared" si="18"/>
        <v>-7.1000000000000014</v>
      </c>
      <c r="Y9" s="638">
        <f t="shared" si="19"/>
        <v>-43.300000000000004</v>
      </c>
      <c r="Z9" s="638">
        <f t="shared" si="20"/>
        <v>-8.5</v>
      </c>
      <c r="AA9" s="638">
        <f t="shared" si="21"/>
        <v>-18.200000000000003</v>
      </c>
    </row>
    <row r="10" spans="1:27" s="923" customFormat="1">
      <c r="A10" s="963" t="s">
        <v>622</v>
      </c>
      <c r="B10" s="964">
        <f t="shared" si="0"/>
        <v>-11.700000000000003</v>
      </c>
      <c r="C10" s="977"/>
      <c r="D10" s="964">
        <f t="shared" si="1"/>
        <v>-29.700000000000003</v>
      </c>
      <c r="E10" s="964">
        <f t="shared" si="2"/>
        <v>-32.399999999999991</v>
      </c>
      <c r="F10" s="964">
        <f t="shared" si="3"/>
        <v>-27.000000000000007</v>
      </c>
      <c r="G10" s="963"/>
      <c r="H10" s="638">
        <f t="shared" si="4"/>
        <v>-13.900000000000006</v>
      </c>
      <c r="I10" s="638">
        <f t="shared" si="5"/>
        <v>-13.5</v>
      </c>
      <c r="J10" s="638">
        <f t="shared" si="6"/>
        <v>-4.7000000000000028</v>
      </c>
      <c r="K10" s="638">
        <f t="shared" si="7"/>
        <v>-27.400000000000006</v>
      </c>
      <c r="L10" s="638">
        <f t="shared" si="8"/>
        <v>-12.300000000000004</v>
      </c>
      <c r="M10" s="638">
        <f t="shared" si="9"/>
        <v>-13</v>
      </c>
      <c r="N10" s="638"/>
      <c r="O10" s="638">
        <f t="shared" si="10"/>
        <v>-9.5</v>
      </c>
      <c r="P10" s="638">
        <f t="shared" si="11"/>
        <v>-16.899999999999991</v>
      </c>
      <c r="Q10" s="638">
        <f t="shared" si="12"/>
        <v>-0.79999999999999716</v>
      </c>
      <c r="R10" s="638">
        <f t="shared" si="13"/>
        <v>-12.099999999999994</v>
      </c>
      <c r="S10" s="638">
        <f t="shared" si="14"/>
        <v>-12.799999999999997</v>
      </c>
      <c r="T10" s="638">
        <f t="shared" si="15"/>
        <v>-10.099999999999994</v>
      </c>
      <c r="U10" s="638"/>
      <c r="V10" s="638">
        <f t="shared" si="16"/>
        <v>-17.899999999999999</v>
      </c>
      <c r="W10" s="638">
        <f t="shared" si="17"/>
        <v>-10</v>
      </c>
      <c r="X10" s="638">
        <f t="shared" si="18"/>
        <v>-9.1999999999999957</v>
      </c>
      <c r="Y10" s="638">
        <f t="shared" si="19"/>
        <v>-42.5</v>
      </c>
      <c r="Z10" s="638">
        <f t="shared" si="20"/>
        <v>-11</v>
      </c>
      <c r="AA10" s="638">
        <f t="shared" si="21"/>
        <v>-15.599999999999994</v>
      </c>
    </row>
    <row r="11" spans="1:27" s="923" customFormat="1">
      <c r="A11" s="963" t="s">
        <v>623</v>
      </c>
      <c r="B11" s="964">
        <f t="shared" si="0"/>
        <v>-10.200000000000003</v>
      </c>
      <c r="C11" s="977"/>
      <c r="D11" s="964">
        <f t="shared" si="1"/>
        <v>-28.700000000000003</v>
      </c>
      <c r="E11" s="964">
        <f t="shared" si="2"/>
        <v>-31.899999999999991</v>
      </c>
      <c r="F11" s="964">
        <f t="shared" si="3"/>
        <v>-25.500000000000007</v>
      </c>
      <c r="G11" s="963"/>
      <c r="H11" s="638">
        <f t="shared" si="4"/>
        <v>-13.599999999999994</v>
      </c>
      <c r="I11" s="638">
        <f t="shared" si="5"/>
        <v>-12.299999999999997</v>
      </c>
      <c r="J11" s="638">
        <f t="shared" si="6"/>
        <v>-3.7999999999999972</v>
      </c>
      <c r="K11" s="638">
        <f t="shared" si="7"/>
        <v>-25.399999999999991</v>
      </c>
      <c r="L11" s="638">
        <f t="shared" si="8"/>
        <v>-13.699999999999996</v>
      </c>
      <c r="M11" s="638">
        <f t="shared" si="9"/>
        <v>-12.799999999999997</v>
      </c>
      <c r="N11" s="638"/>
      <c r="O11" s="638">
        <f t="shared" si="10"/>
        <v>-9.2999999999999972</v>
      </c>
      <c r="P11" s="638">
        <f t="shared" si="11"/>
        <v>-14.699999999999996</v>
      </c>
      <c r="Q11" s="638">
        <f t="shared" si="12"/>
        <v>-0.70000000000000284</v>
      </c>
      <c r="R11" s="638">
        <f t="shared" si="13"/>
        <v>-11</v>
      </c>
      <c r="S11" s="638">
        <f t="shared" si="14"/>
        <v>-13.5</v>
      </c>
      <c r="T11" s="638">
        <f t="shared" si="15"/>
        <v>-10.399999999999991</v>
      </c>
      <c r="U11" s="638"/>
      <c r="V11" s="638">
        <f t="shared" si="16"/>
        <v>-17.799999999999997</v>
      </c>
      <c r="W11" s="638">
        <f t="shared" si="17"/>
        <v>-10</v>
      </c>
      <c r="X11" s="638">
        <f t="shared" si="18"/>
        <v>-8.1000000000000014</v>
      </c>
      <c r="Y11" s="638">
        <f t="shared" si="19"/>
        <v>-40.9</v>
      </c>
      <c r="Z11" s="638">
        <f t="shared" si="20"/>
        <v>-13.200000000000003</v>
      </c>
      <c r="AA11" s="638">
        <f t="shared" si="21"/>
        <v>-15</v>
      </c>
    </row>
    <row r="12" spans="1:27" s="923" customFormat="1">
      <c r="A12" s="963" t="s">
        <v>624</v>
      </c>
      <c r="B12" s="964">
        <f t="shared" si="0"/>
        <v>-10.200000000000003</v>
      </c>
      <c r="C12" s="977"/>
      <c r="D12" s="964">
        <f t="shared" si="1"/>
        <v>-27.5</v>
      </c>
      <c r="E12" s="964">
        <f t="shared" si="2"/>
        <v>-29.700000000000003</v>
      </c>
      <c r="F12" s="964">
        <f t="shared" si="3"/>
        <v>-24.900000000000006</v>
      </c>
      <c r="G12" s="963"/>
      <c r="H12" s="638">
        <f t="shared" si="4"/>
        <v>-12.799999999999997</v>
      </c>
      <c r="I12" s="638">
        <f t="shared" si="5"/>
        <v>-10.299999999999997</v>
      </c>
      <c r="J12" s="638">
        <f t="shared" si="6"/>
        <v>-1.5999999999999943</v>
      </c>
      <c r="K12" s="638">
        <f t="shared" si="7"/>
        <v>-25.199999999999996</v>
      </c>
      <c r="L12" s="638">
        <f t="shared" si="8"/>
        <v>-11.499999999999993</v>
      </c>
      <c r="M12" s="638">
        <f t="shared" si="9"/>
        <v>-14.099999999999994</v>
      </c>
      <c r="N12" s="638"/>
      <c r="O12" s="638">
        <f t="shared" si="10"/>
        <v>-8.2999999999999972</v>
      </c>
      <c r="P12" s="638">
        <f t="shared" si="11"/>
        <v>-9.7999999999999972</v>
      </c>
      <c r="Q12" s="638">
        <f t="shared" si="12"/>
        <v>2.0999999999999943</v>
      </c>
      <c r="R12" s="638">
        <f t="shared" si="13"/>
        <v>-12.100000000000009</v>
      </c>
      <c r="S12" s="638">
        <f t="shared" si="14"/>
        <v>-12.300000000000004</v>
      </c>
      <c r="T12" s="638">
        <f t="shared" si="15"/>
        <v>-10.5</v>
      </c>
      <c r="U12" s="638"/>
      <c r="V12" s="638">
        <f t="shared" si="16"/>
        <v>-17</v>
      </c>
      <c r="W12" s="638">
        <f t="shared" si="17"/>
        <v>-10.399999999999999</v>
      </c>
      <c r="X12" s="638">
        <f t="shared" si="18"/>
        <v>-6.1000000000000014</v>
      </c>
      <c r="Y12" s="638">
        <f t="shared" si="19"/>
        <v>-39.6</v>
      </c>
      <c r="Z12" s="638">
        <f t="shared" si="20"/>
        <v>-10</v>
      </c>
      <c r="AA12" s="638">
        <f t="shared" si="21"/>
        <v>-17.399999999999999</v>
      </c>
    </row>
    <row r="13" spans="1:27" s="923" customFormat="1">
      <c r="A13" s="963" t="s">
        <v>625</v>
      </c>
      <c r="B13" s="964">
        <f t="shared" si="0"/>
        <v>-10.200000000000003</v>
      </c>
      <c r="C13" s="977"/>
      <c r="D13" s="964">
        <f t="shared" si="1"/>
        <v>-28</v>
      </c>
      <c r="E13" s="964">
        <f t="shared" si="2"/>
        <v>-29.900000000000006</v>
      </c>
      <c r="F13" s="964">
        <f t="shared" si="3"/>
        <v>-25.500000000000007</v>
      </c>
      <c r="G13" s="963"/>
      <c r="H13" s="638">
        <f t="shared" si="4"/>
        <v>-13.100000000000001</v>
      </c>
      <c r="I13" s="638">
        <f t="shared" si="5"/>
        <v>-11.399999999999999</v>
      </c>
      <c r="J13" s="638">
        <f t="shared" si="6"/>
        <v>-1.2000000000000028</v>
      </c>
      <c r="K13" s="638">
        <f t="shared" si="7"/>
        <v>-23</v>
      </c>
      <c r="L13" s="638">
        <f t="shared" si="8"/>
        <v>-14.700000000000003</v>
      </c>
      <c r="M13" s="638">
        <f t="shared" si="9"/>
        <v>-14.200000000000003</v>
      </c>
      <c r="N13" s="638"/>
      <c r="O13" s="638">
        <f t="shared" si="10"/>
        <v>-8.6999999999999886</v>
      </c>
      <c r="P13" s="638">
        <f t="shared" si="11"/>
        <v>-12.699999999999996</v>
      </c>
      <c r="Q13" s="638">
        <f t="shared" si="12"/>
        <v>2.2000000000000028</v>
      </c>
      <c r="R13" s="638">
        <f t="shared" si="13"/>
        <v>-8.8999999999999915</v>
      </c>
      <c r="S13" s="638">
        <f t="shared" si="14"/>
        <v>-16.099999999999994</v>
      </c>
      <c r="T13" s="638">
        <f t="shared" si="15"/>
        <v>-10.599999999999994</v>
      </c>
      <c r="U13" s="638"/>
      <c r="V13" s="638">
        <f t="shared" si="16"/>
        <v>-17.200000000000003</v>
      </c>
      <c r="W13" s="638">
        <f t="shared" si="17"/>
        <v>-9.8000000000000043</v>
      </c>
      <c r="X13" s="638">
        <f t="shared" si="18"/>
        <v>-5.5000000000000071</v>
      </c>
      <c r="Y13" s="638">
        <f t="shared" si="19"/>
        <v>-39.100000000000009</v>
      </c>
      <c r="Z13" s="638">
        <f t="shared" si="20"/>
        <v>-12.700000000000003</v>
      </c>
      <c r="AA13" s="638">
        <f t="shared" si="21"/>
        <v>-17.300000000000004</v>
      </c>
    </row>
    <row r="14" spans="1:27" s="923" customFormat="1">
      <c r="A14" s="963" t="s">
        <v>626</v>
      </c>
      <c r="B14" s="964">
        <f t="shared" si="0"/>
        <v>-10.199999999999989</v>
      </c>
      <c r="C14" s="977"/>
      <c r="D14" s="964">
        <f t="shared" si="1"/>
        <v>-27.599999999999994</v>
      </c>
      <c r="E14" s="964">
        <f t="shared" si="2"/>
        <v>-29.700000000000003</v>
      </c>
      <c r="F14" s="964">
        <f t="shared" si="3"/>
        <v>-25.1</v>
      </c>
      <c r="G14" s="963"/>
      <c r="H14" s="638">
        <f t="shared" si="4"/>
        <v>-13.099999999999994</v>
      </c>
      <c r="I14" s="638">
        <f t="shared" si="5"/>
        <v>-12.499999999999993</v>
      </c>
      <c r="J14" s="638">
        <f t="shared" si="6"/>
        <v>-3</v>
      </c>
      <c r="K14" s="638">
        <f t="shared" si="7"/>
        <v>-23.699999999999996</v>
      </c>
      <c r="L14" s="638">
        <f t="shared" si="8"/>
        <v>-11.999999999999993</v>
      </c>
      <c r="M14" s="638">
        <f t="shared" si="9"/>
        <v>-13.999999999999993</v>
      </c>
      <c r="N14" s="638"/>
      <c r="O14" s="638">
        <f t="shared" si="10"/>
        <v>-8.2000000000000028</v>
      </c>
      <c r="P14" s="638">
        <f t="shared" si="11"/>
        <v>-13.400000000000006</v>
      </c>
      <c r="Q14" s="638">
        <f t="shared" si="12"/>
        <v>0.59999999999999432</v>
      </c>
      <c r="R14" s="638">
        <f t="shared" si="13"/>
        <v>-8.7999999999999972</v>
      </c>
      <c r="S14" s="638">
        <f t="shared" si="14"/>
        <v>-12.5</v>
      </c>
      <c r="T14" s="638">
        <f t="shared" si="15"/>
        <v>-9.9000000000000057</v>
      </c>
      <c r="U14" s="638"/>
      <c r="V14" s="638">
        <f t="shared" si="16"/>
        <v>-17.900000000000006</v>
      </c>
      <c r="W14" s="638">
        <f t="shared" si="17"/>
        <v>-11.400000000000006</v>
      </c>
      <c r="X14" s="638">
        <f t="shared" si="18"/>
        <v>-7.4000000000000057</v>
      </c>
      <c r="Y14" s="638">
        <f t="shared" si="19"/>
        <v>-39.300000000000004</v>
      </c>
      <c r="Z14" s="638">
        <f t="shared" si="20"/>
        <v>-11.100000000000001</v>
      </c>
      <c r="AA14" s="638">
        <f t="shared" si="21"/>
        <v>-18</v>
      </c>
    </row>
    <row r="15" spans="1:27" s="923" customFormat="1">
      <c r="A15" s="963" t="s">
        <v>627</v>
      </c>
      <c r="B15" s="964">
        <f t="shared" si="0"/>
        <v>-10</v>
      </c>
      <c r="C15" s="977"/>
      <c r="D15" s="978" t="s">
        <v>493</v>
      </c>
      <c r="E15" s="978" t="s">
        <v>493</v>
      </c>
      <c r="F15" s="978" t="s">
        <v>493</v>
      </c>
      <c r="G15" s="963"/>
      <c r="H15" s="638">
        <f t="shared" si="4"/>
        <v>-13.800000000000004</v>
      </c>
      <c r="I15" s="638">
        <f t="shared" si="5"/>
        <v>-11.400000000000006</v>
      </c>
      <c r="J15" s="638">
        <f t="shared" si="6"/>
        <v>-3.9000000000000057</v>
      </c>
      <c r="K15" s="638">
        <f t="shared" si="7"/>
        <v>-24.400000000000006</v>
      </c>
      <c r="L15" s="638">
        <f t="shared" si="8"/>
        <v>-12.100000000000009</v>
      </c>
      <c r="M15" s="638">
        <f t="shared" si="9"/>
        <v>-15.200000000000003</v>
      </c>
      <c r="N15" s="638"/>
      <c r="O15" s="638">
        <f t="shared" si="10"/>
        <v>-9.3000000000000114</v>
      </c>
      <c r="P15" s="638">
        <f t="shared" si="11"/>
        <v>-12.800000000000011</v>
      </c>
      <c r="Q15" s="638">
        <f t="shared" si="12"/>
        <v>0.29999999999999716</v>
      </c>
      <c r="R15" s="638">
        <f t="shared" si="13"/>
        <v>-10.800000000000011</v>
      </c>
      <c r="S15" s="638">
        <f t="shared" si="14"/>
        <v>-13.700000000000003</v>
      </c>
      <c r="T15" s="638">
        <f t="shared" si="15"/>
        <v>-11.300000000000011</v>
      </c>
      <c r="U15" s="638"/>
      <c r="V15" s="638">
        <f t="shared" si="16"/>
        <v>-17.999999999999993</v>
      </c>
      <c r="W15" s="638">
        <f t="shared" si="17"/>
        <v>-9.8999999999999915</v>
      </c>
      <c r="X15" s="638">
        <f t="shared" si="18"/>
        <v>-8.5999999999999943</v>
      </c>
      <c r="Y15" s="638">
        <f t="shared" si="19"/>
        <v>-39.099999999999994</v>
      </c>
      <c r="Z15" s="638">
        <f t="shared" si="20"/>
        <v>-10.199999999999996</v>
      </c>
      <c r="AA15" s="638">
        <f t="shared" si="21"/>
        <v>-18.799999999999997</v>
      </c>
    </row>
    <row r="16" spans="1:27" s="923" customFormat="1">
      <c r="A16" s="963" t="s">
        <v>578</v>
      </c>
      <c r="B16" s="964">
        <f t="shared" si="0"/>
        <v>-9.7999999999999972</v>
      </c>
      <c r="C16" s="977"/>
      <c r="D16" s="964">
        <f>X65-AB65</f>
        <v>-30.5</v>
      </c>
      <c r="E16" s="964">
        <f>AF65-AJ65</f>
        <v>-33.300000000000004</v>
      </c>
      <c r="F16" s="964">
        <f>AN65-AR65</f>
        <v>-27.1</v>
      </c>
      <c r="G16" s="963"/>
      <c r="H16" s="638">
        <f t="shared" si="4"/>
        <v>-12.500000000000007</v>
      </c>
      <c r="I16" s="638">
        <f t="shared" si="5"/>
        <v>-11.000000000000007</v>
      </c>
      <c r="J16" s="638">
        <f t="shared" si="6"/>
        <v>-2.5</v>
      </c>
      <c r="K16" s="638">
        <f t="shared" si="7"/>
        <v>-21.900000000000006</v>
      </c>
      <c r="L16" s="638">
        <f t="shared" si="8"/>
        <v>-11.800000000000004</v>
      </c>
      <c r="M16" s="638">
        <f t="shared" si="9"/>
        <v>-14.200000000000003</v>
      </c>
      <c r="N16" s="638"/>
      <c r="O16" s="638">
        <f t="shared" si="10"/>
        <v>-8.2999999999999972</v>
      </c>
      <c r="P16" s="638">
        <f t="shared" si="11"/>
        <v>-11.599999999999994</v>
      </c>
      <c r="Q16" s="638">
        <f t="shared" si="12"/>
        <v>1.4000000000000057</v>
      </c>
      <c r="R16" s="638">
        <f t="shared" si="13"/>
        <v>-8.2000000000000028</v>
      </c>
      <c r="S16" s="638">
        <f t="shared" si="14"/>
        <v>-14.399999999999999</v>
      </c>
      <c r="T16" s="638">
        <f t="shared" si="15"/>
        <v>-10.5</v>
      </c>
      <c r="U16" s="638"/>
      <c r="V16" s="638">
        <f t="shared" si="16"/>
        <v>-16.599999999999994</v>
      </c>
      <c r="W16" s="638">
        <f t="shared" si="17"/>
        <v>-10.099999999999994</v>
      </c>
      <c r="X16" s="638">
        <f t="shared" si="18"/>
        <v>-7.0999999999999943</v>
      </c>
      <c r="Y16" s="638">
        <f t="shared" si="19"/>
        <v>-37.799999999999997</v>
      </c>
      <c r="Z16" s="638">
        <f t="shared" si="20"/>
        <v>-8.8999999999999915</v>
      </c>
      <c r="AA16" s="638">
        <f t="shared" si="21"/>
        <v>-17.499999999999993</v>
      </c>
    </row>
    <row r="17" spans="1:27" s="923" customFormat="1">
      <c r="A17" s="963" t="s">
        <v>579</v>
      </c>
      <c r="B17" s="964">
        <f t="shared" si="0"/>
        <v>-10</v>
      </c>
      <c r="C17" s="977"/>
      <c r="D17" s="964">
        <f>X66-AB66</f>
        <v>-30.299999999999997</v>
      </c>
      <c r="E17" s="964">
        <f>AF66-AJ66</f>
        <v>-32.4</v>
      </c>
      <c r="F17" s="964">
        <f>AN66-AR66</f>
        <v>-27.6</v>
      </c>
      <c r="G17" s="963"/>
      <c r="H17" s="638">
        <f t="shared" si="4"/>
        <v>-12.099999999999994</v>
      </c>
      <c r="I17" s="638">
        <f t="shared" si="5"/>
        <v>-10.799999999999997</v>
      </c>
      <c r="J17" s="638">
        <f t="shared" si="6"/>
        <v>-3.7999999999999972</v>
      </c>
      <c r="K17" s="638">
        <f t="shared" si="7"/>
        <v>-21.899999999999991</v>
      </c>
      <c r="L17" s="638">
        <f t="shared" si="8"/>
        <v>-10</v>
      </c>
      <c r="M17" s="638">
        <f t="shared" si="9"/>
        <v>-13.499999999999993</v>
      </c>
      <c r="N17" s="638"/>
      <c r="O17" s="638">
        <f t="shared" si="10"/>
        <v>-7.7000000000000028</v>
      </c>
      <c r="P17" s="638">
        <f t="shared" si="11"/>
        <v>-12.299999999999997</v>
      </c>
      <c r="Q17" s="638">
        <f t="shared" si="12"/>
        <v>0.20000000000000284</v>
      </c>
      <c r="R17" s="638">
        <f t="shared" si="13"/>
        <v>-8.2999999999999972</v>
      </c>
      <c r="S17" s="638">
        <f t="shared" si="14"/>
        <v>-10.900000000000006</v>
      </c>
      <c r="T17" s="638">
        <f t="shared" si="15"/>
        <v>-9.7000000000000028</v>
      </c>
      <c r="U17" s="638"/>
      <c r="V17" s="638">
        <f t="shared" si="16"/>
        <v>-16.100000000000001</v>
      </c>
      <c r="W17" s="638">
        <f t="shared" si="17"/>
        <v>-8.7000000000000028</v>
      </c>
      <c r="X17" s="638">
        <f t="shared" si="18"/>
        <v>-8.5</v>
      </c>
      <c r="Y17" s="638">
        <f t="shared" si="19"/>
        <v>-36.5</v>
      </c>
      <c r="Z17" s="638">
        <f t="shared" si="20"/>
        <v>-8.4000000000000057</v>
      </c>
      <c r="AA17" s="638">
        <f t="shared" si="21"/>
        <v>-16.900000000000006</v>
      </c>
    </row>
    <row r="18" spans="1:27" s="923" customFormat="1">
      <c r="A18" s="963" t="s">
        <v>580</v>
      </c>
      <c r="B18" s="964">
        <f t="shared" si="0"/>
        <v>-9.8999999999999915</v>
      </c>
      <c r="C18" s="977"/>
      <c r="D18" s="964">
        <f>X67-AB67</f>
        <v>-29.4</v>
      </c>
      <c r="E18" s="964">
        <f>AF67-AJ67</f>
        <v>-31.900000000000006</v>
      </c>
      <c r="F18" s="964">
        <f>AN67-AR67</f>
        <v>-26.200000000000003</v>
      </c>
      <c r="G18" s="963"/>
      <c r="H18" s="638">
        <f t="shared" si="4"/>
        <v>-11.700000000000003</v>
      </c>
      <c r="I18" s="638">
        <f t="shared" si="5"/>
        <v>-11.400000000000006</v>
      </c>
      <c r="J18" s="638">
        <f t="shared" si="6"/>
        <v>-2.4000000000000057</v>
      </c>
      <c r="K18" s="638">
        <f t="shared" si="7"/>
        <v>-21.5</v>
      </c>
      <c r="L18" s="638">
        <f t="shared" si="8"/>
        <v>-8.5999999999999943</v>
      </c>
      <c r="M18" s="638">
        <f t="shared" si="9"/>
        <v>-13.700000000000003</v>
      </c>
      <c r="N18" s="638"/>
      <c r="O18" s="638">
        <f t="shared" si="10"/>
        <v>-6.8999999999999915</v>
      </c>
      <c r="P18" s="638">
        <f t="shared" si="11"/>
        <v>-12.799999999999997</v>
      </c>
      <c r="Q18" s="638">
        <f t="shared" si="12"/>
        <v>1.6000000000000085</v>
      </c>
      <c r="R18" s="638">
        <f t="shared" si="13"/>
        <v>-8.2999999999999972</v>
      </c>
      <c r="S18" s="638">
        <f t="shared" si="14"/>
        <v>-9.0999999999999943</v>
      </c>
      <c r="T18" s="638">
        <f t="shared" si="15"/>
        <v>-8.7999999999999972</v>
      </c>
      <c r="U18" s="638"/>
      <c r="V18" s="638">
        <f t="shared" si="16"/>
        <v>-16</v>
      </c>
      <c r="W18" s="638">
        <f t="shared" si="17"/>
        <v>-9.5</v>
      </c>
      <c r="X18" s="638">
        <f t="shared" si="18"/>
        <v>-7.1000000000000085</v>
      </c>
      <c r="Y18" s="638">
        <f t="shared" si="19"/>
        <v>-36.200000000000003</v>
      </c>
      <c r="Z18" s="638">
        <f t="shared" si="20"/>
        <v>-7.3000000000000043</v>
      </c>
      <c r="AA18" s="638">
        <f t="shared" si="21"/>
        <v>-18.100000000000001</v>
      </c>
    </row>
    <row r="19" spans="1:27" s="923" customFormat="1">
      <c r="A19" s="963" t="s">
        <v>921</v>
      </c>
      <c r="B19" s="964">
        <f t="shared" si="0"/>
        <v>-9.3000000000000114</v>
      </c>
      <c r="C19" s="977"/>
      <c r="D19" s="964">
        <f>X68-AB68</f>
        <v>-27.900000000000006</v>
      </c>
      <c r="E19" s="964">
        <f>AF68-AJ68</f>
        <v>-30.999999999999993</v>
      </c>
      <c r="F19" s="964">
        <f>AN68-AR68</f>
        <v>-24.299999999999997</v>
      </c>
      <c r="G19" s="963"/>
      <c r="H19" s="638">
        <f t="shared" si="4"/>
        <v>-11.800000000000011</v>
      </c>
      <c r="I19" s="638">
        <f t="shared" si="5"/>
        <v>-9.2000000000000028</v>
      </c>
      <c r="J19" s="638">
        <f t="shared" si="6"/>
        <v>-2.6000000000000085</v>
      </c>
      <c r="K19" s="638">
        <f t="shared" si="7"/>
        <v>-21.900000000000006</v>
      </c>
      <c r="L19" s="638">
        <f t="shared" si="8"/>
        <v>-9.5</v>
      </c>
      <c r="M19" s="638">
        <f t="shared" si="9"/>
        <v>-13.400000000000006</v>
      </c>
      <c r="N19" s="638"/>
      <c r="O19" s="638">
        <f t="shared" si="10"/>
        <v>-7</v>
      </c>
      <c r="P19" s="638">
        <f t="shared" si="11"/>
        <v>-11.900000000000006</v>
      </c>
      <c r="Q19" s="638">
        <f t="shared" si="12"/>
        <v>1.5999999999999943</v>
      </c>
      <c r="R19" s="638">
        <f t="shared" si="13"/>
        <v>-9.7000000000000028</v>
      </c>
      <c r="S19" s="638">
        <f t="shared" si="14"/>
        <v>-7.3000000000000114</v>
      </c>
      <c r="T19" s="638">
        <f t="shared" si="15"/>
        <v>-9.3000000000000114</v>
      </c>
      <c r="U19" s="638"/>
      <c r="V19" s="638">
        <f t="shared" si="16"/>
        <v>-16.100000000000001</v>
      </c>
      <c r="W19" s="638">
        <f t="shared" si="17"/>
        <v>-6.4000000000000057</v>
      </c>
      <c r="X19" s="638">
        <f t="shared" si="18"/>
        <v>-7</v>
      </c>
      <c r="Y19" s="638">
        <f t="shared" si="19"/>
        <v>-34.9</v>
      </c>
      <c r="Z19" s="638">
        <f t="shared" si="20"/>
        <v>-10.700000000000003</v>
      </c>
      <c r="AA19" s="638">
        <f t="shared" si="21"/>
        <v>-17.100000000000001</v>
      </c>
    </row>
    <row r="20" spans="1:27" s="923" customFormat="1">
      <c r="D20" s="976"/>
      <c r="E20" s="976"/>
      <c r="F20" s="976"/>
      <c r="H20" s="638"/>
    </row>
    <row r="21" spans="1:27" s="166" customFormat="1" ht="30.75" customHeight="1">
      <c r="B21" s="975" t="s">
        <v>2</v>
      </c>
      <c r="C21" s="975"/>
      <c r="D21" s="975" t="s">
        <v>927</v>
      </c>
      <c r="E21" s="975" t="s">
        <v>943</v>
      </c>
      <c r="F21" s="975" t="s">
        <v>944</v>
      </c>
      <c r="H21" s="166" t="s">
        <v>927</v>
      </c>
      <c r="O21" s="166" t="s">
        <v>928</v>
      </c>
      <c r="V21" s="166" t="s">
        <v>929</v>
      </c>
    </row>
    <row r="22" spans="1:27" s="923" customFormat="1">
      <c r="B22" s="957" t="s">
        <v>155</v>
      </c>
      <c r="C22" s="957"/>
      <c r="D22" s="957" t="s">
        <v>37</v>
      </c>
      <c r="E22" s="957" t="s">
        <v>37</v>
      </c>
      <c r="F22" s="957" t="s">
        <v>37</v>
      </c>
      <c r="H22" s="923" t="s">
        <v>36</v>
      </c>
      <c r="I22" s="923" t="s">
        <v>275</v>
      </c>
      <c r="J22" s="923" t="s">
        <v>271</v>
      </c>
      <c r="K22" s="923" t="s">
        <v>923</v>
      </c>
      <c r="L22" s="923" t="s">
        <v>833</v>
      </c>
      <c r="M22" s="923" t="s">
        <v>445</v>
      </c>
      <c r="O22" s="923" t="s">
        <v>36</v>
      </c>
      <c r="P22" s="923" t="s">
        <v>275</v>
      </c>
      <c r="Q22" s="923" t="s">
        <v>271</v>
      </c>
      <c r="R22" s="923" t="s">
        <v>923</v>
      </c>
      <c r="S22" s="923" t="s">
        <v>833</v>
      </c>
      <c r="T22" s="923" t="s">
        <v>445</v>
      </c>
      <c r="V22" s="923" t="s">
        <v>36</v>
      </c>
      <c r="W22" s="923" t="s">
        <v>275</v>
      </c>
      <c r="X22" s="923" t="s">
        <v>271</v>
      </c>
      <c r="Y22" s="923" t="s">
        <v>923</v>
      </c>
      <c r="Z22" s="923" t="s">
        <v>833</v>
      </c>
      <c r="AA22" s="923" t="s">
        <v>445</v>
      </c>
    </row>
    <row r="23" spans="1:27" s="923" customFormat="1">
      <c r="A23" s="963" t="s">
        <v>618</v>
      </c>
      <c r="B23" s="964">
        <f t="shared" ref="B23:B36" si="22">H84-D84</f>
        <v>-15.299999999999997</v>
      </c>
      <c r="C23" s="977"/>
      <c r="D23" s="964">
        <f t="shared" ref="D23:D31" si="23">X84-AB84</f>
        <v>-30.799999999999997</v>
      </c>
      <c r="E23" s="964">
        <f t="shared" ref="E23:E31" si="24">AF84-AJ84</f>
        <v>-35.199999999999996</v>
      </c>
      <c r="F23" s="964">
        <f t="shared" ref="F23:F31" si="25">AN84-AR84</f>
        <v>-26.100000000000009</v>
      </c>
      <c r="G23" s="963"/>
      <c r="H23" s="638">
        <f t="shared" ref="H23:H36" si="26">H142-D142</f>
        <v>-16.600000000000009</v>
      </c>
      <c r="I23" s="638">
        <f t="shared" ref="I23:I36" si="27">AB142-D142</f>
        <v>-14.100000000000009</v>
      </c>
      <c r="J23" s="638">
        <f t="shared" ref="J23:J36" si="28">AF142-D142</f>
        <v>-5.7000000000000028</v>
      </c>
      <c r="K23" s="638">
        <f t="shared" ref="K23:K36" si="29">AJ142-D142</f>
        <v>-30.200000000000003</v>
      </c>
      <c r="L23" s="638">
        <f t="shared" ref="L23:L36" si="30">AN142-D142</f>
        <v>-16.100000000000009</v>
      </c>
      <c r="M23" s="638">
        <f t="shared" ref="M23:M36" si="31">AR142-D142</f>
        <v>-18.700000000000003</v>
      </c>
      <c r="O23" s="638">
        <f t="shared" ref="O23:O36" si="32">P142-L142</f>
        <v>-13.799999999999997</v>
      </c>
      <c r="P23" s="638">
        <f t="shared" ref="P23:P36" si="33">AV142-L142</f>
        <v>-14</v>
      </c>
      <c r="Q23" s="638">
        <f t="shared" ref="Q23:Q36" si="34">AZ142-L142</f>
        <v>-4.5</v>
      </c>
      <c r="R23" s="638">
        <f t="shared" ref="R23:R36" si="35">BD142-L142</f>
        <v>-19.199999999999996</v>
      </c>
      <c r="S23" s="638">
        <f t="shared" ref="S23:S36" si="36">BH142-L142</f>
        <v>-16.499999999999993</v>
      </c>
      <c r="T23" s="638">
        <f t="shared" ref="T23:T36" si="37">BL142-L142</f>
        <v>-15.399999999999991</v>
      </c>
      <c r="V23" s="638">
        <f t="shared" ref="V23:V36" si="38">X142-T142</f>
        <v>-18.499999999999993</v>
      </c>
      <c r="W23" s="638">
        <f t="shared" ref="W23:W36" si="39">BP142-T142</f>
        <v>-12.099999999999994</v>
      </c>
      <c r="X23" s="638">
        <f t="shared" ref="X23:X36" si="40">BT142-T142</f>
        <v>-7.3999999999999915</v>
      </c>
      <c r="Y23" s="638">
        <f t="shared" ref="Y23:Y36" si="41">BX142-T142</f>
        <v>-42.599999999999994</v>
      </c>
      <c r="Z23" s="638">
        <f t="shared" ref="Z23:Z36" si="42">CB142-T142</f>
        <v>-13.999999999999993</v>
      </c>
      <c r="AA23" s="638">
        <f t="shared" ref="AA23:AA36" si="43">CF142-T142</f>
        <v>-21.999999999999993</v>
      </c>
    </row>
    <row r="24" spans="1:27" s="923" customFormat="1">
      <c r="A24" s="963" t="s">
        <v>619</v>
      </c>
      <c r="B24" s="964">
        <f t="shared" si="22"/>
        <v>-13.700000000000003</v>
      </c>
      <c r="C24" s="977"/>
      <c r="D24" s="964">
        <f t="shared" si="23"/>
        <v>-28.799999999999997</v>
      </c>
      <c r="E24" s="964">
        <f t="shared" si="24"/>
        <v>-33.199999999999996</v>
      </c>
      <c r="F24" s="964">
        <f t="shared" si="25"/>
        <v>-23.899999999999991</v>
      </c>
      <c r="G24" s="963"/>
      <c r="H24" s="638">
        <f t="shared" si="26"/>
        <v>-16.300000000000004</v>
      </c>
      <c r="I24" s="638">
        <f t="shared" si="27"/>
        <v>-11.300000000000004</v>
      </c>
      <c r="J24" s="638">
        <f t="shared" si="28"/>
        <v>-5.8000000000000114</v>
      </c>
      <c r="K24" s="638">
        <f t="shared" si="29"/>
        <v>-30.600000000000009</v>
      </c>
      <c r="L24" s="638">
        <f t="shared" si="30"/>
        <v>-15.700000000000003</v>
      </c>
      <c r="M24" s="638">
        <f t="shared" si="31"/>
        <v>-18.200000000000003</v>
      </c>
      <c r="O24" s="638">
        <f t="shared" si="32"/>
        <v>-14.900000000000006</v>
      </c>
      <c r="P24" s="638">
        <f t="shared" si="33"/>
        <v>-16.700000000000003</v>
      </c>
      <c r="Q24" s="638">
        <f t="shared" si="34"/>
        <v>-6.2999999999999972</v>
      </c>
      <c r="R24" s="638">
        <f t="shared" si="35"/>
        <v>-17.900000000000006</v>
      </c>
      <c r="S24" s="638">
        <f t="shared" si="36"/>
        <v>-18.200000000000003</v>
      </c>
      <c r="T24" s="638">
        <f t="shared" si="37"/>
        <v>-16</v>
      </c>
      <c r="V24" s="638">
        <f t="shared" si="38"/>
        <v>-16.899999999999999</v>
      </c>
      <c r="W24" s="638">
        <f t="shared" si="39"/>
        <v>-5.7000000000000028</v>
      </c>
      <c r="X24" s="638">
        <f t="shared" si="40"/>
        <v>-5.6000000000000014</v>
      </c>
      <c r="Y24" s="638">
        <f t="shared" si="41"/>
        <v>-43.9</v>
      </c>
      <c r="Z24" s="638">
        <f t="shared" si="42"/>
        <v>-12.399999999999999</v>
      </c>
      <c r="AA24" s="638">
        <f t="shared" si="43"/>
        <v>-19.700000000000003</v>
      </c>
    </row>
    <row r="25" spans="1:27" s="923" customFormat="1">
      <c r="A25" s="963" t="s">
        <v>620</v>
      </c>
      <c r="B25" s="964">
        <f t="shared" si="22"/>
        <v>-14.500000000000007</v>
      </c>
      <c r="C25" s="977"/>
      <c r="D25" s="964">
        <f t="shared" si="23"/>
        <v>-28.300000000000004</v>
      </c>
      <c r="E25" s="964">
        <f t="shared" si="24"/>
        <v>-34.099999999999994</v>
      </c>
      <c r="F25" s="964">
        <f t="shared" si="25"/>
        <v>-22.399999999999991</v>
      </c>
      <c r="G25" s="963"/>
      <c r="H25" s="638">
        <f t="shared" si="26"/>
        <v>-15.899999999999991</v>
      </c>
      <c r="I25" s="638">
        <f t="shared" si="27"/>
        <v>-10.799999999999997</v>
      </c>
      <c r="J25" s="638">
        <f t="shared" si="28"/>
        <v>-5.3999999999999915</v>
      </c>
      <c r="K25" s="638">
        <f t="shared" si="29"/>
        <v>-29.799999999999997</v>
      </c>
      <c r="L25" s="638">
        <f t="shared" si="30"/>
        <v>-14.399999999999991</v>
      </c>
      <c r="M25" s="638">
        <f t="shared" si="31"/>
        <v>-18.899999999999991</v>
      </c>
      <c r="O25" s="638">
        <f t="shared" si="32"/>
        <v>-12.900000000000006</v>
      </c>
      <c r="P25" s="638">
        <f t="shared" si="33"/>
        <v>-14.400000000000006</v>
      </c>
      <c r="Q25" s="638">
        <f t="shared" si="34"/>
        <v>-4.6000000000000085</v>
      </c>
      <c r="R25" s="638">
        <f t="shared" si="35"/>
        <v>-17</v>
      </c>
      <c r="S25" s="638">
        <f t="shared" si="36"/>
        <v>-15.400000000000006</v>
      </c>
      <c r="T25" s="638">
        <f t="shared" si="37"/>
        <v>-14.100000000000009</v>
      </c>
      <c r="V25" s="638">
        <f t="shared" si="38"/>
        <v>-17.799999999999997</v>
      </c>
      <c r="W25" s="638">
        <f t="shared" si="39"/>
        <v>-6.5</v>
      </c>
      <c r="X25" s="638">
        <f t="shared" si="40"/>
        <v>-6.5</v>
      </c>
      <c r="Y25" s="638">
        <f t="shared" si="41"/>
        <v>-43.599999999999994</v>
      </c>
      <c r="Z25" s="638">
        <f t="shared" si="42"/>
        <v>-11.899999999999999</v>
      </c>
      <c r="AA25" s="638">
        <f t="shared" si="43"/>
        <v>-23</v>
      </c>
    </row>
    <row r="26" spans="1:27" s="923" customFormat="1">
      <c r="A26" s="963" t="s">
        <v>621</v>
      </c>
      <c r="B26" s="964">
        <f t="shared" si="22"/>
        <v>-15.200000000000003</v>
      </c>
      <c r="C26" s="977"/>
      <c r="D26" s="964">
        <f t="shared" si="23"/>
        <v>-29.200000000000003</v>
      </c>
      <c r="E26" s="964">
        <f t="shared" si="24"/>
        <v>-35.000000000000007</v>
      </c>
      <c r="F26" s="964">
        <f t="shared" si="25"/>
        <v>-23.299999999999997</v>
      </c>
      <c r="G26" s="963"/>
      <c r="H26" s="638">
        <f t="shared" si="26"/>
        <v>-14.300000000000004</v>
      </c>
      <c r="I26" s="638">
        <f t="shared" si="27"/>
        <v>-14</v>
      </c>
      <c r="J26" s="638">
        <f t="shared" si="28"/>
        <v>-4.2999999999999972</v>
      </c>
      <c r="K26" s="638">
        <f t="shared" si="29"/>
        <v>-30</v>
      </c>
      <c r="L26" s="638">
        <f t="shared" si="30"/>
        <v>-11.800000000000004</v>
      </c>
      <c r="M26" s="638">
        <f t="shared" si="31"/>
        <v>-15.900000000000006</v>
      </c>
      <c r="O26" s="638">
        <f t="shared" si="32"/>
        <v>-11.700000000000003</v>
      </c>
      <c r="P26" s="638">
        <f t="shared" si="33"/>
        <v>-18.399999999999999</v>
      </c>
      <c r="Q26" s="638">
        <f t="shared" si="34"/>
        <v>-2.3999999999999915</v>
      </c>
      <c r="R26" s="638">
        <f t="shared" si="35"/>
        <v>-18.199999999999996</v>
      </c>
      <c r="S26" s="638">
        <f t="shared" si="36"/>
        <v>-14.200000000000003</v>
      </c>
      <c r="T26" s="638">
        <f t="shared" si="37"/>
        <v>-11.299999999999997</v>
      </c>
      <c r="V26" s="638">
        <f t="shared" si="38"/>
        <v>-16.100000000000001</v>
      </c>
      <c r="W26" s="638">
        <f t="shared" si="39"/>
        <v>-9</v>
      </c>
      <c r="X26" s="638">
        <f t="shared" si="40"/>
        <v>-6.7999999999999972</v>
      </c>
      <c r="Y26" s="638">
        <f t="shared" si="41"/>
        <v>-42.1</v>
      </c>
      <c r="Z26" s="638">
        <f t="shared" si="42"/>
        <v>-8.3999999999999986</v>
      </c>
      <c r="AA26" s="638">
        <f t="shared" si="43"/>
        <v>-20.200000000000003</v>
      </c>
    </row>
    <row r="27" spans="1:27" s="923" customFormat="1">
      <c r="A27" s="963" t="s">
        <v>622</v>
      </c>
      <c r="B27" s="964">
        <f t="shared" si="22"/>
        <v>-15.500000000000007</v>
      </c>
      <c r="C27" s="977"/>
      <c r="D27" s="964">
        <f t="shared" si="23"/>
        <v>-30.300000000000004</v>
      </c>
      <c r="E27" s="964">
        <f t="shared" si="24"/>
        <v>-34.300000000000004</v>
      </c>
      <c r="F27" s="964">
        <f t="shared" si="25"/>
        <v>-26.1</v>
      </c>
      <c r="G27" s="963"/>
      <c r="H27" s="638">
        <f t="shared" si="26"/>
        <v>-14.800000000000004</v>
      </c>
      <c r="I27" s="638">
        <f t="shared" si="27"/>
        <v>-12.900000000000006</v>
      </c>
      <c r="J27" s="638">
        <f t="shared" si="28"/>
        <v>-5</v>
      </c>
      <c r="K27" s="638">
        <f t="shared" si="29"/>
        <v>-28.400000000000006</v>
      </c>
      <c r="L27" s="638">
        <f t="shared" si="30"/>
        <v>-15.400000000000006</v>
      </c>
      <c r="M27" s="638">
        <f t="shared" si="31"/>
        <v>-14.200000000000003</v>
      </c>
      <c r="O27" s="638">
        <f t="shared" si="32"/>
        <v>-11.700000000000003</v>
      </c>
      <c r="P27" s="638">
        <f t="shared" si="33"/>
        <v>-14.799999999999997</v>
      </c>
      <c r="Q27" s="638">
        <f t="shared" si="34"/>
        <v>-0.59999999999999432</v>
      </c>
      <c r="R27" s="638">
        <f t="shared" si="35"/>
        <v>-17</v>
      </c>
      <c r="S27" s="638">
        <f t="shared" si="36"/>
        <v>-16.900000000000006</v>
      </c>
      <c r="T27" s="638">
        <f t="shared" si="37"/>
        <v>-10.700000000000003</v>
      </c>
      <c r="V27" s="638">
        <f t="shared" si="38"/>
        <v>-16.800000000000004</v>
      </c>
      <c r="W27" s="638">
        <f t="shared" si="39"/>
        <v>-10.5</v>
      </c>
      <c r="X27" s="638">
        <f t="shared" si="40"/>
        <v>-9.4000000000000057</v>
      </c>
      <c r="Y27" s="638">
        <f t="shared" si="41"/>
        <v>-40.300000000000004</v>
      </c>
      <c r="Z27" s="638">
        <f t="shared" si="42"/>
        <v>-12.5</v>
      </c>
      <c r="AA27" s="638">
        <f t="shared" si="43"/>
        <v>-17</v>
      </c>
    </row>
    <row r="28" spans="1:27" s="923" customFormat="1">
      <c r="A28" s="963" t="s">
        <v>623</v>
      </c>
      <c r="B28" s="964">
        <f t="shared" si="22"/>
        <v>-14.100000000000001</v>
      </c>
      <c r="C28" s="977"/>
      <c r="D28" s="964">
        <f t="shared" si="23"/>
        <v>-27.800000000000004</v>
      </c>
      <c r="E28" s="964">
        <f t="shared" si="24"/>
        <v>-30.299999999999997</v>
      </c>
      <c r="F28" s="964">
        <f t="shared" si="25"/>
        <v>-24.900000000000006</v>
      </c>
      <c r="G28" s="963"/>
      <c r="H28" s="638">
        <f t="shared" si="26"/>
        <v>-15.899999999999991</v>
      </c>
      <c r="I28" s="638">
        <f t="shared" si="27"/>
        <v>-13.899999999999991</v>
      </c>
      <c r="J28" s="638">
        <f t="shared" si="28"/>
        <v>-7.6999999999999886</v>
      </c>
      <c r="K28" s="638">
        <f t="shared" si="29"/>
        <v>-25.099999999999994</v>
      </c>
      <c r="L28" s="638">
        <f t="shared" si="30"/>
        <v>-16.099999999999994</v>
      </c>
      <c r="M28" s="638">
        <f t="shared" si="31"/>
        <v>-17.199999999999996</v>
      </c>
      <c r="O28" s="638">
        <f t="shared" si="32"/>
        <v>-12.600000000000009</v>
      </c>
      <c r="P28" s="638">
        <f t="shared" si="33"/>
        <v>-18.500000000000007</v>
      </c>
      <c r="Q28" s="638">
        <f t="shared" si="34"/>
        <v>-7.4000000000000057</v>
      </c>
      <c r="R28" s="638">
        <f t="shared" si="35"/>
        <v>-13.300000000000011</v>
      </c>
      <c r="S28" s="638">
        <f t="shared" si="36"/>
        <v>-14.700000000000003</v>
      </c>
      <c r="T28" s="638">
        <f t="shared" si="37"/>
        <v>-12.900000000000006</v>
      </c>
      <c r="V28" s="638">
        <f t="shared" si="38"/>
        <v>-18.400000000000006</v>
      </c>
      <c r="W28" s="638">
        <f t="shared" si="39"/>
        <v>-9.2000000000000028</v>
      </c>
      <c r="X28" s="638">
        <f t="shared" si="40"/>
        <v>-8.7000000000000028</v>
      </c>
      <c r="Y28" s="638">
        <f t="shared" si="41"/>
        <v>-38.6</v>
      </c>
      <c r="Z28" s="638">
        <f t="shared" si="42"/>
        <v>-15.5</v>
      </c>
      <c r="AA28" s="638">
        <f t="shared" si="43"/>
        <v>-20.900000000000006</v>
      </c>
    </row>
    <row r="29" spans="1:27" s="923" customFormat="1">
      <c r="A29" s="963" t="s">
        <v>624</v>
      </c>
      <c r="B29" s="964">
        <f t="shared" si="22"/>
        <v>-14.200000000000003</v>
      </c>
      <c r="C29" s="977"/>
      <c r="D29" s="964">
        <f t="shared" si="23"/>
        <v>-26</v>
      </c>
      <c r="E29" s="964">
        <f t="shared" si="24"/>
        <v>-29.299999999999997</v>
      </c>
      <c r="F29" s="964">
        <f t="shared" si="25"/>
        <v>-22</v>
      </c>
      <c r="G29" s="963"/>
      <c r="H29" s="638">
        <f t="shared" si="26"/>
        <v>-13.399999999999999</v>
      </c>
      <c r="I29" s="638">
        <f t="shared" si="27"/>
        <v>-12.299999999999997</v>
      </c>
      <c r="J29" s="638">
        <f t="shared" si="28"/>
        <v>-3.0999999999999943</v>
      </c>
      <c r="K29" s="638">
        <f t="shared" si="29"/>
        <v>-23.699999999999996</v>
      </c>
      <c r="L29" s="638">
        <f t="shared" si="30"/>
        <v>-13.799999999999997</v>
      </c>
      <c r="M29" s="638">
        <f t="shared" si="31"/>
        <v>-15.399999999999999</v>
      </c>
      <c r="O29" s="638">
        <f t="shared" si="32"/>
        <v>-11.599999999999994</v>
      </c>
      <c r="P29" s="638">
        <f t="shared" si="33"/>
        <v>-12.199999999999989</v>
      </c>
      <c r="Q29" s="638">
        <f t="shared" si="34"/>
        <v>-2.6999999999999886</v>
      </c>
      <c r="R29" s="638">
        <f t="shared" si="35"/>
        <v>-13.899999999999991</v>
      </c>
      <c r="S29" s="638">
        <f t="shared" si="36"/>
        <v>-15.599999999999994</v>
      </c>
      <c r="T29" s="638">
        <f t="shared" si="37"/>
        <v>-13</v>
      </c>
      <c r="V29" s="638">
        <f t="shared" si="38"/>
        <v>-14.500000000000007</v>
      </c>
      <c r="W29" s="638">
        <f t="shared" si="39"/>
        <v>-10.900000000000006</v>
      </c>
      <c r="X29" s="638">
        <f t="shared" si="40"/>
        <v>-4.1000000000000085</v>
      </c>
      <c r="Y29" s="638">
        <f t="shared" si="41"/>
        <v>-36.200000000000003</v>
      </c>
      <c r="Z29" s="638">
        <f t="shared" si="42"/>
        <v>-10.600000000000009</v>
      </c>
      <c r="AA29" s="638">
        <f t="shared" si="43"/>
        <v>-17.500000000000007</v>
      </c>
    </row>
    <row r="30" spans="1:27" s="923" customFormat="1">
      <c r="A30" s="963" t="s">
        <v>625</v>
      </c>
      <c r="B30" s="964">
        <f t="shared" si="22"/>
        <v>-13.399999999999999</v>
      </c>
      <c r="C30" s="977"/>
      <c r="D30" s="964">
        <f t="shared" si="23"/>
        <v>-26.799999999999997</v>
      </c>
      <c r="E30" s="964">
        <f t="shared" si="24"/>
        <v>-29</v>
      </c>
      <c r="F30" s="964">
        <f t="shared" si="25"/>
        <v>-24.000000000000007</v>
      </c>
      <c r="G30" s="963"/>
      <c r="H30" s="638">
        <f t="shared" si="26"/>
        <v>-14.799999999999997</v>
      </c>
      <c r="I30" s="638">
        <f t="shared" si="27"/>
        <v>-15.100000000000001</v>
      </c>
      <c r="J30" s="638">
        <f t="shared" si="28"/>
        <v>-2.9000000000000057</v>
      </c>
      <c r="K30" s="638">
        <f t="shared" si="29"/>
        <v>-22.6</v>
      </c>
      <c r="L30" s="638">
        <f t="shared" si="30"/>
        <v>-18</v>
      </c>
      <c r="M30" s="638">
        <f t="shared" si="31"/>
        <v>-15.5</v>
      </c>
      <c r="O30" s="638">
        <f t="shared" si="32"/>
        <v>-12.200000000000003</v>
      </c>
      <c r="P30" s="638">
        <f t="shared" si="33"/>
        <v>-15.700000000000003</v>
      </c>
      <c r="Q30" s="638">
        <f t="shared" si="34"/>
        <v>-0.40000000000000568</v>
      </c>
      <c r="R30" s="638">
        <f t="shared" si="35"/>
        <v>-12.200000000000003</v>
      </c>
      <c r="S30" s="638">
        <f t="shared" si="36"/>
        <v>-20.800000000000004</v>
      </c>
      <c r="T30" s="638">
        <f t="shared" si="37"/>
        <v>-12.200000000000003</v>
      </c>
      <c r="V30" s="638">
        <f t="shared" si="38"/>
        <v>-17.099999999999994</v>
      </c>
      <c r="W30" s="638">
        <f t="shared" si="39"/>
        <v>-13.799999999999997</v>
      </c>
      <c r="X30" s="638">
        <f t="shared" si="40"/>
        <v>-6.6999999999999957</v>
      </c>
      <c r="Y30" s="638">
        <f t="shared" si="41"/>
        <v>-35.4</v>
      </c>
      <c r="Z30" s="638">
        <f t="shared" si="42"/>
        <v>-14.399999999999999</v>
      </c>
      <c r="AA30" s="638">
        <f t="shared" si="43"/>
        <v>-19</v>
      </c>
    </row>
    <row r="31" spans="1:27" s="923" customFormat="1">
      <c r="A31" s="963" t="s">
        <v>626</v>
      </c>
      <c r="B31" s="964">
        <f t="shared" si="22"/>
        <v>-14.5</v>
      </c>
      <c r="C31" s="977"/>
      <c r="D31" s="964">
        <f t="shared" si="23"/>
        <v>-25.6</v>
      </c>
      <c r="E31" s="964">
        <f t="shared" si="24"/>
        <v>-29.5</v>
      </c>
      <c r="F31" s="964">
        <f t="shared" si="25"/>
        <v>-21.1</v>
      </c>
      <c r="G31" s="963"/>
      <c r="H31" s="638">
        <f t="shared" si="26"/>
        <v>-14.100000000000001</v>
      </c>
      <c r="I31" s="638">
        <f t="shared" si="27"/>
        <v>-15.700000000000003</v>
      </c>
      <c r="J31" s="638">
        <f t="shared" si="28"/>
        <v>-4.1000000000000085</v>
      </c>
      <c r="K31" s="638">
        <f t="shared" si="29"/>
        <v>-22.200000000000003</v>
      </c>
      <c r="L31" s="638">
        <f t="shared" si="30"/>
        <v>-15.100000000000001</v>
      </c>
      <c r="M31" s="638">
        <f t="shared" si="31"/>
        <v>-15.100000000000001</v>
      </c>
      <c r="O31" s="638">
        <f t="shared" si="32"/>
        <v>-10.599999999999994</v>
      </c>
      <c r="P31" s="638">
        <f t="shared" si="33"/>
        <v>-19.200000000000003</v>
      </c>
      <c r="Q31" s="638">
        <f t="shared" si="34"/>
        <v>-1.2999999999999972</v>
      </c>
      <c r="R31" s="638">
        <f t="shared" si="35"/>
        <v>-9.0999999999999943</v>
      </c>
      <c r="S31" s="638">
        <f t="shared" si="36"/>
        <v>-16.200000000000003</v>
      </c>
      <c r="T31" s="638">
        <f t="shared" si="37"/>
        <v>-11.5</v>
      </c>
      <c r="V31" s="638">
        <f t="shared" si="38"/>
        <v>-17</v>
      </c>
      <c r="W31" s="638">
        <f t="shared" si="39"/>
        <v>-11.599999999999994</v>
      </c>
      <c r="X31" s="638">
        <f t="shared" si="40"/>
        <v>-7.8999999999999986</v>
      </c>
      <c r="Y31" s="638">
        <f t="shared" si="41"/>
        <v>-36</v>
      </c>
      <c r="Z31" s="638">
        <f t="shared" si="42"/>
        <v>-12.799999999999997</v>
      </c>
      <c r="AA31" s="638">
        <f t="shared" si="43"/>
        <v>-18.699999999999996</v>
      </c>
    </row>
    <row r="32" spans="1:27" s="923" customFormat="1">
      <c r="A32" s="963" t="s">
        <v>627</v>
      </c>
      <c r="B32" s="964">
        <f t="shared" si="22"/>
        <v>-14.099999999999994</v>
      </c>
      <c r="C32" s="977"/>
      <c r="D32" s="978" t="s">
        <v>493</v>
      </c>
      <c r="E32" s="978" t="s">
        <v>493</v>
      </c>
      <c r="F32" s="978" t="s">
        <v>493</v>
      </c>
      <c r="G32" s="963"/>
      <c r="H32" s="638">
        <f t="shared" si="26"/>
        <v>-14.200000000000003</v>
      </c>
      <c r="I32" s="638">
        <f t="shared" si="27"/>
        <v>-13.299999999999997</v>
      </c>
      <c r="J32" s="638">
        <f t="shared" si="28"/>
        <v>-5.5999999999999943</v>
      </c>
      <c r="K32" s="638">
        <f t="shared" si="29"/>
        <v>-23.5</v>
      </c>
      <c r="L32" s="638">
        <f t="shared" si="30"/>
        <v>-14.600000000000001</v>
      </c>
      <c r="M32" s="638">
        <f t="shared" si="31"/>
        <v>-14.399999999999999</v>
      </c>
      <c r="O32" s="638">
        <f t="shared" si="32"/>
        <v>-10.599999999999994</v>
      </c>
      <c r="P32" s="638">
        <f t="shared" si="33"/>
        <v>-14.799999999999997</v>
      </c>
      <c r="Q32" s="638">
        <f t="shared" si="34"/>
        <v>-2.2999999999999972</v>
      </c>
      <c r="R32" s="638">
        <f t="shared" si="35"/>
        <v>-10.699999999999989</v>
      </c>
      <c r="S32" s="638">
        <f t="shared" si="36"/>
        <v>-17.699999999999996</v>
      </c>
      <c r="T32" s="638">
        <f t="shared" si="37"/>
        <v>-9.5999999999999943</v>
      </c>
      <c r="V32" s="638">
        <f t="shared" si="38"/>
        <v>-16.899999999999999</v>
      </c>
      <c r="W32" s="638">
        <f t="shared" si="39"/>
        <v>-10.599999999999994</v>
      </c>
      <c r="X32" s="638">
        <f t="shared" si="40"/>
        <v>-9.5</v>
      </c>
      <c r="Y32" s="638">
        <f t="shared" si="41"/>
        <v>-37.299999999999997</v>
      </c>
      <c r="Z32" s="638">
        <f t="shared" si="42"/>
        <v>-10.699999999999996</v>
      </c>
      <c r="AA32" s="638">
        <f t="shared" si="43"/>
        <v>-18.899999999999999</v>
      </c>
    </row>
    <row r="33" spans="1:27" s="923" customFormat="1">
      <c r="A33" s="963" t="s">
        <v>578</v>
      </c>
      <c r="B33" s="964">
        <f t="shared" si="22"/>
        <v>-14.700000000000003</v>
      </c>
      <c r="C33" s="977"/>
      <c r="D33" s="964">
        <f>X94-AB94</f>
        <v>-26.9</v>
      </c>
      <c r="E33" s="964">
        <f>AF94-AJ94</f>
        <v>-30.099999999999994</v>
      </c>
      <c r="F33" s="964">
        <f>AN94-AR94</f>
        <v>-22.400000000000006</v>
      </c>
      <c r="G33" s="963"/>
      <c r="H33" s="638">
        <f t="shared" si="26"/>
        <v>-14.099999999999994</v>
      </c>
      <c r="I33" s="638">
        <f t="shared" si="27"/>
        <v>-16.299999999999997</v>
      </c>
      <c r="J33" s="638">
        <f t="shared" si="28"/>
        <v>-5.3999999999999915</v>
      </c>
      <c r="K33" s="638">
        <f t="shared" si="29"/>
        <v>-21.599999999999994</v>
      </c>
      <c r="L33" s="638">
        <f t="shared" si="30"/>
        <v>-14.5</v>
      </c>
      <c r="M33" s="638">
        <f t="shared" si="31"/>
        <v>-15</v>
      </c>
      <c r="O33" s="638">
        <f t="shared" si="32"/>
        <v>-12.200000000000003</v>
      </c>
      <c r="P33" s="638">
        <f t="shared" si="33"/>
        <v>-13.599999999999994</v>
      </c>
      <c r="Q33" s="638">
        <f t="shared" si="34"/>
        <v>-4.5</v>
      </c>
      <c r="R33" s="638">
        <f t="shared" si="35"/>
        <v>-10</v>
      </c>
      <c r="S33" s="638">
        <f t="shared" si="36"/>
        <v>-20.599999999999994</v>
      </c>
      <c r="T33" s="638">
        <f t="shared" si="37"/>
        <v>-10.899999999999991</v>
      </c>
      <c r="V33" s="638">
        <f t="shared" si="38"/>
        <v>-15.199999999999996</v>
      </c>
      <c r="W33" s="638">
        <f t="shared" si="39"/>
        <v>-16.999999999999993</v>
      </c>
      <c r="X33" s="638">
        <f t="shared" si="40"/>
        <v>-6.7999999999999972</v>
      </c>
      <c r="Y33" s="638">
        <f t="shared" si="41"/>
        <v>-36.099999999999994</v>
      </c>
      <c r="Z33" s="638">
        <f t="shared" si="42"/>
        <v>-8.0999999999999943</v>
      </c>
      <c r="AA33" s="638">
        <f t="shared" si="43"/>
        <v>-18.399999999999991</v>
      </c>
    </row>
    <row r="34" spans="1:27" s="923" customFormat="1">
      <c r="A34" s="963" t="s">
        <v>579</v>
      </c>
      <c r="B34" s="964">
        <f t="shared" si="22"/>
        <v>-13</v>
      </c>
      <c r="C34" s="977"/>
      <c r="D34" s="964">
        <f>X95-AB95</f>
        <v>-27.6</v>
      </c>
      <c r="E34" s="964">
        <f>AF95-AJ95</f>
        <v>-28.700000000000003</v>
      </c>
      <c r="F34" s="964">
        <f>AN95-AR95</f>
        <v>-25.1</v>
      </c>
      <c r="G34" s="963"/>
      <c r="H34" s="638">
        <f t="shared" si="26"/>
        <v>-13.200000000000003</v>
      </c>
      <c r="I34" s="638">
        <f t="shared" si="27"/>
        <v>-15.900000000000006</v>
      </c>
      <c r="J34" s="638">
        <f t="shared" si="28"/>
        <v>-4.5</v>
      </c>
      <c r="K34" s="638">
        <f t="shared" si="29"/>
        <v>-21.5</v>
      </c>
      <c r="L34" s="638">
        <f t="shared" si="30"/>
        <v>-12.100000000000009</v>
      </c>
      <c r="M34" s="638">
        <f t="shared" si="31"/>
        <v>-15.100000000000001</v>
      </c>
      <c r="O34" s="638">
        <f t="shared" si="32"/>
        <v>-9.9000000000000057</v>
      </c>
      <c r="P34" s="638">
        <f t="shared" si="33"/>
        <v>-18.700000000000003</v>
      </c>
      <c r="Q34" s="638">
        <f t="shared" si="34"/>
        <v>-1.2999999999999972</v>
      </c>
      <c r="R34" s="638">
        <f t="shared" si="35"/>
        <v>-9.7000000000000028</v>
      </c>
      <c r="S34" s="638">
        <f t="shared" si="36"/>
        <v>-14.900000000000006</v>
      </c>
      <c r="T34" s="638">
        <f t="shared" si="37"/>
        <v>-9.4000000000000057</v>
      </c>
      <c r="V34" s="638">
        <f t="shared" si="38"/>
        <v>-15.300000000000004</v>
      </c>
      <c r="W34" s="638">
        <f t="shared" si="39"/>
        <v>-12.100000000000009</v>
      </c>
      <c r="X34" s="638">
        <f t="shared" si="40"/>
        <v>-8.1000000000000085</v>
      </c>
      <c r="Y34" s="638">
        <f t="shared" si="41"/>
        <v>-34.300000000000004</v>
      </c>
      <c r="Z34" s="638">
        <f t="shared" si="42"/>
        <v>-8.4000000000000057</v>
      </c>
      <c r="AA34" s="638">
        <f t="shared" si="43"/>
        <v>-20.100000000000009</v>
      </c>
    </row>
    <row r="35" spans="1:27" s="923" customFormat="1">
      <c r="A35" s="963" t="s">
        <v>580</v>
      </c>
      <c r="B35" s="964">
        <f t="shared" si="22"/>
        <v>-13.599999999999994</v>
      </c>
      <c r="C35" s="977"/>
      <c r="D35" s="964">
        <f>X96-AB96</f>
        <v>-26.5</v>
      </c>
      <c r="E35" s="964">
        <f>AF96-AJ96</f>
        <v>-25.599999999999994</v>
      </c>
      <c r="F35" s="964">
        <f>AN96-AR96</f>
        <v>-25.6</v>
      </c>
      <c r="G35" s="963"/>
      <c r="H35" s="638">
        <f t="shared" si="26"/>
        <v>-12.400000000000006</v>
      </c>
      <c r="I35" s="638">
        <f t="shared" si="27"/>
        <v>-15.600000000000001</v>
      </c>
      <c r="J35" s="638">
        <f t="shared" si="28"/>
        <v>-2.7999999999999972</v>
      </c>
      <c r="K35" s="638">
        <f t="shared" si="29"/>
        <v>-24.300000000000004</v>
      </c>
      <c r="L35" s="638">
        <f t="shared" si="30"/>
        <v>-10</v>
      </c>
      <c r="M35" s="638">
        <f t="shared" si="31"/>
        <v>-14</v>
      </c>
      <c r="O35" s="638">
        <f t="shared" si="32"/>
        <v>-9.7999999999999972</v>
      </c>
      <c r="P35" s="638">
        <f t="shared" si="33"/>
        <v>-17.900000000000006</v>
      </c>
      <c r="Q35" s="638">
        <f t="shared" si="34"/>
        <v>0.5</v>
      </c>
      <c r="R35" s="638">
        <f t="shared" si="35"/>
        <v>-11.799999999999997</v>
      </c>
      <c r="S35" s="638">
        <f t="shared" si="36"/>
        <v>-13.299999999999997</v>
      </c>
      <c r="T35" s="638">
        <f t="shared" si="37"/>
        <v>-10.600000000000009</v>
      </c>
      <c r="V35" s="638">
        <f t="shared" si="38"/>
        <v>-13.700000000000003</v>
      </c>
      <c r="W35" s="638">
        <f t="shared" si="39"/>
        <v>-12.200000000000003</v>
      </c>
      <c r="X35" s="638">
        <f t="shared" si="40"/>
        <v>-6.7000000000000028</v>
      </c>
      <c r="Y35" s="638">
        <f t="shared" si="41"/>
        <v>-37.5</v>
      </c>
      <c r="Z35" s="638">
        <f t="shared" si="42"/>
        <v>-5.5</v>
      </c>
      <c r="AA35" s="638">
        <f t="shared" si="43"/>
        <v>-16.700000000000003</v>
      </c>
    </row>
    <row r="36" spans="1:27" s="923" customFormat="1">
      <c r="A36" s="963" t="s">
        <v>921</v>
      </c>
      <c r="B36" s="964">
        <f t="shared" si="22"/>
        <v>-12.5</v>
      </c>
      <c r="C36" s="977"/>
      <c r="D36" s="964">
        <f>X97-AB97</f>
        <v>-27.000000000000007</v>
      </c>
      <c r="E36" s="964">
        <f>AF97-AJ97</f>
        <v>-30</v>
      </c>
      <c r="F36" s="964">
        <f>AN97-AR97</f>
        <v>-23.000000000000007</v>
      </c>
      <c r="G36" s="963"/>
      <c r="H36" s="638">
        <f t="shared" si="26"/>
        <v>-12.400000000000006</v>
      </c>
      <c r="I36" s="638">
        <f t="shared" si="27"/>
        <v>-11.200000000000003</v>
      </c>
      <c r="J36" s="638">
        <f t="shared" si="28"/>
        <v>-4.5</v>
      </c>
      <c r="K36" s="638">
        <f t="shared" si="29"/>
        <v>-22.100000000000009</v>
      </c>
      <c r="L36" s="638">
        <f t="shared" si="30"/>
        <v>-11.100000000000009</v>
      </c>
      <c r="M36" s="638">
        <f t="shared" si="31"/>
        <v>-13.700000000000003</v>
      </c>
      <c r="O36" s="638">
        <f t="shared" si="32"/>
        <v>-9.2999999999999972</v>
      </c>
      <c r="P36" s="638">
        <f t="shared" si="33"/>
        <v>-19.5</v>
      </c>
      <c r="Q36" s="638">
        <f t="shared" si="34"/>
        <v>-1.5</v>
      </c>
      <c r="R36" s="638">
        <f t="shared" si="35"/>
        <v>-11</v>
      </c>
      <c r="S36" s="638">
        <f t="shared" si="36"/>
        <v>-12.099999999999994</v>
      </c>
      <c r="T36" s="638">
        <f t="shared" si="37"/>
        <v>-8.7999999999999972</v>
      </c>
      <c r="V36" s="638">
        <f t="shared" si="38"/>
        <v>-14.899999999999999</v>
      </c>
      <c r="W36" s="638">
        <f t="shared" si="39"/>
        <v>-3</v>
      </c>
      <c r="X36" s="638">
        <f t="shared" si="40"/>
        <v>-7.7999999999999972</v>
      </c>
      <c r="Y36" s="638">
        <f t="shared" si="41"/>
        <v>-34.799999999999997</v>
      </c>
      <c r="Z36" s="638">
        <f t="shared" si="42"/>
        <v>-8.8999999999999915</v>
      </c>
      <c r="AA36" s="638">
        <f t="shared" si="43"/>
        <v>-18.299999999999997</v>
      </c>
    </row>
    <row r="37" spans="1:27" s="923" customFormat="1">
      <c r="H37" s="638"/>
      <c r="I37" s="638"/>
      <c r="J37" s="638"/>
      <c r="K37" s="638"/>
      <c r="L37" s="638"/>
      <c r="M37" s="638"/>
      <c r="O37" s="638"/>
      <c r="P37" s="638"/>
      <c r="Q37" s="638"/>
      <c r="R37" s="638"/>
      <c r="S37" s="638"/>
      <c r="T37" s="638"/>
      <c r="V37" s="966"/>
      <c r="W37" s="966"/>
      <c r="X37" s="966"/>
      <c r="Y37" s="966"/>
      <c r="Z37" s="966"/>
      <c r="AA37" s="966"/>
    </row>
    <row r="38" spans="1:27" s="923" customFormat="1">
      <c r="B38" s="923" t="s">
        <v>938</v>
      </c>
      <c r="D38" s="923" t="s">
        <v>939</v>
      </c>
      <c r="H38" s="638" t="s">
        <v>942</v>
      </c>
      <c r="I38" s="638"/>
      <c r="J38" s="638"/>
      <c r="K38" s="638"/>
      <c r="L38" s="638"/>
      <c r="M38" s="638"/>
      <c r="O38" s="638"/>
      <c r="P38" s="638"/>
      <c r="Q38" s="638"/>
      <c r="R38" s="638"/>
      <c r="S38" s="638"/>
      <c r="T38" s="638"/>
      <c r="V38" s="966"/>
      <c r="W38" s="966"/>
      <c r="X38" s="966"/>
      <c r="Y38" s="966"/>
      <c r="Z38" s="966"/>
      <c r="AA38" s="966"/>
    </row>
    <row r="39" spans="1:27" s="923" customFormat="1">
      <c r="D39" s="923" t="s">
        <v>940</v>
      </c>
      <c r="H39" s="638"/>
      <c r="I39" s="638"/>
      <c r="J39" s="638"/>
      <c r="K39" s="638"/>
      <c r="L39" s="638"/>
      <c r="M39" s="638"/>
      <c r="O39" s="638"/>
      <c r="P39" s="638"/>
      <c r="Q39" s="638"/>
      <c r="R39" s="638"/>
      <c r="S39" s="638"/>
      <c r="T39" s="638"/>
      <c r="V39" s="966"/>
      <c r="W39" s="966"/>
      <c r="X39" s="966"/>
      <c r="Y39" s="966"/>
      <c r="Z39" s="966"/>
      <c r="AA39" s="966"/>
    </row>
    <row r="40" spans="1:27" s="923" customFormat="1">
      <c r="D40" s="923" t="s">
        <v>941</v>
      </c>
    </row>
    <row r="41" spans="1:27" s="923" customFormat="1"/>
    <row r="42" spans="1:27" s="923" customFormat="1">
      <c r="A42" s="923" t="s">
        <v>974</v>
      </c>
    </row>
    <row r="43" spans="1:27" s="923" customFormat="1"/>
    <row r="44" spans="1:27" s="160" customForma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row>
    <row r="45" spans="1:27" s="160" customFormat="1">
      <c r="B45" s="923"/>
      <c r="C45" s="923"/>
      <c r="D45" s="923"/>
      <c r="E45" s="923"/>
      <c r="F45" s="923"/>
      <c r="G45" s="923"/>
    </row>
    <row r="46" spans="1:27" s="923" customFormat="1" ht="15.75">
      <c r="A46" s="967" t="s">
        <v>157</v>
      </c>
    </row>
    <row r="47" spans="1:27" s="923" customFormat="1">
      <c r="A47" s="968" t="s">
        <v>1112</v>
      </c>
    </row>
    <row r="48" spans="1:27" s="923" customFormat="1"/>
    <row r="49" spans="1:69" s="923" customFormat="1">
      <c r="A49" s="969" t="s">
        <v>158</v>
      </c>
      <c r="B49" s="969" t="s">
        <v>159</v>
      </c>
    </row>
    <row r="50" spans="1:69" s="923" customFormat="1">
      <c r="A50" s="969" t="s">
        <v>532</v>
      </c>
      <c r="B50" s="969" t="s">
        <v>533</v>
      </c>
    </row>
    <row r="51" spans="1:69" s="923" customFormat="1">
      <c r="A51" s="969" t="s">
        <v>534</v>
      </c>
      <c r="B51" s="969" t="s">
        <v>270</v>
      </c>
    </row>
    <row r="52" spans="1:69" s="923" customFormat="1"/>
    <row r="53" spans="1:69" s="923" customFormat="1" ht="39" customHeight="1">
      <c r="A53" s="970" t="s">
        <v>35</v>
      </c>
      <c r="B53" s="1632" t="s">
        <v>930</v>
      </c>
      <c r="C53" s="1633"/>
      <c r="D53" s="1633"/>
      <c r="E53" s="1633"/>
      <c r="F53" s="1632" t="s">
        <v>931</v>
      </c>
      <c r="G53" s="1633"/>
      <c r="H53" s="1633"/>
      <c r="I53" s="1633"/>
      <c r="J53" s="1632" t="s">
        <v>977</v>
      </c>
      <c r="K53" s="1633"/>
      <c r="L53" s="1633"/>
      <c r="M53" s="1633"/>
      <c r="N53" s="1632" t="s">
        <v>978</v>
      </c>
      <c r="O53" s="1633"/>
      <c r="P53" s="1633"/>
      <c r="Q53" s="1633"/>
      <c r="R53" s="1632" t="s">
        <v>979</v>
      </c>
      <c r="S53" s="1633"/>
      <c r="T53" s="1633"/>
      <c r="U53" s="1633"/>
      <c r="V53" s="1632" t="s">
        <v>980</v>
      </c>
      <c r="W53" s="1633"/>
      <c r="X53" s="1633"/>
      <c r="Y53" s="1633"/>
      <c r="Z53" s="1632" t="s">
        <v>981</v>
      </c>
      <c r="AA53" s="1633"/>
      <c r="AB53" s="1633"/>
      <c r="AC53" s="1633"/>
      <c r="AD53" s="1632" t="s">
        <v>982</v>
      </c>
      <c r="AE53" s="1633"/>
      <c r="AF53" s="1633"/>
      <c r="AG53" s="1633"/>
      <c r="AH53" s="1632" t="s">
        <v>983</v>
      </c>
      <c r="AI53" s="1633"/>
      <c r="AJ53" s="1633"/>
      <c r="AK53" s="1633"/>
      <c r="AL53" s="1632" t="s">
        <v>984</v>
      </c>
      <c r="AM53" s="1633"/>
      <c r="AN53" s="1633"/>
      <c r="AO53" s="1633"/>
      <c r="AP53" s="1632" t="s">
        <v>985</v>
      </c>
      <c r="AQ53" s="1633"/>
      <c r="AR53" s="1633"/>
      <c r="AS53" s="1633"/>
      <c r="AT53" s="1632"/>
      <c r="AU53" s="1633"/>
      <c r="AV53" s="1633"/>
      <c r="AW53" s="1633"/>
      <c r="AX53" s="1632"/>
      <c r="AY53" s="1633"/>
      <c r="AZ53" s="1633"/>
      <c r="BA53" s="1633"/>
      <c r="BB53" s="1632"/>
      <c r="BC53" s="1633"/>
      <c r="BD53" s="1633"/>
      <c r="BE53" s="1633"/>
      <c r="BF53" s="1632"/>
      <c r="BG53" s="1633"/>
      <c r="BH53" s="1633"/>
      <c r="BI53" s="1633"/>
      <c r="BJ53" s="1632"/>
      <c r="BK53" s="1633"/>
      <c r="BL53" s="1633"/>
      <c r="BM53" s="1633"/>
      <c r="BN53" s="1632"/>
      <c r="BO53" s="1633"/>
      <c r="BP53" s="1633"/>
      <c r="BQ53" s="1633"/>
    </row>
    <row r="54" spans="1:69" s="923" customFormat="1" ht="26.1" customHeight="1">
      <c r="B54" s="971" t="s">
        <v>160</v>
      </c>
      <c r="C54" s="971" t="s">
        <v>161</v>
      </c>
      <c r="D54" s="971" t="s">
        <v>162</v>
      </c>
      <c r="E54" s="971" t="s">
        <v>163</v>
      </c>
      <c r="F54" s="971" t="s">
        <v>160</v>
      </c>
      <c r="G54" s="971" t="s">
        <v>161</v>
      </c>
      <c r="H54" s="971" t="s">
        <v>162</v>
      </c>
      <c r="I54" s="971" t="s">
        <v>163</v>
      </c>
      <c r="J54" s="971" t="s">
        <v>160</v>
      </c>
      <c r="K54" s="971" t="s">
        <v>161</v>
      </c>
      <c r="L54" s="971" t="s">
        <v>162</v>
      </c>
      <c r="M54" s="971" t="s">
        <v>163</v>
      </c>
      <c r="N54" s="971" t="s">
        <v>160</v>
      </c>
      <c r="O54" s="971" t="s">
        <v>161</v>
      </c>
      <c r="P54" s="971" t="s">
        <v>162</v>
      </c>
      <c r="Q54" s="971" t="s">
        <v>163</v>
      </c>
      <c r="R54" s="971" t="s">
        <v>160</v>
      </c>
      <c r="S54" s="971" t="s">
        <v>161</v>
      </c>
      <c r="T54" s="971" t="s">
        <v>162</v>
      </c>
      <c r="U54" s="971" t="s">
        <v>163</v>
      </c>
      <c r="V54" s="971" t="s">
        <v>160</v>
      </c>
      <c r="W54" s="971" t="s">
        <v>161</v>
      </c>
      <c r="X54" s="971" t="s">
        <v>162</v>
      </c>
      <c r="Y54" s="971" t="s">
        <v>163</v>
      </c>
      <c r="Z54" s="971" t="s">
        <v>160</v>
      </c>
      <c r="AA54" s="971" t="s">
        <v>161</v>
      </c>
      <c r="AB54" s="971" t="s">
        <v>162</v>
      </c>
      <c r="AC54" s="971" t="s">
        <v>163</v>
      </c>
      <c r="AD54" s="971" t="s">
        <v>160</v>
      </c>
      <c r="AE54" s="971" t="s">
        <v>161</v>
      </c>
      <c r="AF54" s="971" t="s">
        <v>162</v>
      </c>
      <c r="AG54" s="971" t="s">
        <v>163</v>
      </c>
      <c r="AH54" s="971" t="s">
        <v>160</v>
      </c>
      <c r="AI54" s="971" t="s">
        <v>161</v>
      </c>
      <c r="AJ54" s="971" t="s">
        <v>162</v>
      </c>
      <c r="AK54" s="971" t="s">
        <v>163</v>
      </c>
      <c r="AL54" s="971" t="s">
        <v>160</v>
      </c>
      <c r="AM54" s="971" t="s">
        <v>161</v>
      </c>
      <c r="AN54" s="971" t="s">
        <v>162</v>
      </c>
      <c r="AO54" s="971" t="s">
        <v>163</v>
      </c>
      <c r="AP54" s="971" t="s">
        <v>160</v>
      </c>
      <c r="AQ54" s="971" t="s">
        <v>161</v>
      </c>
      <c r="AR54" s="971" t="s">
        <v>162</v>
      </c>
      <c r="AS54" s="971" t="s">
        <v>163</v>
      </c>
      <c r="AT54" s="971"/>
      <c r="AU54" s="971"/>
      <c r="AV54" s="971"/>
      <c r="AW54" s="971"/>
      <c r="AX54" s="971"/>
      <c r="AY54" s="971"/>
      <c r="AZ54" s="971"/>
      <c r="BA54" s="971"/>
      <c r="BB54" s="971"/>
      <c r="BC54" s="971"/>
      <c r="BD54" s="971"/>
      <c r="BE54" s="971"/>
      <c r="BF54" s="971"/>
      <c r="BG54" s="971"/>
      <c r="BH54" s="971"/>
      <c r="BI54" s="971"/>
      <c r="BJ54" s="971"/>
      <c r="BK54" s="971"/>
      <c r="BL54" s="971"/>
      <c r="BM54" s="971"/>
      <c r="BN54" s="971"/>
      <c r="BO54" s="971"/>
      <c r="BP54" s="971"/>
      <c r="BQ54" s="971"/>
    </row>
    <row r="55" spans="1:69" s="923" customFormat="1">
      <c r="A55" s="972" t="s">
        <v>618</v>
      </c>
      <c r="B55" s="973">
        <v>14992400</v>
      </c>
      <c r="C55" s="973">
        <v>18989700</v>
      </c>
      <c r="D55" s="974">
        <v>79</v>
      </c>
      <c r="E55" s="974">
        <v>0.2</v>
      </c>
      <c r="F55" s="973">
        <v>12785700</v>
      </c>
      <c r="G55" s="973">
        <v>19350100</v>
      </c>
      <c r="H55" s="974">
        <v>66.099999999999994</v>
      </c>
      <c r="I55" s="974">
        <v>0.2</v>
      </c>
      <c r="J55" s="973">
        <v>7367800</v>
      </c>
      <c r="K55" s="973">
        <v>38339800</v>
      </c>
      <c r="L55" s="974">
        <v>19.2</v>
      </c>
      <c r="M55" s="974">
        <v>0.1</v>
      </c>
      <c r="N55" s="973">
        <v>3597400</v>
      </c>
      <c r="O55" s="973">
        <v>18989700</v>
      </c>
      <c r="P55" s="974">
        <v>18.899999999999999</v>
      </c>
      <c r="Q55" s="974">
        <v>0.2</v>
      </c>
      <c r="R55" s="973">
        <v>3770400</v>
      </c>
      <c r="S55" s="973">
        <v>19350100</v>
      </c>
      <c r="T55" s="974">
        <v>19.5</v>
      </c>
      <c r="U55" s="974">
        <v>0.2</v>
      </c>
      <c r="V55" s="973">
        <v>3455800</v>
      </c>
      <c r="W55" s="973">
        <v>7367800</v>
      </c>
      <c r="X55" s="974">
        <v>46.9</v>
      </c>
      <c r="Y55" s="974">
        <v>0.4</v>
      </c>
      <c r="Z55" s="973">
        <v>24341000</v>
      </c>
      <c r="AA55" s="973">
        <v>30973400</v>
      </c>
      <c r="AB55" s="974">
        <v>78.599999999999994</v>
      </c>
      <c r="AC55" s="974">
        <v>0.2</v>
      </c>
      <c r="AD55" s="973">
        <v>1846400</v>
      </c>
      <c r="AE55" s="973">
        <v>3597400</v>
      </c>
      <c r="AF55" s="974">
        <v>51.3</v>
      </c>
      <c r="AG55" s="974">
        <v>0.7</v>
      </c>
      <c r="AH55" s="973">
        <v>13161000</v>
      </c>
      <c r="AI55" s="973">
        <v>15393500</v>
      </c>
      <c r="AJ55" s="974">
        <v>85.5</v>
      </c>
      <c r="AK55" s="974">
        <v>0.2</v>
      </c>
      <c r="AL55" s="973">
        <v>1609500</v>
      </c>
      <c r="AM55" s="973">
        <v>3770400</v>
      </c>
      <c r="AN55" s="974">
        <v>42.7</v>
      </c>
      <c r="AO55" s="974">
        <v>0.6</v>
      </c>
      <c r="AP55" s="973">
        <v>11180000</v>
      </c>
      <c r="AQ55" s="973">
        <v>15579900</v>
      </c>
      <c r="AR55" s="974">
        <v>71.8</v>
      </c>
      <c r="AS55" s="974">
        <v>0.3</v>
      </c>
      <c r="AT55" s="973"/>
      <c r="AU55" s="973"/>
      <c r="AV55" s="974"/>
      <c r="AW55" s="974"/>
      <c r="AX55" s="973"/>
      <c r="AY55" s="973"/>
      <c r="AZ55" s="974"/>
      <c r="BA55" s="974"/>
      <c r="BB55" s="973"/>
      <c r="BC55" s="973"/>
      <c r="BD55" s="974"/>
      <c r="BE55" s="974"/>
      <c r="BF55" s="973"/>
      <c r="BG55" s="973"/>
      <c r="BH55" s="974"/>
      <c r="BI55" s="974"/>
      <c r="BJ55" s="973"/>
      <c r="BK55" s="973"/>
      <c r="BL55" s="974"/>
      <c r="BM55" s="974"/>
      <c r="BN55" s="973"/>
      <c r="BO55" s="973"/>
      <c r="BP55" s="974"/>
      <c r="BQ55" s="974"/>
    </row>
    <row r="56" spans="1:69" s="923" customFormat="1">
      <c r="A56" s="972" t="s">
        <v>619</v>
      </c>
      <c r="B56" s="973">
        <v>15100000</v>
      </c>
      <c r="C56" s="973">
        <v>19189400</v>
      </c>
      <c r="D56" s="974">
        <v>78.7</v>
      </c>
      <c r="E56" s="974">
        <v>0.2</v>
      </c>
      <c r="F56" s="973">
        <v>13005600</v>
      </c>
      <c r="G56" s="973">
        <v>19563900</v>
      </c>
      <c r="H56" s="974">
        <v>66.5</v>
      </c>
      <c r="I56" s="974">
        <v>0.2</v>
      </c>
      <c r="J56" s="973">
        <v>7376300</v>
      </c>
      <c r="K56" s="973">
        <v>38753300</v>
      </c>
      <c r="L56" s="974">
        <v>19</v>
      </c>
      <c r="M56" s="974">
        <v>0.1</v>
      </c>
      <c r="N56" s="973">
        <v>3603400</v>
      </c>
      <c r="O56" s="973">
        <v>19189400</v>
      </c>
      <c r="P56" s="974">
        <v>18.8</v>
      </c>
      <c r="Q56" s="974">
        <v>0.2</v>
      </c>
      <c r="R56" s="973">
        <v>3772900</v>
      </c>
      <c r="S56" s="973">
        <v>19563900</v>
      </c>
      <c r="T56" s="974">
        <v>19.3</v>
      </c>
      <c r="U56" s="974">
        <v>0.2</v>
      </c>
      <c r="V56" s="973">
        <v>3510100</v>
      </c>
      <c r="W56" s="973">
        <v>7376300</v>
      </c>
      <c r="X56" s="974">
        <v>47.6</v>
      </c>
      <c r="Y56" s="974">
        <v>0.5</v>
      </c>
      <c r="Z56" s="973">
        <v>24615200</v>
      </c>
      <c r="AA56" s="973">
        <v>31371600</v>
      </c>
      <c r="AB56" s="974">
        <v>78.5</v>
      </c>
      <c r="AC56" s="974">
        <v>0.2</v>
      </c>
      <c r="AD56" s="973">
        <v>1841200</v>
      </c>
      <c r="AE56" s="973">
        <v>3603400</v>
      </c>
      <c r="AF56" s="974">
        <v>51.1</v>
      </c>
      <c r="AG56" s="974">
        <v>0.7</v>
      </c>
      <c r="AH56" s="973">
        <v>13268500</v>
      </c>
      <c r="AI56" s="973">
        <v>15586000</v>
      </c>
      <c r="AJ56" s="974">
        <v>85.1</v>
      </c>
      <c r="AK56" s="974">
        <v>0.2</v>
      </c>
      <c r="AL56" s="973">
        <v>1668900</v>
      </c>
      <c r="AM56" s="973">
        <v>3772900</v>
      </c>
      <c r="AN56" s="974">
        <v>44.2</v>
      </c>
      <c r="AO56" s="974">
        <v>0.6</v>
      </c>
      <c r="AP56" s="973">
        <v>11346600</v>
      </c>
      <c r="AQ56" s="973">
        <v>15785600</v>
      </c>
      <c r="AR56" s="974">
        <v>71.900000000000006</v>
      </c>
      <c r="AS56" s="974">
        <v>0.3</v>
      </c>
      <c r="AT56" s="973"/>
      <c r="AU56" s="973"/>
      <c r="AV56" s="974"/>
      <c r="AW56" s="974"/>
      <c r="AX56" s="973"/>
      <c r="AY56" s="973"/>
      <c r="AZ56" s="974"/>
      <c r="BA56" s="974"/>
      <c r="BB56" s="973"/>
      <c r="BC56" s="973"/>
      <c r="BD56" s="974"/>
      <c r="BE56" s="974"/>
      <c r="BF56" s="973"/>
      <c r="BG56" s="973"/>
      <c r="BH56" s="974"/>
      <c r="BI56" s="974"/>
      <c r="BJ56" s="973"/>
      <c r="BK56" s="973"/>
      <c r="BL56" s="974"/>
      <c r="BM56" s="974"/>
      <c r="BN56" s="973"/>
      <c r="BO56" s="973"/>
      <c r="BP56" s="974"/>
      <c r="BQ56" s="974"/>
    </row>
    <row r="57" spans="1:69" s="923" customFormat="1">
      <c r="A57" s="972" t="s">
        <v>620</v>
      </c>
      <c r="B57" s="973">
        <v>15214400</v>
      </c>
      <c r="C57" s="973">
        <v>19380300</v>
      </c>
      <c r="D57" s="974">
        <v>78.5</v>
      </c>
      <c r="E57" s="974">
        <v>0.2</v>
      </c>
      <c r="F57" s="973">
        <v>13127100</v>
      </c>
      <c r="G57" s="973">
        <v>19759500</v>
      </c>
      <c r="H57" s="974">
        <v>66.400000000000006</v>
      </c>
      <c r="I57" s="974">
        <v>0.3</v>
      </c>
      <c r="J57" s="973">
        <v>7375000</v>
      </c>
      <c r="K57" s="973">
        <v>39139900</v>
      </c>
      <c r="L57" s="974">
        <v>18.8</v>
      </c>
      <c r="M57" s="974">
        <v>0.2</v>
      </c>
      <c r="N57" s="973">
        <v>3572000</v>
      </c>
      <c r="O57" s="973">
        <v>19380300</v>
      </c>
      <c r="P57" s="974">
        <v>18.399999999999999</v>
      </c>
      <c r="Q57" s="974">
        <v>0.2</v>
      </c>
      <c r="R57" s="973">
        <v>3803000</v>
      </c>
      <c r="S57" s="973">
        <v>19759500</v>
      </c>
      <c r="T57" s="974">
        <v>19.2</v>
      </c>
      <c r="U57" s="974">
        <v>0.2</v>
      </c>
      <c r="V57" s="973">
        <v>3509900</v>
      </c>
      <c r="W57" s="973">
        <v>7375000</v>
      </c>
      <c r="X57" s="974">
        <v>47.6</v>
      </c>
      <c r="Y57" s="974">
        <v>0.5</v>
      </c>
      <c r="Z57" s="973">
        <v>24831600</v>
      </c>
      <c r="AA57" s="973">
        <v>31764900</v>
      </c>
      <c r="AB57" s="974">
        <v>78.2</v>
      </c>
      <c r="AC57" s="974">
        <v>0.2</v>
      </c>
      <c r="AD57" s="973">
        <v>1818200</v>
      </c>
      <c r="AE57" s="973">
        <v>3572000</v>
      </c>
      <c r="AF57" s="974">
        <v>50.9</v>
      </c>
      <c r="AG57" s="974">
        <v>0.7</v>
      </c>
      <c r="AH57" s="973">
        <v>13396300</v>
      </c>
      <c r="AI57" s="973">
        <v>15808400</v>
      </c>
      <c r="AJ57" s="974">
        <v>84.7</v>
      </c>
      <c r="AK57" s="974">
        <v>0.2</v>
      </c>
      <c r="AL57" s="973">
        <v>1691700</v>
      </c>
      <c r="AM57" s="973">
        <v>3803000</v>
      </c>
      <c r="AN57" s="974">
        <v>44.5</v>
      </c>
      <c r="AO57" s="974">
        <v>0.6</v>
      </c>
      <c r="AP57" s="973">
        <v>11435400</v>
      </c>
      <c r="AQ57" s="973">
        <v>15956500</v>
      </c>
      <c r="AR57" s="974">
        <v>71.7</v>
      </c>
      <c r="AS57" s="974">
        <v>0.3</v>
      </c>
      <c r="AT57" s="973"/>
      <c r="AU57" s="973"/>
      <c r="AV57" s="974"/>
      <c r="AW57" s="974"/>
      <c r="AX57" s="973"/>
      <c r="AY57" s="973"/>
      <c r="AZ57" s="974"/>
      <c r="BA57" s="974"/>
      <c r="BB57" s="973"/>
      <c r="BC57" s="973"/>
      <c r="BD57" s="974"/>
      <c r="BE57" s="974"/>
      <c r="BF57" s="973"/>
      <c r="BG57" s="973"/>
      <c r="BH57" s="974"/>
      <c r="BI57" s="974"/>
      <c r="BJ57" s="973"/>
      <c r="BK57" s="973"/>
      <c r="BL57" s="974"/>
      <c r="BM57" s="974"/>
      <c r="BN57" s="973"/>
      <c r="BO57" s="973"/>
      <c r="BP57" s="974"/>
      <c r="BQ57" s="974"/>
    </row>
    <row r="58" spans="1:69" s="923" customFormat="1">
      <c r="A58" s="972" t="s">
        <v>621</v>
      </c>
      <c r="B58" s="973">
        <v>15387400</v>
      </c>
      <c r="C58" s="973">
        <v>19577900</v>
      </c>
      <c r="D58" s="974">
        <v>78.599999999999994</v>
      </c>
      <c r="E58" s="974">
        <v>0.3</v>
      </c>
      <c r="F58" s="973">
        <v>13240300</v>
      </c>
      <c r="G58" s="973">
        <v>19952500</v>
      </c>
      <c r="H58" s="974">
        <v>66.400000000000006</v>
      </c>
      <c r="I58" s="974">
        <v>0.3</v>
      </c>
      <c r="J58" s="973">
        <v>7372100</v>
      </c>
      <c r="K58" s="973">
        <v>39530400</v>
      </c>
      <c r="L58" s="974">
        <v>18.600000000000001</v>
      </c>
      <c r="M58" s="974">
        <v>0.2</v>
      </c>
      <c r="N58" s="973">
        <v>3619000</v>
      </c>
      <c r="O58" s="973">
        <v>19577900</v>
      </c>
      <c r="P58" s="974">
        <v>18.5</v>
      </c>
      <c r="Q58" s="974">
        <v>0.2</v>
      </c>
      <c r="R58" s="973">
        <v>3753000</v>
      </c>
      <c r="S58" s="973">
        <v>19952500</v>
      </c>
      <c r="T58" s="974">
        <v>18.8</v>
      </c>
      <c r="U58" s="974">
        <v>0.2</v>
      </c>
      <c r="V58" s="973">
        <v>3510600</v>
      </c>
      <c r="W58" s="973">
        <v>7372100</v>
      </c>
      <c r="X58" s="974">
        <v>47.6</v>
      </c>
      <c r="Y58" s="974">
        <v>0.5</v>
      </c>
      <c r="Z58" s="973">
        <v>25117200</v>
      </c>
      <c r="AA58" s="973">
        <v>32158300</v>
      </c>
      <c r="AB58" s="974">
        <v>78.099999999999994</v>
      </c>
      <c r="AC58" s="974">
        <v>0.2</v>
      </c>
      <c r="AD58" s="973">
        <v>1836100</v>
      </c>
      <c r="AE58" s="973">
        <v>3619000</v>
      </c>
      <c r="AF58" s="974">
        <v>50.7</v>
      </c>
      <c r="AG58" s="974">
        <v>0.7</v>
      </c>
      <c r="AH58" s="973">
        <v>13551300</v>
      </c>
      <c r="AI58" s="973">
        <v>15958800</v>
      </c>
      <c r="AJ58" s="974">
        <v>84.9</v>
      </c>
      <c r="AK58" s="974">
        <v>0.2</v>
      </c>
      <c r="AL58" s="973">
        <v>1674500</v>
      </c>
      <c r="AM58" s="973">
        <v>3753000</v>
      </c>
      <c r="AN58" s="974">
        <v>44.6</v>
      </c>
      <c r="AO58" s="974">
        <v>0.6</v>
      </c>
      <c r="AP58" s="973">
        <v>11565900</v>
      </c>
      <c r="AQ58" s="973">
        <v>16199500</v>
      </c>
      <c r="AR58" s="974">
        <v>71.400000000000006</v>
      </c>
      <c r="AS58" s="974">
        <v>0.3</v>
      </c>
      <c r="AT58" s="973"/>
      <c r="AU58" s="973"/>
      <c r="AV58" s="974"/>
      <c r="AW58" s="974"/>
      <c r="AX58" s="973"/>
      <c r="AY58" s="973"/>
      <c r="AZ58" s="974"/>
      <c r="BA58" s="974"/>
      <c r="BB58" s="973"/>
      <c r="BC58" s="973"/>
      <c r="BD58" s="974"/>
      <c r="BE58" s="974"/>
      <c r="BF58" s="973"/>
      <c r="BG58" s="973"/>
      <c r="BH58" s="974"/>
      <c r="BI58" s="974"/>
      <c r="BJ58" s="973"/>
      <c r="BK58" s="973"/>
      <c r="BL58" s="974"/>
      <c r="BM58" s="974"/>
      <c r="BN58" s="973"/>
      <c r="BO58" s="973"/>
      <c r="BP58" s="974"/>
      <c r="BQ58" s="974"/>
    </row>
    <row r="59" spans="1:69" s="923" customFormat="1">
      <c r="A59" s="972" t="s">
        <v>622</v>
      </c>
      <c r="B59" s="973">
        <v>15397600</v>
      </c>
      <c r="C59" s="973">
        <v>19736400</v>
      </c>
      <c r="D59" s="974">
        <v>78</v>
      </c>
      <c r="E59" s="974">
        <v>0.3</v>
      </c>
      <c r="F59" s="973">
        <v>13338200</v>
      </c>
      <c r="G59" s="973">
        <v>20108100</v>
      </c>
      <c r="H59" s="974">
        <v>66.3</v>
      </c>
      <c r="I59" s="974">
        <v>0.3</v>
      </c>
      <c r="J59" s="973">
        <v>7487300</v>
      </c>
      <c r="K59" s="973">
        <v>39844500</v>
      </c>
      <c r="L59" s="974">
        <v>18.8</v>
      </c>
      <c r="M59" s="974">
        <v>0.2</v>
      </c>
      <c r="N59" s="973">
        <v>3702000</v>
      </c>
      <c r="O59" s="973">
        <v>19736400</v>
      </c>
      <c r="P59" s="974">
        <v>18.8</v>
      </c>
      <c r="Q59" s="974">
        <v>0.2</v>
      </c>
      <c r="R59" s="973">
        <v>3785300</v>
      </c>
      <c r="S59" s="973">
        <v>20108100</v>
      </c>
      <c r="T59" s="974">
        <v>18.8</v>
      </c>
      <c r="U59" s="974">
        <v>0.2</v>
      </c>
      <c r="V59" s="973">
        <v>3592500</v>
      </c>
      <c r="W59" s="973">
        <v>7487300</v>
      </c>
      <c r="X59" s="974">
        <v>48</v>
      </c>
      <c r="Y59" s="974">
        <v>0.5</v>
      </c>
      <c r="Z59" s="973">
        <v>25143200</v>
      </c>
      <c r="AA59" s="973">
        <v>32357200</v>
      </c>
      <c r="AB59" s="974">
        <v>77.7</v>
      </c>
      <c r="AC59" s="974">
        <v>0.2</v>
      </c>
      <c r="AD59" s="973">
        <v>1912400</v>
      </c>
      <c r="AE59" s="973">
        <v>3702000</v>
      </c>
      <c r="AF59" s="974">
        <v>51.7</v>
      </c>
      <c r="AG59" s="974">
        <v>0.7</v>
      </c>
      <c r="AH59" s="973">
        <v>13485200</v>
      </c>
      <c r="AI59" s="973">
        <v>16034400</v>
      </c>
      <c r="AJ59" s="974">
        <v>84.1</v>
      </c>
      <c r="AK59" s="974">
        <v>0.3</v>
      </c>
      <c r="AL59" s="973">
        <v>1680100</v>
      </c>
      <c r="AM59" s="973">
        <v>3785300</v>
      </c>
      <c r="AN59" s="974">
        <v>44.4</v>
      </c>
      <c r="AO59" s="974">
        <v>0.7</v>
      </c>
      <c r="AP59" s="973">
        <v>11658000</v>
      </c>
      <c r="AQ59" s="973">
        <v>16322800</v>
      </c>
      <c r="AR59" s="974">
        <v>71.400000000000006</v>
      </c>
      <c r="AS59" s="974">
        <v>0.3</v>
      </c>
      <c r="AT59" s="973"/>
      <c r="AU59" s="973"/>
      <c r="AV59" s="974"/>
      <c r="AW59" s="974"/>
      <c r="AX59" s="973"/>
      <c r="AY59" s="973"/>
      <c r="AZ59" s="974"/>
      <c r="BA59" s="974"/>
      <c r="BB59" s="973"/>
      <c r="BC59" s="973"/>
      <c r="BD59" s="974"/>
      <c r="BE59" s="974"/>
      <c r="BF59" s="973"/>
      <c r="BG59" s="973"/>
      <c r="BH59" s="974"/>
      <c r="BI59" s="974"/>
      <c r="BJ59" s="973"/>
      <c r="BK59" s="973"/>
      <c r="BL59" s="974"/>
      <c r="BM59" s="974"/>
      <c r="BN59" s="973"/>
      <c r="BO59" s="973"/>
      <c r="BP59" s="974"/>
      <c r="BQ59" s="974"/>
    </row>
    <row r="60" spans="1:69" s="923" customFormat="1">
      <c r="A60" s="972" t="s">
        <v>623</v>
      </c>
      <c r="B60" s="973">
        <v>15019100</v>
      </c>
      <c r="C60" s="973">
        <v>19833000</v>
      </c>
      <c r="D60" s="974">
        <v>75.7</v>
      </c>
      <c r="E60" s="974">
        <v>0.3</v>
      </c>
      <c r="F60" s="973">
        <v>13240100</v>
      </c>
      <c r="G60" s="973">
        <v>20218700</v>
      </c>
      <c r="H60" s="974">
        <v>65.5</v>
      </c>
      <c r="I60" s="974">
        <v>0.3</v>
      </c>
      <c r="J60" s="973">
        <v>7533100</v>
      </c>
      <c r="K60" s="973">
        <v>40051700</v>
      </c>
      <c r="L60" s="974">
        <v>18.8</v>
      </c>
      <c r="M60" s="974">
        <v>0.2</v>
      </c>
      <c r="N60" s="973">
        <v>3640700</v>
      </c>
      <c r="O60" s="973">
        <v>19833000</v>
      </c>
      <c r="P60" s="974">
        <v>18.399999999999999</v>
      </c>
      <c r="Q60" s="974">
        <v>0.2</v>
      </c>
      <c r="R60" s="973">
        <v>3892300</v>
      </c>
      <c r="S60" s="973">
        <v>20218700</v>
      </c>
      <c r="T60" s="974">
        <v>19.3</v>
      </c>
      <c r="U60" s="974">
        <v>0.2</v>
      </c>
      <c r="V60" s="973">
        <v>3559800</v>
      </c>
      <c r="W60" s="973">
        <v>7533100</v>
      </c>
      <c r="X60" s="974">
        <v>47.3</v>
      </c>
      <c r="Y60" s="974">
        <v>0.5</v>
      </c>
      <c r="Z60" s="973">
        <v>24699400</v>
      </c>
      <c r="AA60" s="973">
        <v>32518600</v>
      </c>
      <c r="AB60" s="974">
        <v>76</v>
      </c>
      <c r="AC60" s="974">
        <v>0.2</v>
      </c>
      <c r="AD60" s="973">
        <v>1810400</v>
      </c>
      <c r="AE60" s="973">
        <v>3640700</v>
      </c>
      <c r="AF60" s="974">
        <v>49.7</v>
      </c>
      <c r="AG60" s="974">
        <v>0.7</v>
      </c>
      <c r="AH60" s="973">
        <v>13208700</v>
      </c>
      <c r="AI60" s="973">
        <v>16192300</v>
      </c>
      <c r="AJ60" s="974">
        <v>81.599999999999994</v>
      </c>
      <c r="AK60" s="974">
        <v>0.3</v>
      </c>
      <c r="AL60" s="973">
        <v>1749400</v>
      </c>
      <c r="AM60" s="973">
        <v>3892300</v>
      </c>
      <c r="AN60" s="974">
        <v>44.9</v>
      </c>
      <c r="AO60" s="974">
        <v>0.7</v>
      </c>
      <c r="AP60" s="973">
        <v>11490700</v>
      </c>
      <c r="AQ60" s="973">
        <v>16326300</v>
      </c>
      <c r="AR60" s="974">
        <v>70.400000000000006</v>
      </c>
      <c r="AS60" s="974">
        <v>0.3</v>
      </c>
      <c r="AT60" s="973"/>
      <c r="AU60" s="973"/>
      <c r="AV60" s="974"/>
      <c r="AW60" s="974"/>
      <c r="AX60" s="973"/>
      <c r="AY60" s="973"/>
      <c r="AZ60" s="974"/>
      <c r="BA60" s="974"/>
      <c r="BB60" s="973"/>
      <c r="BC60" s="973"/>
      <c r="BD60" s="974"/>
      <c r="BE60" s="974"/>
      <c r="BF60" s="973"/>
      <c r="BG60" s="973"/>
      <c r="BH60" s="974"/>
      <c r="BI60" s="974"/>
      <c r="BJ60" s="973"/>
      <c r="BK60" s="973"/>
      <c r="BL60" s="974"/>
      <c r="BM60" s="974"/>
      <c r="BN60" s="973"/>
      <c r="BO60" s="973"/>
      <c r="BP60" s="974"/>
      <c r="BQ60" s="974"/>
    </row>
    <row r="61" spans="1:69" s="923" customFormat="1">
      <c r="A61" s="972" t="s">
        <v>624</v>
      </c>
      <c r="B61" s="973">
        <v>15018500</v>
      </c>
      <c r="C61" s="973">
        <v>19964200</v>
      </c>
      <c r="D61" s="974">
        <v>75.2</v>
      </c>
      <c r="E61" s="974">
        <v>0.3</v>
      </c>
      <c r="F61" s="973">
        <v>13227500</v>
      </c>
      <c r="G61" s="973">
        <v>20338200</v>
      </c>
      <c r="H61" s="974">
        <v>65</v>
      </c>
      <c r="I61" s="974">
        <v>0.3</v>
      </c>
      <c r="J61" s="973">
        <v>8257200</v>
      </c>
      <c r="K61" s="973">
        <v>40302400</v>
      </c>
      <c r="L61" s="974">
        <v>20.5</v>
      </c>
      <c r="M61" s="974">
        <v>0.2</v>
      </c>
      <c r="N61" s="973">
        <v>3891900</v>
      </c>
      <c r="O61" s="973">
        <v>19964200</v>
      </c>
      <c r="P61" s="974">
        <v>19.5</v>
      </c>
      <c r="Q61" s="974">
        <v>0.3</v>
      </c>
      <c r="R61" s="973">
        <v>4365300</v>
      </c>
      <c r="S61" s="973">
        <v>20338200</v>
      </c>
      <c r="T61" s="974">
        <v>21.5</v>
      </c>
      <c r="U61" s="974">
        <v>0.2</v>
      </c>
      <c r="V61" s="973">
        <v>3982100</v>
      </c>
      <c r="W61" s="973">
        <v>8257200</v>
      </c>
      <c r="X61" s="974">
        <v>48.2</v>
      </c>
      <c r="Y61" s="974">
        <v>0.5</v>
      </c>
      <c r="Z61" s="973">
        <v>24263900</v>
      </c>
      <c r="AA61" s="973">
        <v>32045200</v>
      </c>
      <c r="AB61" s="974">
        <v>75.7</v>
      </c>
      <c r="AC61" s="974">
        <v>0.2</v>
      </c>
      <c r="AD61" s="973">
        <v>1995000</v>
      </c>
      <c r="AE61" s="973">
        <v>3891900</v>
      </c>
      <c r="AF61" s="974">
        <v>51.3</v>
      </c>
      <c r="AG61" s="974">
        <v>0.7</v>
      </c>
      <c r="AH61" s="973">
        <v>13023500</v>
      </c>
      <c r="AI61" s="973">
        <v>16072300</v>
      </c>
      <c r="AJ61" s="974">
        <v>81</v>
      </c>
      <c r="AK61" s="974">
        <v>0.3</v>
      </c>
      <c r="AL61" s="973">
        <v>1987100</v>
      </c>
      <c r="AM61" s="973">
        <v>4365300</v>
      </c>
      <c r="AN61" s="974">
        <v>45.5</v>
      </c>
      <c r="AO61" s="974">
        <v>0.6</v>
      </c>
      <c r="AP61" s="973">
        <v>11240400</v>
      </c>
      <c r="AQ61" s="973">
        <v>15972900</v>
      </c>
      <c r="AR61" s="974">
        <v>70.400000000000006</v>
      </c>
      <c r="AS61" s="974">
        <v>0.3</v>
      </c>
      <c r="AT61" s="973"/>
      <c r="AU61" s="973"/>
      <c r="AV61" s="974"/>
      <c r="AW61" s="974"/>
      <c r="AX61" s="973"/>
      <c r="AY61" s="973"/>
      <c r="AZ61" s="974"/>
      <c r="BA61" s="974"/>
      <c r="BB61" s="973"/>
      <c r="BC61" s="973"/>
      <c r="BD61" s="974"/>
      <c r="BE61" s="974"/>
      <c r="BF61" s="973"/>
      <c r="BG61" s="973"/>
      <c r="BH61" s="974"/>
      <c r="BI61" s="974"/>
      <c r="BJ61" s="973"/>
      <c r="BK61" s="973"/>
      <c r="BL61" s="974"/>
      <c r="BM61" s="974"/>
      <c r="BN61" s="973"/>
      <c r="BO61" s="973"/>
      <c r="BP61" s="974"/>
      <c r="BQ61" s="974"/>
    </row>
    <row r="62" spans="1:69" s="923" customFormat="1">
      <c r="A62" s="972" t="s">
        <v>625</v>
      </c>
      <c r="B62" s="973">
        <v>15079200</v>
      </c>
      <c r="C62" s="973">
        <v>20105700</v>
      </c>
      <c r="D62" s="974">
        <v>75</v>
      </c>
      <c r="E62" s="974">
        <v>0.3</v>
      </c>
      <c r="F62" s="973">
        <v>13245200</v>
      </c>
      <c r="G62" s="973">
        <v>20453400</v>
      </c>
      <c r="H62" s="974">
        <v>64.8</v>
      </c>
      <c r="I62" s="974">
        <v>0.3</v>
      </c>
      <c r="J62" s="973">
        <v>8507300</v>
      </c>
      <c r="K62" s="973">
        <v>40559100</v>
      </c>
      <c r="L62" s="974">
        <v>21</v>
      </c>
      <c r="M62" s="974">
        <v>0.2</v>
      </c>
      <c r="N62" s="973">
        <v>3992700</v>
      </c>
      <c r="O62" s="973">
        <v>20105700</v>
      </c>
      <c r="P62" s="974">
        <v>19.899999999999999</v>
      </c>
      <c r="Q62" s="974">
        <v>0.3</v>
      </c>
      <c r="R62" s="973">
        <v>4514600</v>
      </c>
      <c r="S62" s="973">
        <v>20453400</v>
      </c>
      <c r="T62" s="974">
        <v>22.1</v>
      </c>
      <c r="U62" s="974">
        <v>0.3</v>
      </c>
      <c r="V62" s="973">
        <v>4061400</v>
      </c>
      <c r="W62" s="973">
        <v>8507300</v>
      </c>
      <c r="X62" s="974">
        <v>47.7</v>
      </c>
      <c r="Y62" s="974">
        <v>0.5</v>
      </c>
      <c r="Z62" s="973">
        <v>24262900</v>
      </c>
      <c r="AA62" s="973">
        <v>32051800</v>
      </c>
      <c r="AB62" s="974">
        <v>75.7</v>
      </c>
      <c r="AC62" s="974">
        <v>0.2</v>
      </c>
      <c r="AD62" s="973">
        <v>2035900</v>
      </c>
      <c r="AE62" s="973">
        <v>3992700</v>
      </c>
      <c r="AF62" s="974">
        <v>51</v>
      </c>
      <c r="AG62" s="974">
        <v>0.7</v>
      </c>
      <c r="AH62" s="973">
        <v>13043300</v>
      </c>
      <c r="AI62" s="973">
        <v>16112900</v>
      </c>
      <c r="AJ62" s="974">
        <v>80.900000000000006</v>
      </c>
      <c r="AK62" s="974">
        <v>0.3</v>
      </c>
      <c r="AL62" s="973">
        <v>2025500</v>
      </c>
      <c r="AM62" s="973">
        <v>4514600</v>
      </c>
      <c r="AN62" s="974">
        <v>44.9</v>
      </c>
      <c r="AO62" s="974">
        <v>0.6</v>
      </c>
      <c r="AP62" s="973">
        <v>11219600</v>
      </c>
      <c r="AQ62" s="973">
        <v>15938800</v>
      </c>
      <c r="AR62" s="974">
        <v>70.400000000000006</v>
      </c>
      <c r="AS62" s="974">
        <v>0.3</v>
      </c>
      <c r="AT62" s="973"/>
      <c r="AU62" s="973"/>
      <c r="AV62" s="974"/>
      <c r="AW62" s="974"/>
      <c r="AX62" s="973"/>
      <c r="AY62" s="973"/>
      <c r="AZ62" s="974"/>
      <c r="BA62" s="974"/>
      <c r="BB62" s="973"/>
      <c r="BC62" s="973"/>
      <c r="BD62" s="974"/>
      <c r="BE62" s="974"/>
      <c r="BF62" s="973"/>
      <c r="BG62" s="973"/>
      <c r="BH62" s="974"/>
      <c r="BI62" s="974"/>
      <c r="BJ62" s="973"/>
      <c r="BK62" s="973"/>
      <c r="BL62" s="974"/>
      <c r="BM62" s="974"/>
      <c r="BN62" s="973"/>
      <c r="BO62" s="973"/>
      <c r="BP62" s="974"/>
      <c r="BQ62" s="974"/>
    </row>
    <row r="63" spans="1:69" s="923" customFormat="1">
      <c r="A63" s="972" t="s">
        <v>626</v>
      </c>
      <c r="B63" s="973">
        <v>15180900</v>
      </c>
      <c r="C63" s="973">
        <v>20073300</v>
      </c>
      <c r="D63" s="974">
        <v>75.599999999999994</v>
      </c>
      <c r="E63" s="974">
        <v>0.3</v>
      </c>
      <c r="F63" s="973">
        <v>13355100</v>
      </c>
      <c r="G63" s="973">
        <v>20423600</v>
      </c>
      <c r="H63" s="974">
        <v>65.400000000000006</v>
      </c>
      <c r="I63" s="974">
        <v>0.3</v>
      </c>
      <c r="J63" s="973">
        <v>8420300</v>
      </c>
      <c r="K63" s="973">
        <v>40496800</v>
      </c>
      <c r="L63" s="974">
        <v>20.8</v>
      </c>
      <c r="M63" s="974">
        <v>0.2</v>
      </c>
      <c r="N63" s="973">
        <v>3916200</v>
      </c>
      <c r="O63" s="973">
        <v>20073300</v>
      </c>
      <c r="P63" s="974">
        <v>19.5</v>
      </c>
      <c r="Q63" s="974">
        <v>0.3</v>
      </c>
      <c r="R63" s="973">
        <v>4504000</v>
      </c>
      <c r="S63" s="973">
        <v>20423600</v>
      </c>
      <c r="T63" s="974">
        <v>22.1</v>
      </c>
      <c r="U63" s="974">
        <v>0.3</v>
      </c>
      <c r="V63" s="973">
        <v>4097200</v>
      </c>
      <c r="W63" s="973">
        <v>8420300</v>
      </c>
      <c r="X63" s="974">
        <v>48.7</v>
      </c>
      <c r="Y63" s="974">
        <v>0.5</v>
      </c>
      <c r="Z63" s="973">
        <v>24365200</v>
      </c>
      <c r="AA63" s="973">
        <v>31925400</v>
      </c>
      <c r="AB63" s="974">
        <v>76.3</v>
      </c>
      <c r="AC63" s="974">
        <v>0.2</v>
      </c>
      <c r="AD63" s="973">
        <v>2029100</v>
      </c>
      <c r="AE63" s="973">
        <v>3916200</v>
      </c>
      <c r="AF63" s="974">
        <v>51.8</v>
      </c>
      <c r="AG63" s="974">
        <v>0.7</v>
      </c>
      <c r="AH63" s="973">
        <v>13119400</v>
      </c>
      <c r="AI63" s="973">
        <v>16089400</v>
      </c>
      <c r="AJ63" s="974">
        <v>81.5</v>
      </c>
      <c r="AK63" s="974">
        <v>0.3</v>
      </c>
      <c r="AL63" s="973">
        <v>2068200</v>
      </c>
      <c r="AM63" s="973">
        <v>4504000</v>
      </c>
      <c r="AN63" s="974">
        <v>45.9</v>
      </c>
      <c r="AO63" s="974">
        <v>0.6</v>
      </c>
      <c r="AP63" s="973">
        <v>11245800</v>
      </c>
      <c r="AQ63" s="973">
        <v>15836000</v>
      </c>
      <c r="AR63" s="974">
        <v>71</v>
      </c>
      <c r="AS63" s="974">
        <v>0.3</v>
      </c>
      <c r="AT63" s="973"/>
      <c r="AU63" s="973"/>
      <c r="AV63" s="974"/>
      <c r="AW63" s="974"/>
      <c r="AX63" s="973"/>
      <c r="AY63" s="973"/>
      <c r="AZ63" s="974"/>
      <c r="BA63" s="974"/>
      <c r="BB63" s="973"/>
      <c r="BC63" s="973"/>
      <c r="BD63" s="974"/>
      <c r="BE63" s="974"/>
      <c r="BF63" s="973"/>
      <c r="BG63" s="973"/>
      <c r="BH63" s="974"/>
      <c r="BI63" s="974"/>
      <c r="BJ63" s="973"/>
      <c r="BK63" s="973"/>
      <c r="BL63" s="974"/>
      <c r="BM63" s="974"/>
      <c r="BN63" s="973"/>
      <c r="BO63" s="973"/>
      <c r="BP63" s="974"/>
      <c r="BQ63" s="974"/>
    </row>
    <row r="64" spans="1:69" s="923" customFormat="1">
      <c r="A64" s="972" t="s">
        <v>627</v>
      </c>
      <c r="B64" s="973">
        <v>15310600</v>
      </c>
      <c r="C64" s="973">
        <v>20095500</v>
      </c>
      <c r="D64" s="974">
        <v>76.2</v>
      </c>
      <c r="E64" s="974">
        <v>0.3</v>
      </c>
      <c r="F64" s="973">
        <v>13536700</v>
      </c>
      <c r="G64" s="973">
        <v>20437700</v>
      </c>
      <c r="H64" s="974">
        <v>66.2</v>
      </c>
      <c r="I64" s="974">
        <v>0.3</v>
      </c>
      <c r="J64" s="973" t="s">
        <v>493</v>
      </c>
      <c r="K64" s="973" t="s">
        <v>493</v>
      </c>
      <c r="L64" s="973" t="s">
        <v>493</v>
      </c>
      <c r="M64" s="973" t="s">
        <v>493</v>
      </c>
      <c r="N64" s="973" t="s">
        <v>493</v>
      </c>
      <c r="O64" s="973" t="s">
        <v>493</v>
      </c>
      <c r="P64" s="973" t="s">
        <v>493</v>
      </c>
      <c r="Q64" s="973" t="s">
        <v>493</v>
      </c>
      <c r="R64" s="973" t="s">
        <v>493</v>
      </c>
      <c r="S64" s="973" t="s">
        <v>493</v>
      </c>
      <c r="T64" s="973" t="s">
        <v>493</v>
      </c>
      <c r="U64" s="973" t="s">
        <v>493</v>
      </c>
      <c r="V64" s="973" t="s">
        <v>493</v>
      </c>
      <c r="W64" s="973" t="s">
        <v>493</v>
      </c>
      <c r="X64" s="973" t="s">
        <v>493</v>
      </c>
      <c r="Y64" s="973" t="s">
        <v>493</v>
      </c>
      <c r="Z64" s="973" t="s">
        <v>493</v>
      </c>
      <c r="AA64" s="973" t="s">
        <v>493</v>
      </c>
      <c r="AB64" s="973" t="s">
        <v>493</v>
      </c>
      <c r="AC64" s="973" t="s">
        <v>493</v>
      </c>
      <c r="AD64" s="973" t="s">
        <v>493</v>
      </c>
      <c r="AE64" s="973" t="s">
        <v>493</v>
      </c>
      <c r="AF64" s="973" t="s">
        <v>493</v>
      </c>
      <c r="AG64" s="973" t="s">
        <v>493</v>
      </c>
      <c r="AH64" s="973" t="s">
        <v>493</v>
      </c>
      <c r="AI64" s="973" t="s">
        <v>493</v>
      </c>
      <c r="AJ64" s="973" t="s">
        <v>493</v>
      </c>
      <c r="AK64" s="973" t="s">
        <v>493</v>
      </c>
      <c r="AL64" s="973" t="s">
        <v>493</v>
      </c>
      <c r="AM64" s="973" t="s">
        <v>493</v>
      </c>
      <c r="AN64" s="973" t="s">
        <v>493</v>
      </c>
      <c r="AO64" s="973" t="s">
        <v>493</v>
      </c>
      <c r="AP64" s="973" t="s">
        <v>493</v>
      </c>
      <c r="AQ64" s="973" t="s">
        <v>493</v>
      </c>
      <c r="AR64" s="973" t="s">
        <v>493</v>
      </c>
      <c r="AS64" s="973" t="s">
        <v>493</v>
      </c>
      <c r="AT64" s="973"/>
      <c r="AU64" s="973"/>
      <c r="AV64" s="973"/>
      <c r="AW64" s="973"/>
      <c r="AX64" s="973"/>
      <c r="AY64" s="973"/>
      <c r="AZ64" s="973"/>
      <c r="BA64" s="973"/>
      <c r="BB64" s="973"/>
      <c r="BC64" s="973"/>
      <c r="BD64" s="973"/>
      <c r="BE64" s="973"/>
      <c r="BF64" s="973"/>
      <c r="BG64" s="973"/>
      <c r="BH64" s="973"/>
      <c r="BI64" s="973"/>
      <c r="BJ64" s="973"/>
      <c r="BK64" s="973"/>
      <c r="BL64" s="973"/>
      <c r="BM64" s="973"/>
      <c r="BN64" s="973"/>
      <c r="BO64" s="973"/>
      <c r="BP64" s="973"/>
      <c r="BQ64" s="973"/>
    </row>
    <row r="65" spans="1:69" s="923" customFormat="1">
      <c r="A65" s="972" t="s">
        <v>578</v>
      </c>
      <c r="B65" s="973">
        <v>15565500</v>
      </c>
      <c r="C65" s="973">
        <v>20162600</v>
      </c>
      <c r="D65" s="974">
        <v>77.2</v>
      </c>
      <c r="E65" s="974">
        <v>0.3</v>
      </c>
      <c r="F65" s="973">
        <v>13804700</v>
      </c>
      <c r="G65" s="973">
        <v>20490300</v>
      </c>
      <c r="H65" s="974">
        <v>67.400000000000006</v>
      </c>
      <c r="I65" s="974">
        <v>0.3</v>
      </c>
      <c r="J65" s="973">
        <v>7777000</v>
      </c>
      <c r="K65" s="973">
        <v>40652900</v>
      </c>
      <c r="L65" s="974">
        <v>19.100000000000001</v>
      </c>
      <c r="M65" s="974">
        <v>0.2</v>
      </c>
      <c r="N65" s="973">
        <v>3575500</v>
      </c>
      <c r="O65" s="973">
        <v>20162600</v>
      </c>
      <c r="P65" s="974">
        <v>17.7</v>
      </c>
      <c r="Q65" s="974">
        <v>0.2</v>
      </c>
      <c r="R65" s="973">
        <v>4201500</v>
      </c>
      <c r="S65" s="973">
        <v>20490300</v>
      </c>
      <c r="T65" s="974">
        <v>20.5</v>
      </c>
      <c r="U65" s="974">
        <v>0.2</v>
      </c>
      <c r="V65" s="973">
        <v>3713400</v>
      </c>
      <c r="W65" s="973">
        <v>7777000</v>
      </c>
      <c r="X65" s="974">
        <v>47.7</v>
      </c>
      <c r="Y65" s="974">
        <v>0.5</v>
      </c>
      <c r="Z65" s="973">
        <v>25512000</v>
      </c>
      <c r="AA65" s="973">
        <v>32635900</v>
      </c>
      <c r="AB65" s="974">
        <v>78.2</v>
      </c>
      <c r="AC65" s="974">
        <v>0.2</v>
      </c>
      <c r="AD65" s="973">
        <v>1784600</v>
      </c>
      <c r="AE65" s="973">
        <v>3575500</v>
      </c>
      <c r="AF65" s="974">
        <v>49.9</v>
      </c>
      <c r="AG65" s="974">
        <v>0.7</v>
      </c>
      <c r="AH65" s="973">
        <v>13711400</v>
      </c>
      <c r="AI65" s="973">
        <v>16479600</v>
      </c>
      <c r="AJ65" s="974">
        <v>83.2</v>
      </c>
      <c r="AK65" s="974">
        <v>0.3</v>
      </c>
      <c r="AL65" s="973">
        <v>1928800</v>
      </c>
      <c r="AM65" s="973">
        <v>4201500</v>
      </c>
      <c r="AN65" s="974">
        <v>45.9</v>
      </c>
      <c r="AO65" s="974">
        <v>0.7</v>
      </c>
      <c r="AP65" s="973">
        <v>11800500</v>
      </c>
      <c r="AQ65" s="973">
        <v>16156200</v>
      </c>
      <c r="AR65" s="974">
        <v>73</v>
      </c>
      <c r="AS65" s="974">
        <v>0.3</v>
      </c>
      <c r="AT65" s="973"/>
      <c r="AU65" s="973"/>
      <c r="AV65" s="974"/>
      <c r="AW65" s="974"/>
      <c r="AX65" s="973"/>
      <c r="AY65" s="973"/>
      <c r="AZ65" s="974"/>
      <c r="BA65" s="974"/>
      <c r="BB65" s="973"/>
      <c r="BC65" s="973"/>
      <c r="BD65" s="974"/>
      <c r="BE65" s="974"/>
      <c r="BF65" s="973"/>
      <c r="BG65" s="973"/>
      <c r="BH65" s="974"/>
      <c r="BI65" s="974"/>
      <c r="BJ65" s="973"/>
      <c r="BK65" s="973"/>
      <c r="BL65" s="974"/>
      <c r="BM65" s="974"/>
      <c r="BN65" s="973"/>
      <c r="BO65" s="973"/>
      <c r="BP65" s="974"/>
      <c r="BQ65" s="974"/>
    </row>
    <row r="66" spans="1:69" s="923" customFormat="1">
      <c r="A66" s="972" t="s">
        <v>579</v>
      </c>
      <c r="B66" s="973">
        <v>15908100</v>
      </c>
      <c r="C66" s="973">
        <v>20275800</v>
      </c>
      <c r="D66" s="974">
        <v>78.5</v>
      </c>
      <c r="E66" s="974">
        <v>0.3</v>
      </c>
      <c r="F66" s="973">
        <v>14096900</v>
      </c>
      <c r="G66" s="973">
        <v>20580100</v>
      </c>
      <c r="H66" s="974">
        <v>68.5</v>
      </c>
      <c r="I66" s="974">
        <v>0.3</v>
      </c>
      <c r="J66" s="973">
        <v>7970600</v>
      </c>
      <c r="K66" s="973">
        <v>40855900</v>
      </c>
      <c r="L66" s="974">
        <v>19.5</v>
      </c>
      <c r="M66" s="974">
        <v>0.2</v>
      </c>
      <c r="N66" s="973">
        <v>3597400</v>
      </c>
      <c r="O66" s="973">
        <v>20275800</v>
      </c>
      <c r="P66" s="974">
        <v>17.7</v>
      </c>
      <c r="Q66" s="974">
        <v>0.3</v>
      </c>
      <c r="R66" s="973">
        <v>4373200</v>
      </c>
      <c r="S66" s="973">
        <v>20580100</v>
      </c>
      <c r="T66" s="974">
        <v>21.2</v>
      </c>
      <c r="U66" s="974">
        <v>0.3</v>
      </c>
      <c r="V66" s="973">
        <v>3920700</v>
      </c>
      <c r="W66" s="973">
        <v>7970600</v>
      </c>
      <c r="X66" s="974">
        <v>49.2</v>
      </c>
      <c r="Y66" s="974">
        <v>0.5</v>
      </c>
      <c r="Z66" s="973">
        <v>25935400</v>
      </c>
      <c r="AA66" s="973">
        <v>32633500</v>
      </c>
      <c r="AB66" s="974">
        <v>79.5</v>
      </c>
      <c r="AC66" s="974">
        <v>0.2</v>
      </c>
      <c r="AD66" s="973">
        <v>1868400</v>
      </c>
      <c r="AE66" s="973">
        <v>3597400</v>
      </c>
      <c r="AF66" s="974">
        <v>51.9</v>
      </c>
      <c r="AG66" s="974">
        <v>0.8</v>
      </c>
      <c r="AH66" s="973">
        <v>13970800</v>
      </c>
      <c r="AI66" s="973">
        <v>16565300</v>
      </c>
      <c r="AJ66" s="974">
        <v>84.3</v>
      </c>
      <c r="AK66" s="974">
        <v>0.3</v>
      </c>
      <c r="AL66" s="973">
        <v>2052300</v>
      </c>
      <c r="AM66" s="973">
        <v>4373200</v>
      </c>
      <c r="AN66" s="974">
        <v>46.9</v>
      </c>
      <c r="AO66" s="974">
        <v>0.7</v>
      </c>
      <c r="AP66" s="973">
        <v>11964600</v>
      </c>
      <c r="AQ66" s="973">
        <v>16068200</v>
      </c>
      <c r="AR66" s="974">
        <v>74.5</v>
      </c>
      <c r="AS66" s="974">
        <v>0.3</v>
      </c>
      <c r="AT66" s="973"/>
      <c r="AU66" s="973"/>
      <c r="AV66" s="974"/>
      <c r="AW66" s="974"/>
      <c r="AX66" s="973"/>
      <c r="AY66" s="973"/>
      <c r="AZ66" s="974"/>
      <c r="BA66" s="974"/>
      <c r="BB66" s="973"/>
      <c r="BC66" s="973"/>
      <c r="BD66" s="974"/>
      <c r="BE66" s="974"/>
      <c r="BF66" s="973"/>
      <c r="BG66" s="973"/>
      <c r="BH66" s="974"/>
      <c r="BI66" s="974"/>
      <c r="BJ66" s="973"/>
      <c r="BK66" s="973"/>
      <c r="BL66" s="974"/>
      <c r="BM66" s="974"/>
      <c r="BN66" s="973"/>
      <c r="BO66" s="973"/>
      <c r="BP66" s="974"/>
      <c r="BQ66" s="974"/>
    </row>
    <row r="67" spans="1:69" s="923" customFormat="1">
      <c r="A67" s="972" t="s">
        <v>580</v>
      </c>
      <c r="B67" s="973">
        <v>16056900</v>
      </c>
      <c r="C67" s="973">
        <v>20374900</v>
      </c>
      <c r="D67" s="974">
        <v>78.8</v>
      </c>
      <c r="E67" s="974">
        <v>0.3</v>
      </c>
      <c r="F67" s="973">
        <v>14231100</v>
      </c>
      <c r="G67" s="973">
        <v>20640900</v>
      </c>
      <c r="H67" s="974">
        <v>68.900000000000006</v>
      </c>
      <c r="I67" s="974">
        <v>0.3</v>
      </c>
      <c r="J67" s="973">
        <v>8108100</v>
      </c>
      <c r="K67" s="973">
        <v>41015700</v>
      </c>
      <c r="L67" s="974">
        <v>19.8</v>
      </c>
      <c r="M67" s="974">
        <v>0.2</v>
      </c>
      <c r="N67" s="973">
        <v>3648500</v>
      </c>
      <c r="O67" s="973">
        <v>20374900</v>
      </c>
      <c r="P67" s="974">
        <v>17.899999999999999</v>
      </c>
      <c r="Q67" s="974">
        <v>0.3</v>
      </c>
      <c r="R67" s="973">
        <v>4459600</v>
      </c>
      <c r="S67" s="973">
        <v>20640900</v>
      </c>
      <c r="T67" s="974">
        <v>21.6</v>
      </c>
      <c r="U67" s="974">
        <v>0.3</v>
      </c>
      <c r="V67" s="973">
        <v>4088100</v>
      </c>
      <c r="W67" s="973">
        <v>8108100</v>
      </c>
      <c r="X67" s="974">
        <v>50.4</v>
      </c>
      <c r="Y67" s="974">
        <v>0.5</v>
      </c>
      <c r="Z67" s="973">
        <v>26051300</v>
      </c>
      <c r="AA67" s="973">
        <v>32648400</v>
      </c>
      <c r="AB67" s="974">
        <v>79.8</v>
      </c>
      <c r="AC67" s="974">
        <v>0.2</v>
      </c>
      <c r="AD67" s="973">
        <v>1925700</v>
      </c>
      <c r="AE67" s="973">
        <v>3648500</v>
      </c>
      <c r="AF67" s="974">
        <v>52.8</v>
      </c>
      <c r="AG67" s="974">
        <v>0.8</v>
      </c>
      <c r="AH67" s="973">
        <v>14059700</v>
      </c>
      <c r="AI67" s="973">
        <v>16605800</v>
      </c>
      <c r="AJ67" s="974">
        <v>84.7</v>
      </c>
      <c r="AK67" s="974">
        <v>0.3</v>
      </c>
      <c r="AL67" s="973">
        <v>2162500</v>
      </c>
      <c r="AM67" s="973">
        <v>4459600</v>
      </c>
      <c r="AN67" s="974">
        <v>48.5</v>
      </c>
      <c r="AO67" s="974">
        <v>0.7</v>
      </c>
      <c r="AP67" s="973">
        <v>11991600</v>
      </c>
      <c r="AQ67" s="973">
        <v>16042700</v>
      </c>
      <c r="AR67" s="974">
        <v>74.7</v>
      </c>
      <c r="AS67" s="974">
        <v>0.3</v>
      </c>
      <c r="AT67" s="973"/>
      <c r="AU67" s="973"/>
      <c r="AV67" s="974"/>
      <c r="AW67" s="974"/>
      <c r="AX67" s="973"/>
      <c r="AY67" s="973"/>
      <c r="AZ67" s="974"/>
      <c r="BA67" s="974"/>
      <c r="BB67" s="973"/>
      <c r="BC67" s="973"/>
      <c r="BD67" s="974"/>
      <c r="BE67" s="974"/>
      <c r="BF67" s="973"/>
      <c r="BG67" s="973"/>
      <c r="BH67" s="974"/>
      <c r="BI67" s="974"/>
      <c r="BJ67" s="973"/>
      <c r="BK67" s="973"/>
      <c r="BL67" s="974"/>
      <c r="BM67" s="974"/>
      <c r="BN67" s="973"/>
      <c r="BO67" s="973"/>
      <c r="BP67" s="974"/>
      <c r="BQ67" s="974"/>
    </row>
    <row r="68" spans="1:69" s="923" customFormat="1">
      <c r="A68" s="972" t="s">
        <v>921</v>
      </c>
      <c r="B68" s="973">
        <v>16239500</v>
      </c>
      <c r="C68" s="973">
        <v>20451000</v>
      </c>
      <c r="D68" s="974">
        <v>79.400000000000006</v>
      </c>
      <c r="E68" s="974">
        <v>0.3</v>
      </c>
      <c r="F68" s="973">
        <v>14511000</v>
      </c>
      <c r="G68" s="973">
        <v>20694500</v>
      </c>
      <c r="H68" s="974">
        <v>70.099999999999994</v>
      </c>
      <c r="I68" s="974">
        <v>0.3</v>
      </c>
      <c r="J68" s="1292">
        <v>8181300</v>
      </c>
      <c r="K68" s="1292">
        <v>41145500</v>
      </c>
      <c r="L68" s="1293">
        <v>19.899999999999999</v>
      </c>
      <c r="M68" s="1293">
        <v>0.2</v>
      </c>
      <c r="N68" s="1294">
        <v>3662200</v>
      </c>
      <c r="O68" s="1294">
        <v>20451000</v>
      </c>
      <c r="P68" s="1295">
        <v>17.899999999999999</v>
      </c>
      <c r="Q68" s="1295">
        <v>0.3</v>
      </c>
      <c r="R68" s="1294">
        <v>4519100</v>
      </c>
      <c r="S68" s="1294">
        <v>20694500</v>
      </c>
      <c r="T68" s="1295">
        <v>21.8</v>
      </c>
      <c r="U68" s="1295">
        <v>0.3</v>
      </c>
      <c r="V68" s="1294">
        <v>4294800</v>
      </c>
      <c r="W68" s="1294">
        <v>8181300</v>
      </c>
      <c r="X68" s="1295">
        <v>52.5</v>
      </c>
      <c r="Y68" s="1295">
        <v>0.5</v>
      </c>
      <c r="Z68" s="1294">
        <v>26307300</v>
      </c>
      <c r="AA68" s="1294">
        <v>32716000</v>
      </c>
      <c r="AB68" s="1295">
        <v>80.400000000000006</v>
      </c>
      <c r="AC68" s="1295">
        <v>0.2</v>
      </c>
      <c r="AD68" s="1294">
        <v>1981200</v>
      </c>
      <c r="AE68" s="1294">
        <v>3662200</v>
      </c>
      <c r="AF68" s="1295">
        <v>54.1</v>
      </c>
      <c r="AG68" s="1295">
        <v>0.8</v>
      </c>
      <c r="AH68" s="1294">
        <v>14189800</v>
      </c>
      <c r="AI68" s="1294">
        <v>16673900</v>
      </c>
      <c r="AJ68" s="1295">
        <v>85.1</v>
      </c>
      <c r="AK68" s="1295">
        <v>0.3</v>
      </c>
      <c r="AL68" s="1294">
        <v>2313600</v>
      </c>
      <c r="AM68" s="1294">
        <v>4519100</v>
      </c>
      <c r="AN68" s="1295">
        <v>51.2</v>
      </c>
      <c r="AO68" s="1295">
        <v>0.7</v>
      </c>
      <c r="AP68" s="1294">
        <v>12117500</v>
      </c>
      <c r="AQ68" s="1294">
        <v>16042100</v>
      </c>
      <c r="AR68" s="1295">
        <v>75.5</v>
      </c>
      <c r="AS68" s="1295">
        <v>0.3</v>
      </c>
      <c r="AT68" s="973"/>
      <c r="AU68" s="973"/>
      <c r="AV68" s="973"/>
      <c r="AW68" s="973"/>
      <c r="AX68" s="973"/>
      <c r="AY68" s="973"/>
      <c r="AZ68" s="973"/>
      <c r="BA68" s="973"/>
      <c r="BB68" s="973"/>
      <c r="BC68" s="973"/>
      <c r="BD68" s="973"/>
      <c r="BE68" s="973"/>
      <c r="BF68" s="973"/>
      <c r="BG68" s="973"/>
      <c r="BH68" s="973"/>
      <c r="BI68" s="973"/>
      <c r="BJ68" s="973"/>
      <c r="BK68" s="973"/>
      <c r="BL68" s="973"/>
      <c r="BM68" s="973"/>
      <c r="BN68" s="973"/>
      <c r="BO68" s="973"/>
      <c r="BP68" s="973"/>
      <c r="BQ68" s="973"/>
    </row>
    <row r="69" spans="1:69" s="923" customFormat="1">
      <c r="A69" s="956" t="s">
        <v>974</v>
      </c>
    </row>
    <row r="70" spans="1:69" s="923" customFormat="1">
      <c r="A70" s="968" t="s">
        <v>932</v>
      </c>
    </row>
    <row r="71" spans="1:69" s="923" customFormat="1">
      <c r="A71" s="968" t="s">
        <v>933</v>
      </c>
    </row>
    <row r="72" spans="1:69" s="923" customFormat="1">
      <c r="A72" s="968" t="s">
        <v>934</v>
      </c>
    </row>
    <row r="73" spans="1:69" s="923" customFormat="1"/>
    <row r="74" spans="1:69" s="923" customFormat="1"/>
    <row r="75" spans="1:69" s="923" customFormat="1" ht="15.75">
      <c r="A75" s="967" t="s">
        <v>157</v>
      </c>
    </row>
    <row r="76" spans="1:69" s="923" customFormat="1">
      <c r="A76" s="968" t="s">
        <v>1112</v>
      </c>
    </row>
    <row r="77" spans="1:69" s="923" customFormat="1"/>
    <row r="78" spans="1:69" s="923" customFormat="1">
      <c r="A78" s="969" t="s">
        <v>158</v>
      </c>
      <c r="B78" s="969" t="s">
        <v>159</v>
      </c>
    </row>
    <row r="79" spans="1:69" s="923" customFormat="1">
      <c r="A79" s="969" t="s">
        <v>532</v>
      </c>
      <c r="B79" s="969" t="s">
        <v>549</v>
      </c>
    </row>
    <row r="80" spans="1:69" s="923" customFormat="1">
      <c r="A80" s="969" t="s">
        <v>534</v>
      </c>
      <c r="B80" s="969" t="s">
        <v>2</v>
      </c>
    </row>
    <row r="81" spans="1:69" s="923" customFormat="1"/>
    <row r="82" spans="1:69" s="923" customFormat="1" ht="39" customHeight="1">
      <c r="A82" s="970" t="s">
        <v>35</v>
      </c>
      <c r="B82" s="1632" t="s">
        <v>930</v>
      </c>
      <c r="C82" s="1633"/>
      <c r="D82" s="1633"/>
      <c r="E82" s="1633"/>
      <c r="F82" s="1632" t="s">
        <v>931</v>
      </c>
      <c r="G82" s="1633"/>
      <c r="H82" s="1633"/>
      <c r="I82" s="1633"/>
      <c r="J82" s="1632" t="s">
        <v>977</v>
      </c>
      <c r="K82" s="1633"/>
      <c r="L82" s="1633"/>
      <c r="M82" s="1633"/>
      <c r="N82" s="1632" t="s">
        <v>978</v>
      </c>
      <c r="O82" s="1633"/>
      <c r="P82" s="1633"/>
      <c r="Q82" s="1633"/>
      <c r="R82" s="1632" t="s">
        <v>979</v>
      </c>
      <c r="S82" s="1633"/>
      <c r="T82" s="1633"/>
      <c r="U82" s="1633"/>
      <c r="V82" s="1632" t="s">
        <v>980</v>
      </c>
      <c r="W82" s="1633"/>
      <c r="X82" s="1633"/>
      <c r="Y82" s="1633"/>
      <c r="Z82" s="1632" t="s">
        <v>981</v>
      </c>
      <c r="AA82" s="1633"/>
      <c r="AB82" s="1633"/>
      <c r="AC82" s="1633"/>
      <c r="AD82" s="1632" t="s">
        <v>982</v>
      </c>
      <c r="AE82" s="1633"/>
      <c r="AF82" s="1633"/>
      <c r="AG82" s="1633"/>
      <c r="AH82" s="1632" t="s">
        <v>983</v>
      </c>
      <c r="AI82" s="1633"/>
      <c r="AJ82" s="1633"/>
      <c r="AK82" s="1633"/>
      <c r="AL82" s="1632" t="s">
        <v>984</v>
      </c>
      <c r="AM82" s="1633"/>
      <c r="AN82" s="1633"/>
      <c r="AO82" s="1633"/>
      <c r="AP82" s="1632" t="s">
        <v>985</v>
      </c>
      <c r="AQ82" s="1633"/>
      <c r="AR82" s="1633"/>
      <c r="AS82" s="1633"/>
      <c r="AT82" s="1632"/>
      <c r="AU82" s="1633"/>
      <c r="AV82" s="1633"/>
      <c r="AW82" s="1633"/>
      <c r="AX82" s="1632"/>
      <c r="AY82" s="1633"/>
      <c r="AZ82" s="1633"/>
      <c r="BA82" s="1633"/>
      <c r="BB82" s="1632"/>
      <c r="BC82" s="1633"/>
      <c r="BD82" s="1633"/>
      <c r="BE82" s="1633"/>
      <c r="BF82" s="1632"/>
      <c r="BG82" s="1633"/>
      <c r="BH82" s="1633"/>
      <c r="BI82" s="1633"/>
      <c r="BJ82" s="1632"/>
      <c r="BK82" s="1633"/>
      <c r="BL82" s="1633"/>
      <c r="BM82" s="1633"/>
      <c r="BN82" s="1632"/>
      <c r="BO82" s="1633"/>
      <c r="BP82" s="1633"/>
      <c r="BQ82" s="1633"/>
    </row>
    <row r="83" spans="1:69" s="923" customFormat="1" ht="26.1" customHeight="1">
      <c r="B83" s="971" t="s">
        <v>160</v>
      </c>
      <c r="C83" s="971" t="s">
        <v>161</v>
      </c>
      <c r="D83" s="971" t="s">
        <v>162</v>
      </c>
      <c r="E83" s="971" t="s">
        <v>163</v>
      </c>
      <c r="F83" s="971" t="s">
        <v>160</v>
      </c>
      <c r="G83" s="971" t="s">
        <v>161</v>
      </c>
      <c r="H83" s="971" t="s">
        <v>162</v>
      </c>
      <c r="I83" s="971" t="s">
        <v>163</v>
      </c>
      <c r="J83" s="971" t="s">
        <v>160</v>
      </c>
      <c r="K83" s="971" t="s">
        <v>161</v>
      </c>
      <c r="L83" s="971" t="s">
        <v>162</v>
      </c>
      <c r="M83" s="971" t="s">
        <v>163</v>
      </c>
      <c r="N83" s="971" t="s">
        <v>160</v>
      </c>
      <c r="O83" s="971" t="s">
        <v>161</v>
      </c>
      <c r="P83" s="971" t="s">
        <v>162</v>
      </c>
      <c r="Q83" s="971" t="s">
        <v>163</v>
      </c>
      <c r="R83" s="971" t="s">
        <v>160</v>
      </c>
      <c r="S83" s="971" t="s">
        <v>161</v>
      </c>
      <c r="T83" s="971" t="s">
        <v>162</v>
      </c>
      <c r="U83" s="971" t="s">
        <v>163</v>
      </c>
      <c r="V83" s="971" t="s">
        <v>160</v>
      </c>
      <c r="W83" s="971" t="s">
        <v>161</v>
      </c>
      <c r="X83" s="971" t="s">
        <v>162</v>
      </c>
      <c r="Y83" s="971" t="s">
        <v>163</v>
      </c>
      <c r="Z83" s="971" t="s">
        <v>160</v>
      </c>
      <c r="AA83" s="971" t="s">
        <v>161</v>
      </c>
      <c r="AB83" s="971" t="s">
        <v>162</v>
      </c>
      <c r="AC83" s="971" t="s">
        <v>163</v>
      </c>
      <c r="AD83" s="971" t="s">
        <v>160</v>
      </c>
      <c r="AE83" s="971" t="s">
        <v>161</v>
      </c>
      <c r="AF83" s="971" t="s">
        <v>162</v>
      </c>
      <c r="AG83" s="971" t="s">
        <v>163</v>
      </c>
      <c r="AH83" s="971" t="s">
        <v>160</v>
      </c>
      <c r="AI83" s="971" t="s">
        <v>161</v>
      </c>
      <c r="AJ83" s="971" t="s">
        <v>162</v>
      </c>
      <c r="AK83" s="971" t="s">
        <v>163</v>
      </c>
      <c r="AL83" s="971" t="s">
        <v>160</v>
      </c>
      <c r="AM83" s="971" t="s">
        <v>161</v>
      </c>
      <c r="AN83" s="971" t="s">
        <v>162</v>
      </c>
      <c r="AO83" s="971" t="s">
        <v>163</v>
      </c>
      <c r="AP83" s="971" t="s">
        <v>160</v>
      </c>
      <c r="AQ83" s="971" t="s">
        <v>161</v>
      </c>
      <c r="AR83" s="971" t="s">
        <v>162</v>
      </c>
      <c r="AS83" s="971" t="s">
        <v>163</v>
      </c>
      <c r="AT83" s="971"/>
      <c r="AU83" s="971"/>
      <c r="AV83" s="971"/>
      <c r="AW83" s="971"/>
      <c r="AX83" s="971"/>
      <c r="AY83" s="971"/>
      <c r="AZ83" s="971"/>
      <c r="BA83" s="971"/>
      <c r="BB83" s="971"/>
      <c r="BC83" s="971"/>
      <c r="BD83" s="971"/>
      <c r="BE83" s="971"/>
      <c r="BF83" s="971"/>
      <c r="BG83" s="971"/>
      <c r="BH83" s="971"/>
      <c r="BI83" s="971"/>
      <c r="BJ83" s="971"/>
      <c r="BK83" s="971"/>
      <c r="BL83" s="971"/>
      <c r="BM83" s="971"/>
      <c r="BN83" s="971"/>
      <c r="BO83" s="971"/>
      <c r="BP83" s="971"/>
      <c r="BQ83" s="971"/>
    </row>
    <row r="84" spans="1:69" s="923" customFormat="1">
      <c r="A84" s="972" t="s">
        <v>618</v>
      </c>
      <c r="B84" s="973">
        <v>1903800</v>
      </c>
      <c r="C84" s="973">
        <v>2510400</v>
      </c>
      <c r="D84" s="974">
        <v>75.8</v>
      </c>
      <c r="E84" s="974">
        <v>0.9</v>
      </c>
      <c r="F84" s="973">
        <v>1529900</v>
      </c>
      <c r="G84" s="973">
        <v>2528600</v>
      </c>
      <c r="H84" s="974">
        <v>60.5</v>
      </c>
      <c r="I84" s="974">
        <v>1</v>
      </c>
      <c r="J84" s="973">
        <v>815000</v>
      </c>
      <c r="K84" s="973">
        <v>5039000</v>
      </c>
      <c r="L84" s="974">
        <v>16.2</v>
      </c>
      <c r="M84" s="974">
        <v>0.5</v>
      </c>
      <c r="N84" s="973">
        <v>391900</v>
      </c>
      <c r="O84" s="973">
        <v>2510400</v>
      </c>
      <c r="P84" s="974">
        <v>15.6</v>
      </c>
      <c r="Q84" s="974">
        <v>0.8</v>
      </c>
      <c r="R84" s="973">
        <v>423000</v>
      </c>
      <c r="S84" s="973">
        <v>2528600</v>
      </c>
      <c r="T84" s="974">
        <v>16.7</v>
      </c>
      <c r="U84" s="974">
        <v>0.7</v>
      </c>
      <c r="V84" s="973">
        <v>344700</v>
      </c>
      <c r="W84" s="973">
        <v>815000</v>
      </c>
      <c r="X84" s="974">
        <v>42.3</v>
      </c>
      <c r="Y84" s="974">
        <v>1.7</v>
      </c>
      <c r="Z84" s="973">
        <v>3089100</v>
      </c>
      <c r="AA84" s="973">
        <v>4224000</v>
      </c>
      <c r="AB84" s="974">
        <v>73.099999999999994</v>
      </c>
      <c r="AC84" s="974">
        <v>0.7</v>
      </c>
      <c r="AD84" s="973">
        <v>180700</v>
      </c>
      <c r="AE84" s="973">
        <v>391900</v>
      </c>
      <c r="AF84" s="974">
        <v>46.1</v>
      </c>
      <c r="AG84" s="974">
        <v>2.5</v>
      </c>
      <c r="AH84" s="973">
        <v>1723300</v>
      </c>
      <c r="AI84" s="973">
        <v>2118500</v>
      </c>
      <c r="AJ84" s="974">
        <v>81.3</v>
      </c>
      <c r="AK84" s="974">
        <v>0.9</v>
      </c>
      <c r="AL84" s="973">
        <v>164000</v>
      </c>
      <c r="AM84" s="973">
        <v>423000</v>
      </c>
      <c r="AN84" s="974">
        <v>38.799999999999997</v>
      </c>
      <c r="AO84" s="974">
        <v>2.2999999999999998</v>
      </c>
      <c r="AP84" s="973">
        <v>1365800</v>
      </c>
      <c r="AQ84" s="973">
        <v>2105400</v>
      </c>
      <c r="AR84" s="974">
        <v>64.900000000000006</v>
      </c>
      <c r="AS84" s="974">
        <v>1</v>
      </c>
      <c r="AT84" s="973"/>
      <c r="AU84" s="973"/>
      <c r="AV84" s="974"/>
      <c r="AW84" s="974"/>
      <c r="AX84" s="973"/>
      <c r="AY84" s="973"/>
      <c r="AZ84" s="974"/>
      <c r="BA84" s="974"/>
      <c r="BB84" s="973"/>
      <c r="BC84" s="973"/>
      <c r="BD84" s="974"/>
      <c r="BE84" s="974"/>
      <c r="BF84" s="973"/>
      <c r="BG84" s="973"/>
      <c r="BH84" s="974"/>
      <c r="BI84" s="974"/>
      <c r="BJ84" s="973"/>
      <c r="BK84" s="973"/>
      <c r="BL84" s="974"/>
      <c r="BM84" s="974"/>
      <c r="BN84" s="973"/>
      <c r="BO84" s="973"/>
      <c r="BP84" s="974"/>
      <c r="BQ84" s="974"/>
    </row>
    <row r="85" spans="1:69" s="923" customFormat="1">
      <c r="A85" s="972" t="s">
        <v>619</v>
      </c>
      <c r="B85" s="973">
        <v>1902100</v>
      </c>
      <c r="C85" s="973">
        <v>2539800</v>
      </c>
      <c r="D85" s="974">
        <v>74.900000000000006</v>
      </c>
      <c r="E85" s="974">
        <v>0.9</v>
      </c>
      <c r="F85" s="973">
        <v>1574300</v>
      </c>
      <c r="G85" s="973">
        <v>2572700</v>
      </c>
      <c r="H85" s="974">
        <v>61.2</v>
      </c>
      <c r="I85" s="974">
        <v>1</v>
      </c>
      <c r="J85" s="973">
        <v>799600</v>
      </c>
      <c r="K85" s="973">
        <v>5112400</v>
      </c>
      <c r="L85" s="974">
        <v>15.6</v>
      </c>
      <c r="M85" s="974">
        <v>0.5</v>
      </c>
      <c r="N85" s="973">
        <v>377100</v>
      </c>
      <c r="O85" s="973">
        <v>2539800</v>
      </c>
      <c r="P85" s="974">
        <v>14.8</v>
      </c>
      <c r="Q85" s="974">
        <v>0.7</v>
      </c>
      <c r="R85" s="973">
        <v>422500</v>
      </c>
      <c r="S85" s="973">
        <v>2572700</v>
      </c>
      <c r="T85" s="974">
        <v>16.399999999999999</v>
      </c>
      <c r="U85" s="974">
        <v>0.7</v>
      </c>
      <c r="V85" s="973">
        <v>349700</v>
      </c>
      <c r="W85" s="973">
        <v>799600</v>
      </c>
      <c r="X85" s="974">
        <v>43.7</v>
      </c>
      <c r="Y85" s="974">
        <v>1.8</v>
      </c>
      <c r="Z85" s="973">
        <v>3127100</v>
      </c>
      <c r="AA85" s="973">
        <v>4313400</v>
      </c>
      <c r="AB85" s="974">
        <v>72.5</v>
      </c>
      <c r="AC85" s="974">
        <v>0.7</v>
      </c>
      <c r="AD85" s="973">
        <v>175600</v>
      </c>
      <c r="AE85" s="973">
        <v>377100</v>
      </c>
      <c r="AF85" s="974">
        <v>46.6</v>
      </c>
      <c r="AG85" s="974">
        <v>2.6</v>
      </c>
      <c r="AH85" s="973">
        <v>1726600</v>
      </c>
      <c r="AI85" s="973">
        <v>2163000</v>
      </c>
      <c r="AJ85" s="974">
        <v>79.8</v>
      </c>
      <c r="AK85" s="974">
        <v>0.9</v>
      </c>
      <c r="AL85" s="973">
        <v>174100</v>
      </c>
      <c r="AM85" s="973">
        <v>422500</v>
      </c>
      <c r="AN85" s="974">
        <v>41.2</v>
      </c>
      <c r="AO85" s="974">
        <v>2.2999999999999998</v>
      </c>
      <c r="AP85" s="973">
        <v>1400600</v>
      </c>
      <c r="AQ85" s="973">
        <v>2150400</v>
      </c>
      <c r="AR85" s="974">
        <v>65.099999999999994</v>
      </c>
      <c r="AS85" s="974">
        <v>1</v>
      </c>
      <c r="AT85" s="973"/>
      <c r="AU85" s="973"/>
      <c r="AV85" s="974"/>
      <c r="AW85" s="974"/>
      <c r="AX85" s="973"/>
      <c r="AY85" s="973"/>
      <c r="AZ85" s="974"/>
      <c r="BA85" s="974"/>
      <c r="BB85" s="973"/>
      <c r="BC85" s="973"/>
      <c r="BD85" s="974"/>
      <c r="BE85" s="974"/>
      <c r="BF85" s="973"/>
      <c r="BG85" s="973"/>
      <c r="BH85" s="974"/>
      <c r="BI85" s="974"/>
      <c r="BJ85" s="973"/>
      <c r="BK85" s="973"/>
      <c r="BL85" s="974"/>
      <c r="BM85" s="974"/>
      <c r="BN85" s="973"/>
      <c r="BO85" s="973"/>
      <c r="BP85" s="974"/>
      <c r="BQ85" s="974"/>
    </row>
    <row r="86" spans="1:69" s="923" customFormat="1">
      <c r="A86" s="972" t="s">
        <v>620</v>
      </c>
      <c r="B86" s="973">
        <v>1939200</v>
      </c>
      <c r="C86" s="973">
        <v>2572100</v>
      </c>
      <c r="D86" s="974">
        <v>75.400000000000006</v>
      </c>
      <c r="E86" s="974">
        <v>0.9</v>
      </c>
      <c r="F86" s="973">
        <v>1589200</v>
      </c>
      <c r="G86" s="973">
        <v>2611400</v>
      </c>
      <c r="H86" s="974">
        <v>60.9</v>
      </c>
      <c r="I86" s="974">
        <v>1</v>
      </c>
      <c r="J86" s="973">
        <v>842200</v>
      </c>
      <c r="K86" s="973">
        <v>5183500</v>
      </c>
      <c r="L86" s="974">
        <v>16.2</v>
      </c>
      <c r="M86" s="974">
        <v>0.5</v>
      </c>
      <c r="N86" s="973">
        <v>408000</v>
      </c>
      <c r="O86" s="973">
        <v>2572100</v>
      </c>
      <c r="P86" s="974">
        <v>15.9</v>
      </c>
      <c r="Q86" s="974">
        <v>0.8</v>
      </c>
      <c r="R86" s="973">
        <v>434200</v>
      </c>
      <c r="S86" s="973">
        <v>2611400</v>
      </c>
      <c r="T86" s="974">
        <v>16.600000000000001</v>
      </c>
      <c r="U86" s="974">
        <v>0.7</v>
      </c>
      <c r="V86" s="973">
        <v>373700</v>
      </c>
      <c r="W86" s="973">
        <v>842200</v>
      </c>
      <c r="X86" s="974">
        <v>44.4</v>
      </c>
      <c r="Y86" s="974">
        <v>1.7</v>
      </c>
      <c r="Z86" s="973">
        <v>3154800</v>
      </c>
      <c r="AA86" s="973">
        <v>4341400</v>
      </c>
      <c r="AB86" s="974">
        <v>72.7</v>
      </c>
      <c r="AC86" s="974">
        <v>0.7</v>
      </c>
      <c r="AD86" s="973">
        <v>190400</v>
      </c>
      <c r="AE86" s="973">
        <v>408000</v>
      </c>
      <c r="AF86" s="974">
        <v>46.7</v>
      </c>
      <c r="AG86" s="974">
        <v>2.5</v>
      </c>
      <c r="AH86" s="973">
        <v>1748900</v>
      </c>
      <c r="AI86" s="973">
        <v>2164200</v>
      </c>
      <c r="AJ86" s="974">
        <v>80.8</v>
      </c>
      <c r="AK86" s="974">
        <v>0.9</v>
      </c>
      <c r="AL86" s="973">
        <v>183300</v>
      </c>
      <c r="AM86" s="973">
        <v>434200</v>
      </c>
      <c r="AN86" s="974">
        <v>42.2</v>
      </c>
      <c r="AO86" s="974">
        <v>2.2999999999999998</v>
      </c>
      <c r="AP86" s="973">
        <v>1406000</v>
      </c>
      <c r="AQ86" s="973">
        <v>2177200</v>
      </c>
      <c r="AR86" s="974">
        <v>64.599999999999994</v>
      </c>
      <c r="AS86" s="974">
        <v>1</v>
      </c>
      <c r="AT86" s="973"/>
      <c r="AU86" s="973"/>
      <c r="AV86" s="974"/>
      <c r="AW86" s="974"/>
      <c r="AX86" s="973"/>
      <c r="AY86" s="973"/>
      <c r="AZ86" s="974"/>
      <c r="BA86" s="974"/>
      <c r="BB86" s="973"/>
      <c r="BC86" s="973"/>
      <c r="BD86" s="974"/>
      <c r="BE86" s="974"/>
      <c r="BF86" s="973"/>
      <c r="BG86" s="973"/>
      <c r="BH86" s="974"/>
      <c r="BI86" s="974"/>
      <c r="BJ86" s="973"/>
      <c r="BK86" s="973"/>
      <c r="BL86" s="974"/>
      <c r="BM86" s="974"/>
      <c r="BN86" s="973"/>
      <c r="BO86" s="973"/>
      <c r="BP86" s="974"/>
      <c r="BQ86" s="974"/>
    </row>
    <row r="87" spans="1:69" s="923" customFormat="1">
      <c r="A87" s="972" t="s">
        <v>621</v>
      </c>
      <c r="B87" s="973">
        <v>1990600</v>
      </c>
      <c r="C87" s="973">
        <v>2611500</v>
      </c>
      <c r="D87" s="974">
        <v>76.2</v>
      </c>
      <c r="E87" s="974">
        <v>0.9</v>
      </c>
      <c r="F87" s="973">
        <v>1617700</v>
      </c>
      <c r="G87" s="973">
        <v>2650500</v>
      </c>
      <c r="H87" s="974">
        <v>61</v>
      </c>
      <c r="I87" s="974">
        <v>1</v>
      </c>
      <c r="J87" s="973">
        <v>794800</v>
      </c>
      <c r="K87" s="973">
        <v>5262000</v>
      </c>
      <c r="L87" s="974">
        <v>15.1</v>
      </c>
      <c r="M87" s="974">
        <v>0.5</v>
      </c>
      <c r="N87" s="973">
        <v>383900</v>
      </c>
      <c r="O87" s="973">
        <v>2611500</v>
      </c>
      <c r="P87" s="974">
        <v>14.7</v>
      </c>
      <c r="Q87" s="974">
        <v>0.8</v>
      </c>
      <c r="R87" s="973">
        <v>411000</v>
      </c>
      <c r="S87" s="973">
        <v>2650500</v>
      </c>
      <c r="T87" s="974">
        <v>15.5</v>
      </c>
      <c r="U87" s="974">
        <v>0.7</v>
      </c>
      <c r="V87" s="973">
        <v>348200</v>
      </c>
      <c r="W87" s="973">
        <v>794800</v>
      </c>
      <c r="X87" s="974">
        <v>43.8</v>
      </c>
      <c r="Y87" s="974">
        <v>1.8</v>
      </c>
      <c r="Z87" s="973">
        <v>3260200</v>
      </c>
      <c r="AA87" s="973">
        <v>4467200</v>
      </c>
      <c r="AB87" s="974">
        <v>73</v>
      </c>
      <c r="AC87" s="974">
        <v>0.7</v>
      </c>
      <c r="AD87" s="973">
        <v>178300</v>
      </c>
      <c r="AE87" s="973">
        <v>383900</v>
      </c>
      <c r="AF87" s="974">
        <v>46.4</v>
      </c>
      <c r="AG87" s="974">
        <v>2.6</v>
      </c>
      <c r="AH87" s="973">
        <v>1812300</v>
      </c>
      <c r="AI87" s="973">
        <v>2227600</v>
      </c>
      <c r="AJ87" s="974">
        <v>81.400000000000006</v>
      </c>
      <c r="AK87" s="974">
        <v>0.9</v>
      </c>
      <c r="AL87" s="973">
        <v>169900</v>
      </c>
      <c r="AM87" s="973">
        <v>411000</v>
      </c>
      <c r="AN87" s="974">
        <v>41.3</v>
      </c>
      <c r="AO87" s="974">
        <v>2.4</v>
      </c>
      <c r="AP87" s="973">
        <v>1447800</v>
      </c>
      <c r="AQ87" s="973">
        <v>2239600</v>
      </c>
      <c r="AR87" s="974">
        <v>64.599999999999994</v>
      </c>
      <c r="AS87" s="974">
        <v>1</v>
      </c>
      <c r="AT87" s="973"/>
      <c r="AU87" s="973"/>
      <c r="AV87" s="974"/>
      <c r="AW87" s="974"/>
      <c r="AX87" s="973"/>
      <c r="AY87" s="973"/>
      <c r="AZ87" s="974"/>
      <c r="BA87" s="974"/>
      <c r="BB87" s="973"/>
      <c r="BC87" s="973"/>
      <c r="BD87" s="974"/>
      <c r="BE87" s="974"/>
      <c r="BF87" s="973"/>
      <c r="BG87" s="973"/>
      <c r="BH87" s="974"/>
      <c r="BI87" s="974"/>
      <c r="BJ87" s="973"/>
      <c r="BK87" s="973"/>
      <c r="BL87" s="974"/>
      <c r="BM87" s="974"/>
      <c r="BN87" s="973"/>
      <c r="BO87" s="973"/>
      <c r="BP87" s="974"/>
      <c r="BQ87" s="974"/>
    </row>
    <row r="88" spans="1:69" s="923" customFormat="1">
      <c r="A88" s="972" t="s">
        <v>622</v>
      </c>
      <c r="B88" s="973">
        <v>2043900</v>
      </c>
      <c r="C88" s="973">
        <v>2657000</v>
      </c>
      <c r="D88" s="974">
        <v>76.900000000000006</v>
      </c>
      <c r="E88" s="974">
        <v>0.9</v>
      </c>
      <c r="F88" s="973">
        <v>1655500</v>
      </c>
      <c r="G88" s="973">
        <v>2694500</v>
      </c>
      <c r="H88" s="974">
        <v>61.4</v>
      </c>
      <c r="I88" s="974">
        <v>1</v>
      </c>
      <c r="J88" s="973">
        <v>845100</v>
      </c>
      <c r="K88" s="973">
        <v>5351500</v>
      </c>
      <c r="L88" s="974">
        <v>15.8</v>
      </c>
      <c r="M88" s="974">
        <v>0.5</v>
      </c>
      <c r="N88" s="973">
        <v>408600</v>
      </c>
      <c r="O88" s="973">
        <v>2657000</v>
      </c>
      <c r="P88" s="974">
        <v>15.4</v>
      </c>
      <c r="Q88" s="974">
        <v>0.8</v>
      </c>
      <c r="R88" s="973">
        <v>436600</v>
      </c>
      <c r="S88" s="973">
        <v>2694500</v>
      </c>
      <c r="T88" s="974">
        <v>16.2</v>
      </c>
      <c r="U88" s="974">
        <v>0.7</v>
      </c>
      <c r="V88" s="973">
        <v>368800</v>
      </c>
      <c r="W88" s="973">
        <v>845100</v>
      </c>
      <c r="X88" s="974">
        <v>43.6</v>
      </c>
      <c r="Y88" s="974">
        <v>1.7</v>
      </c>
      <c r="Z88" s="973">
        <v>3330700</v>
      </c>
      <c r="AA88" s="973">
        <v>4506400</v>
      </c>
      <c r="AB88" s="974">
        <v>73.900000000000006</v>
      </c>
      <c r="AC88" s="974">
        <v>0.7</v>
      </c>
      <c r="AD88" s="973">
        <v>195700</v>
      </c>
      <c r="AE88" s="973">
        <v>408600</v>
      </c>
      <c r="AF88" s="974">
        <v>47.9</v>
      </c>
      <c r="AG88" s="974">
        <v>2.5</v>
      </c>
      <c r="AH88" s="973">
        <v>1848200</v>
      </c>
      <c r="AI88" s="973">
        <v>2248500</v>
      </c>
      <c r="AJ88" s="974">
        <v>82.2</v>
      </c>
      <c r="AK88" s="974">
        <v>0.9</v>
      </c>
      <c r="AL88" s="973">
        <v>173100</v>
      </c>
      <c r="AM88" s="973">
        <v>436600</v>
      </c>
      <c r="AN88" s="974">
        <v>39.6</v>
      </c>
      <c r="AO88" s="974">
        <v>2.2999999999999998</v>
      </c>
      <c r="AP88" s="973">
        <v>1482400</v>
      </c>
      <c r="AQ88" s="973">
        <v>2257900</v>
      </c>
      <c r="AR88" s="974">
        <v>65.7</v>
      </c>
      <c r="AS88" s="974">
        <v>1</v>
      </c>
      <c r="AT88" s="973"/>
      <c r="AU88" s="973"/>
      <c r="AV88" s="974"/>
      <c r="AW88" s="974"/>
      <c r="AX88" s="973"/>
      <c r="AY88" s="973"/>
      <c r="AZ88" s="974"/>
      <c r="BA88" s="974"/>
      <c r="BB88" s="973"/>
      <c r="BC88" s="973"/>
      <c r="BD88" s="974"/>
      <c r="BE88" s="974"/>
      <c r="BF88" s="973"/>
      <c r="BG88" s="973"/>
      <c r="BH88" s="974"/>
      <c r="BI88" s="974"/>
      <c r="BJ88" s="973"/>
      <c r="BK88" s="973"/>
      <c r="BL88" s="974"/>
      <c r="BM88" s="974"/>
      <c r="BN88" s="973"/>
      <c r="BO88" s="973"/>
      <c r="BP88" s="974"/>
      <c r="BQ88" s="974"/>
    </row>
    <row r="89" spans="1:69" s="923" customFormat="1">
      <c r="A89" s="972" t="s">
        <v>623</v>
      </c>
      <c r="B89" s="973">
        <v>2025000</v>
      </c>
      <c r="C89" s="973">
        <v>2700700</v>
      </c>
      <c r="D89" s="974">
        <v>75</v>
      </c>
      <c r="E89" s="974">
        <v>0.9</v>
      </c>
      <c r="F89" s="973">
        <v>1670500</v>
      </c>
      <c r="G89" s="973">
        <v>2742700</v>
      </c>
      <c r="H89" s="974">
        <v>60.9</v>
      </c>
      <c r="I89" s="974">
        <v>1</v>
      </c>
      <c r="J89" s="973">
        <v>846500</v>
      </c>
      <c r="K89" s="973">
        <v>5443400</v>
      </c>
      <c r="L89" s="974">
        <v>15.6</v>
      </c>
      <c r="M89" s="974">
        <v>0.5</v>
      </c>
      <c r="N89" s="973">
        <v>405400</v>
      </c>
      <c r="O89" s="973">
        <v>2700700</v>
      </c>
      <c r="P89" s="974">
        <v>15</v>
      </c>
      <c r="Q89" s="974">
        <v>0.8</v>
      </c>
      <c r="R89" s="973">
        <v>441100</v>
      </c>
      <c r="S89" s="973">
        <v>2742700</v>
      </c>
      <c r="T89" s="974">
        <v>16.100000000000001</v>
      </c>
      <c r="U89" s="974">
        <v>0.8</v>
      </c>
      <c r="V89" s="973">
        <v>376000</v>
      </c>
      <c r="W89" s="973">
        <v>846500</v>
      </c>
      <c r="X89" s="974">
        <v>44.4</v>
      </c>
      <c r="Y89" s="974">
        <v>1.8</v>
      </c>
      <c r="Z89" s="973">
        <v>3319500</v>
      </c>
      <c r="AA89" s="973">
        <v>4596900</v>
      </c>
      <c r="AB89" s="974">
        <v>72.2</v>
      </c>
      <c r="AC89" s="974">
        <v>0.7</v>
      </c>
      <c r="AD89" s="973">
        <v>199500</v>
      </c>
      <c r="AE89" s="973">
        <v>405400</v>
      </c>
      <c r="AF89" s="974">
        <v>49.2</v>
      </c>
      <c r="AG89" s="974">
        <v>2.7</v>
      </c>
      <c r="AH89" s="973">
        <v>1825500</v>
      </c>
      <c r="AI89" s="973">
        <v>2295300</v>
      </c>
      <c r="AJ89" s="974">
        <v>79.5</v>
      </c>
      <c r="AK89" s="974">
        <v>1</v>
      </c>
      <c r="AL89" s="973">
        <v>176500</v>
      </c>
      <c r="AM89" s="973">
        <v>441100</v>
      </c>
      <c r="AN89" s="974">
        <v>40</v>
      </c>
      <c r="AO89" s="974">
        <v>2.4</v>
      </c>
      <c r="AP89" s="973">
        <v>1494100</v>
      </c>
      <c r="AQ89" s="973">
        <v>2301700</v>
      </c>
      <c r="AR89" s="974">
        <v>64.900000000000006</v>
      </c>
      <c r="AS89" s="974">
        <v>1.1000000000000001</v>
      </c>
      <c r="AT89" s="973"/>
      <c r="AU89" s="973"/>
      <c r="AV89" s="974"/>
      <c r="AW89" s="974"/>
      <c r="AX89" s="973"/>
      <c r="AY89" s="973"/>
      <c r="AZ89" s="974"/>
      <c r="BA89" s="974"/>
      <c r="BB89" s="973"/>
      <c r="BC89" s="973"/>
      <c r="BD89" s="974"/>
      <c r="BE89" s="974"/>
      <c r="BF89" s="973"/>
      <c r="BG89" s="973"/>
      <c r="BH89" s="974"/>
      <c r="BI89" s="974"/>
      <c r="BJ89" s="973"/>
      <c r="BK89" s="973"/>
      <c r="BL89" s="974"/>
      <c r="BM89" s="974"/>
      <c r="BN89" s="973"/>
      <c r="BO89" s="973"/>
      <c r="BP89" s="974"/>
      <c r="BQ89" s="974"/>
    </row>
    <row r="90" spans="1:69" s="923" customFormat="1">
      <c r="A90" s="972" t="s">
        <v>624</v>
      </c>
      <c r="B90" s="973">
        <v>2042100</v>
      </c>
      <c r="C90" s="973">
        <v>2742500</v>
      </c>
      <c r="D90" s="974">
        <v>74.5</v>
      </c>
      <c r="E90" s="974">
        <v>0.9</v>
      </c>
      <c r="F90" s="973">
        <v>1677100</v>
      </c>
      <c r="G90" s="973">
        <v>2781400</v>
      </c>
      <c r="H90" s="974">
        <v>60.3</v>
      </c>
      <c r="I90" s="974">
        <v>1</v>
      </c>
      <c r="J90" s="973">
        <v>935500</v>
      </c>
      <c r="K90" s="973">
        <v>5524000</v>
      </c>
      <c r="L90" s="974">
        <v>16.899999999999999</v>
      </c>
      <c r="M90" s="974">
        <v>0.6</v>
      </c>
      <c r="N90" s="973">
        <v>428400</v>
      </c>
      <c r="O90" s="973">
        <v>2742500</v>
      </c>
      <c r="P90" s="974">
        <v>15.6</v>
      </c>
      <c r="Q90" s="974">
        <v>0.8</v>
      </c>
      <c r="R90" s="973">
        <v>507100</v>
      </c>
      <c r="S90" s="973">
        <v>2781400</v>
      </c>
      <c r="T90" s="974">
        <v>18.2</v>
      </c>
      <c r="U90" s="974">
        <v>0.8</v>
      </c>
      <c r="V90" s="973">
        <v>427300</v>
      </c>
      <c r="W90" s="973">
        <v>935500</v>
      </c>
      <c r="X90" s="974">
        <v>45.7</v>
      </c>
      <c r="Y90" s="974">
        <v>1.7</v>
      </c>
      <c r="Z90" s="973">
        <v>3291900</v>
      </c>
      <c r="AA90" s="973">
        <v>4588500</v>
      </c>
      <c r="AB90" s="974">
        <v>71.7</v>
      </c>
      <c r="AC90" s="974">
        <v>0.7</v>
      </c>
      <c r="AD90" s="973">
        <v>213000</v>
      </c>
      <c r="AE90" s="973">
        <v>428400</v>
      </c>
      <c r="AF90" s="974">
        <v>49.7</v>
      </c>
      <c r="AG90" s="974">
        <v>2.6</v>
      </c>
      <c r="AH90" s="973">
        <v>1829100</v>
      </c>
      <c r="AI90" s="973">
        <v>2314100</v>
      </c>
      <c r="AJ90" s="974">
        <v>79</v>
      </c>
      <c r="AK90" s="974">
        <v>1</v>
      </c>
      <c r="AL90" s="973">
        <v>214300</v>
      </c>
      <c r="AM90" s="973">
        <v>507100</v>
      </c>
      <c r="AN90" s="974">
        <v>42.3</v>
      </c>
      <c r="AO90" s="974">
        <v>2.2999999999999998</v>
      </c>
      <c r="AP90" s="973">
        <v>1462800</v>
      </c>
      <c r="AQ90" s="973">
        <v>2274400</v>
      </c>
      <c r="AR90" s="974">
        <v>64.3</v>
      </c>
      <c r="AS90" s="974">
        <v>1.1000000000000001</v>
      </c>
      <c r="AT90" s="973"/>
      <c r="AU90" s="973"/>
      <c r="AV90" s="974"/>
      <c r="AW90" s="974"/>
      <c r="AX90" s="973"/>
      <c r="AY90" s="973"/>
      <c r="AZ90" s="974"/>
      <c r="BA90" s="974"/>
      <c r="BB90" s="973"/>
      <c r="BC90" s="973"/>
      <c r="BD90" s="974"/>
      <c r="BE90" s="974"/>
      <c r="BF90" s="973"/>
      <c r="BG90" s="973"/>
      <c r="BH90" s="974"/>
      <c r="BI90" s="974"/>
      <c r="BJ90" s="973"/>
      <c r="BK90" s="973"/>
      <c r="BL90" s="974"/>
      <c r="BM90" s="974"/>
      <c r="BN90" s="973"/>
      <c r="BO90" s="973"/>
      <c r="BP90" s="974"/>
      <c r="BQ90" s="974"/>
    </row>
    <row r="91" spans="1:69" s="923" customFormat="1">
      <c r="A91" s="972" t="s">
        <v>625</v>
      </c>
      <c r="B91" s="973">
        <v>2073600</v>
      </c>
      <c r="C91" s="973">
        <v>2800200</v>
      </c>
      <c r="D91" s="974">
        <v>74</v>
      </c>
      <c r="E91" s="974">
        <v>0.9</v>
      </c>
      <c r="F91" s="973">
        <v>1714400</v>
      </c>
      <c r="G91" s="973">
        <v>2830300</v>
      </c>
      <c r="H91" s="974">
        <v>60.6</v>
      </c>
      <c r="I91" s="974">
        <v>1</v>
      </c>
      <c r="J91" s="973">
        <v>954700</v>
      </c>
      <c r="K91" s="973">
        <v>5630500</v>
      </c>
      <c r="L91" s="974">
        <v>17</v>
      </c>
      <c r="M91" s="974">
        <v>0.5</v>
      </c>
      <c r="N91" s="973">
        <v>444800</v>
      </c>
      <c r="O91" s="973">
        <v>2800200</v>
      </c>
      <c r="P91" s="974">
        <v>15.9</v>
      </c>
      <c r="Q91" s="974">
        <v>0.8</v>
      </c>
      <c r="R91" s="973">
        <v>509800</v>
      </c>
      <c r="S91" s="973">
        <v>2830300</v>
      </c>
      <c r="T91" s="974">
        <v>18</v>
      </c>
      <c r="U91" s="974">
        <v>0.8</v>
      </c>
      <c r="V91" s="973">
        <v>429600</v>
      </c>
      <c r="W91" s="973">
        <v>954700</v>
      </c>
      <c r="X91" s="974">
        <v>45</v>
      </c>
      <c r="Y91" s="974">
        <v>1.7</v>
      </c>
      <c r="Z91" s="973">
        <v>3358300</v>
      </c>
      <c r="AA91" s="973">
        <v>4675800</v>
      </c>
      <c r="AB91" s="974">
        <v>71.8</v>
      </c>
      <c r="AC91" s="974">
        <v>0.7</v>
      </c>
      <c r="AD91" s="973">
        <v>221000</v>
      </c>
      <c r="AE91" s="973">
        <v>444800</v>
      </c>
      <c r="AF91" s="974">
        <v>49.7</v>
      </c>
      <c r="AG91" s="974">
        <v>2.5</v>
      </c>
      <c r="AH91" s="973">
        <v>1852500</v>
      </c>
      <c r="AI91" s="973">
        <v>2355400</v>
      </c>
      <c r="AJ91" s="974">
        <v>78.7</v>
      </c>
      <c r="AK91" s="974">
        <v>1</v>
      </c>
      <c r="AL91" s="973">
        <v>208600</v>
      </c>
      <c r="AM91" s="973">
        <v>509800</v>
      </c>
      <c r="AN91" s="974">
        <v>40.9</v>
      </c>
      <c r="AO91" s="974">
        <v>2.2000000000000002</v>
      </c>
      <c r="AP91" s="973">
        <v>1505800</v>
      </c>
      <c r="AQ91" s="973">
        <v>2320400</v>
      </c>
      <c r="AR91" s="974">
        <v>64.900000000000006</v>
      </c>
      <c r="AS91" s="974">
        <v>1.1000000000000001</v>
      </c>
      <c r="AT91" s="973"/>
      <c r="AU91" s="973"/>
      <c r="AV91" s="974"/>
      <c r="AW91" s="974"/>
      <c r="AX91" s="973"/>
      <c r="AY91" s="973"/>
      <c r="AZ91" s="974"/>
      <c r="BA91" s="974"/>
      <c r="BB91" s="973"/>
      <c r="BC91" s="973"/>
      <c r="BD91" s="974"/>
      <c r="BE91" s="974"/>
      <c r="BF91" s="973"/>
      <c r="BG91" s="973"/>
      <c r="BH91" s="974"/>
      <c r="BI91" s="974"/>
      <c r="BJ91" s="973"/>
      <c r="BK91" s="973"/>
      <c r="BL91" s="974"/>
      <c r="BM91" s="974"/>
      <c r="BN91" s="973"/>
      <c r="BO91" s="973"/>
      <c r="BP91" s="974"/>
      <c r="BQ91" s="974"/>
    </row>
    <row r="92" spans="1:69" s="923" customFormat="1">
      <c r="A92" s="972" t="s">
        <v>626</v>
      </c>
      <c r="B92" s="973">
        <v>2127800</v>
      </c>
      <c r="C92" s="973">
        <v>2818600</v>
      </c>
      <c r="D92" s="974">
        <v>75.5</v>
      </c>
      <c r="E92" s="974">
        <v>0.9</v>
      </c>
      <c r="F92" s="973">
        <v>1739200</v>
      </c>
      <c r="G92" s="973">
        <v>2850900</v>
      </c>
      <c r="H92" s="974">
        <v>61</v>
      </c>
      <c r="I92" s="974">
        <v>1</v>
      </c>
      <c r="J92" s="973">
        <v>959100</v>
      </c>
      <c r="K92" s="973">
        <v>5669600</v>
      </c>
      <c r="L92" s="974">
        <v>16.899999999999999</v>
      </c>
      <c r="M92" s="974">
        <v>0.5</v>
      </c>
      <c r="N92" s="973">
        <v>442600</v>
      </c>
      <c r="O92" s="973">
        <v>2818600</v>
      </c>
      <c r="P92" s="974">
        <v>15.7</v>
      </c>
      <c r="Q92" s="974">
        <v>0.8</v>
      </c>
      <c r="R92" s="973">
        <v>516400</v>
      </c>
      <c r="S92" s="973">
        <v>2850900</v>
      </c>
      <c r="T92" s="974">
        <v>18.100000000000001</v>
      </c>
      <c r="U92" s="974">
        <v>0.8</v>
      </c>
      <c r="V92" s="973">
        <v>451600</v>
      </c>
      <c r="W92" s="973">
        <v>959100</v>
      </c>
      <c r="X92" s="974">
        <v>47.1</v>
      </c>
      <c r="Y92" s="974">
        <v>1.7</v>
      </c>
      <c r="Z92" s="973">
        <v>3404300</v>
      </c>
      <c r="AA92" s="973">
        <v>4681200</v>
      </c>
      <c r="AB92" s="974">
        <v>72.7</v>
      </c>
      <c r="AC92" s="974">
        <v>0.7</v>
      </c>
      <c r="AD92" s="973">
        <v>224700</v>
      </c>
      <c r="AE92" s="973">
        <v>442600</v>
      </c>
      <c r="AF92" s="974">
        <v>50.8</v>
      </c>
      <c r="AG92" s="974">
        <v>2.6</v>
      </c>
      <c r="AH92" s="973">
        <v>1897200</v>
      </c>
      <c r="AI92" s="973">
        <v>2362000</v>
      </c>
      <c r="AJ92" s="974">
        <v>80.3</v>
      </c>
      <c r="AK92" s="974">
        <v>0.9</v>
      </c>
      <c r="AL92" s="973">
        <v>226900</v>
      </c>
      <c r="AM92" s="973">
        <v>516400</v>
      </c>
      <c r="AN92" s="974">
        <v>43.9</v>
      </c>
      <c r="AO92" s="974">
        <v>2.2000000000000002</v>
      </c>
      <c r="AP92" s="973">
        <v>1507100</v>
      </c>
      <c r="AQ92" s="973">
        <v>2319200</v>
      </c>
      <c r="AR92" s="974">
        <v>65</v>
      </c>
      <c r="AS92" s="974">
        <v>1.1000000000000001</v>
      </c>
      <c r="AT92" s="973"/>
      <c r="AU92" s="973"/>
      <c r="AV92" s="974"/>
      <c r="AW92" s="974"/>
      <c r="AX92" s="973"/>
      <c r="AY92" s="973"/>
      <c r="AZ92" s="974"/>
      <c r="BA92" s="974"/>
      <c r="BB92" s="973"/>
      <c r="BC92" s="973"/>
      <c r="BD92" s="974"/>
      <c r="BE92" s="974"/>
      <c r="BF92" s="973"/>
      <c r="BG92" s="973"/>
      <c r="BH92" s="974"/>
      <c r="BI92" s="974"/>
      <c r="BJ92" s="973"/>
      <c r="BK92" s="973"/>
      <c r="BL92" s="974"/>
      <c r="BM92" s="974"/>
      <c r="BN92" s="973"/>
      <c r="BO92" s="973"/>
      <c r="BP92" s="974"/>
      <c r="BQ92" s="974"/>
    </row>
    <row r="93" spans="1:69" s="923" customFormat="1">
      <c r="A93" s="972" t="s">
        <v>627</v>
      </c>
      <c r="B93" s="973">
        <v>2182700</v>
      </c>
      <c r="C93" s="973">
        <v>2848800</v>
      </c>
      <c r="D93" s="974">
        <v>76.599999999999994</v>
      </c>
      <c r="E93" s="974">
        <v>0.9</v>
      </c>
      <c r="F93" s="973">
        <v>1795300</v>
      </c>
      <c r="G93" s="973">
        <v>2873200</v>
      </c>
      <c r="H93" s="974">
        <v>62.5</v>
      </c>
      <c r="I93" s="974">
        <v>1</v>
      </c>
      <c r="J93" s="973" t="s">
        <v>493</v>
      </c>
      <c r="K93" s="973" t="s">
        <v>493</v>
      </c>
      <c r="L93" s="973" t="s">
        <v>493</v>
      </c>
      <c r="M93" s="973" t="s">
        <v>493</v>
      </c>
      <c r="N93" s="973" t="s">
        <v>493</v>
      </c>
      <c r="O93" s="973" t="s">
        <v>493</v>
      </c>
      <c r="P93" s="973" t="s">
        <v>493</v>
      </c>
      <c r="Q93" s="973" t="s">
        <v>493</v>
      </c>
      <c r="R93" s="973" t="s">
        <v>493</v>
      </c>
      <c r="S93" s="973" t="s">
        <v>493</v>
      </c>
      <c r="T93" s="973" t="s">
        <v>493</v>
      </c>
      <c r="U93" s="973" t="s">
        <v>493</v>
      </c>
      <c r="V93" s="973" t="s">
        <v>493</v>
      </c>
      <c r="W93" s="973" t="s">
        <v>493</v>
      </c>
      <c r="X93" s="973" t="s">
        <v>493</v>
      </c>
      <c r="Y93" s="973" t="s">
        <v>493</v>
      </c>
      <c r="Z93" s="973" t="s">
        <v>493</v>
      </c>
      <c r="AA93" s="973" t="s">
        <v>493</v>
      </c>
      <c r="AB93" s="973" t="s">
        <v>493</v>
      </c>
      <c r="AC93" s="973" t="s">
        <v>493</v>
      </c>
      <c r="AD93" s="973" t="s">
        <v>493</v>
      </c>
      <c r="AE93" s="973" t="s">
        <v>493</v>
      </c>
      <c r="AF93" s="973" t="s">
        <v>493</v>
      </c>
      <c r="AG93" s="973" t="s">
        <v>493</v>
      </c>
      <c r="AH93" s="973" t="s">
        <v>493</v>
      </c>
      <c r="AI93" s="973" t="s">
        <v>493</v>
      </c>
      <c r="AJ93" s="973" t="s">
        <v>493</v>
      </c>
      <c r="AK93" s="973" t="s">
        <v>493</v>
      </c>
      <c r="AL93" s="973" t="s">
        <v>493</v>
      </c>
      <c r="AM93" s="973" t="s">
        <v>493</v>
      </c>
      <c r="AN93" s="973" t="s">
        <v>493</v>
      </c>
      <c r="AO93" s="973" t="s">
        <v>493</v>
      </c>
      <c r="AP93" s="973" t="s">
        <v>493</v>
      </c>
      <c r="AQ93" s="973" t="s">
        <v>493</v>
      </c>
      <c r="AR93" s="973" t="s">
        <v>493</v>
      </c>
      <c r="AS93" s="973" t="s">
        <v>493</v>
      </c>
      <c r="AT93" s="973"/>
      <c r="AU93" s="973"/>
      <c r="AV93" s="973"/>
      <c r="AW93" s="973"/>
      <c r="AX93" s="973"/>
      <c r="AY93" s="973"/>
      <c r="AZ93" s="973"/>
      <c r="BA93" s="973"/>
      <c r="BB93" s="973"/>
      <c r="BC93" s="973"/>
      <c r="BD93" s="973"/>
      <c r="BE93" s="973"/>
      <c r="BF93" s="973"/>
      <c r="BG93" s="973"/>
      <c r="BH93" s="973"/>
      <c r="BI93" s="973"/>
      <c r="BJ93" s="973"/>
      <c r="BK93" s="973"/>
      <c r="BL93" s="973"/>
      <c r="BM93" s="973"/>
      <c r="BN93" s="973"/>
      <c r="BO93" s="973"/>
      <c r="BP93" s="973"/>
      <c r="BQ93" s="973"/>
    </row>
    <row r="94" spans="1:69" s="923" customFormat="1">
      <c r="A94" s="972" t="s">
        <v>578</v>
      </c>
      <c r="B94" s="973">
        <v>2273200</v>
      </c>
      <c r="C94" s="973">
        <v>2888800</v>
      </c>
      <c r="D94" s="974">
        <v>78.7</v>
      </c>
      <c r="E94" s="974">
        <v>0.9</v>
      </c>
      <c r="F94" s="973">
        <v>1855100</v>
      </c>
      <c r="G94" s="973">
        <v>2899400</v>
      </c>
      <c r="H94" s="974">
        <v>64</v>
      </c>
      <c r="I94" s="974">
        <v>1</v>
      </c>
      <c r="J94" s="973">
        <v>934800</v>
      </c>
      <c r="K94" s="973">
        <v>5788300</v>
      </c>
      <c r="L94" s="974">
        <v>16.100000000000001</v>
      </c>
      <c r="M94" s="974">
        <v>0.5</v>
      </c>
      <c r="N94" s="973">
        <v>409400</v>
      </c>
      <c r="O94" s="973">
        <v>2888800</v>
      </c>
      <c r="P94" s="974">
        <v>14.2</v>
      </c>
      <c r="Q94" s="974">
        <v>0.7</v>
      </c>
      <c r="R94" s="973">
        <v>525400</v>
      </c>
      <c r="S94" s="973">
        <v>2899400</v>
      </c>
      <c r="T94" s="974">
        <v>18.100000000000001</v>
      </c>
      <c r="U94" s="974">
        <v>0.8</v>
      </c>
      <c r="V94" s="973">
        <v>457500</v>
      </c>
      <c r="W94" s="973">
        <v>934800</v>
      </c>
      <c r="X94" s="974">
        <v>48.9</v>
      </c>
      <c r="Y94" s="974">
        <v>1.8</v>
      </c>
      <c r="Z94" s="973">
        <v>3643700</v>
      </c>
      <c r="AA94" s="973">
        <v>4807500</v>
      </c>
      <c r="AB94" s="974">
        <v>75.8</v>
      </c>
      <c r="AC94" s="974">
        <v>0.7</v>
      </c>
      <c r="AD94" s="973">
        <v>217100</v>
      </c>
      <c r="AE94" s="973">
        <v>409400</v>
      </c>
      <c r="AF94" s="974">
        <v>53</v>
      </c>
      <c r="AG94" s="974">
        <v>2.7</v>
      </c>
      <c r="AH94" s="973">
        <v>2042800</v>
      </c>
      <c r="AI94" s="973">
        <v>2458400</v>
      </c>
      <c r="AJ94" s="974">
        <v>83.1</v>
      </c>
      <c r="AK94" s="974">
        <v>0.9</v>
      </c>
      <c r="AL94" s="973">
        <v>240400</v>
      </c>
      <c r="AM94" s="973">
        <v>525400</v>
      </c>
      <c r="AN94" s="974">
        <v>45.8</v>
      </c>
      <c r="AO94" s="974">
        <v>2.2999999999999998</v>
      </c>
      <c r="AP94" s="973">
        <v>1600900</v>
      </c>
      <c r="AQ94" s="973">
        <v>2349100</v>
      </c>
      <c r="AR94" s="974">
        <v>68.2</v>
      </c>
      <c r="AS94" s="974">
        <v>1</v>
      </c>
      <c r="AT94" s="973"/>
      <c r="AU94" s="973"/>
      <c r="AV94" s="974"/>
      <c r="AW94" s="974"/>
      <c r="AX94" s="973"/>
      <c r="AY94" s="973"/>
      <c r="AZ94" s="974"/>
      <c r="BA94" s="974"/>
      <c r="BB94" s="973"/>
      <c r="BC94" s="973"/>
      <c r="BD94" s="974"/>
      <c r="BE94" s="974"/>
      <c r="BF94" s="973"/>
      <c r="BG94" s="973"/>
      <c r="BH94" s="974"/>
      <c r="BI94" s="974"/>
      <c r="BJ94" s="973"/>
      <c r="BK94" s="973"/>
      <c r="BL94" s="974"/>
      <c r="BM94" s="974"/>
      <c r="BN94" s="973"/>
      <c r="BO94" s="973"/>
      <c r="BP94" s="974"/>
      <c r="BQ94" s="974"/>
    </row>
    <row r="95" spans="1:69" s="923" customFormat="1">
      <c r="A95" s="972" t="s">
        <v>579</v>
      </c>
      <c r="B95" s="973">
        <v>2333500</v>
      </c>
      <c r="C95" s="973">
        <v>2938200</v>
      </c>
      <c r="D95" s="974">
        <v>79.400000000000006</v>
      </c>
      <c r="E95" s="974">
        <v>0.9</v>
      </c>
      <c r="F95" s="973">
        <v>1948500</v>
      </c>
      <c r="G95" s="973">
        <v>2934400</v>
      </c>
      <c r="H95" s="974">
        <v>66.400000000000006</v>
      </c>
      <c r="I95" s="974">
        <v>1</v>
      </c>
      <c r="J95" s="973">
        <v>955100</v>
      </c>
      <c r="K95" s="973">
        <v>5872700</v>
      </c>
      <c r="L95" s="974">
        <v>16.3</v>
      </c>
      <c r="M95" s="974">
        <v>0.6</v>
      </c>
      <c r="N95" s="973">
        <v>428100</v>
      </c>
      <c r="O95" s="973">
        <v>2938200</v>
      </c>
      <c r="P95" s="974">
        <v>14.6</v>
      </c>
      <c r="Q95" s="974">
        <v>0.8</v>
      </c>
      <c r="R95" s="973">
        <v>526900</v>
      </c>
      <c r="S95" s="973">
        <v>2934400</v>
      </c>
      <c r="T95" s="974">
        <v>18</v>
      </c>
      <c r="U95" s="974">
        <v>0.8</v>
      </c>
      <c r="V95" s="973">
        <v>477000</v>
      </c>
      <c r="W95" s="973">
        <v>955100</v>
      </c>
      <c r="X95" s="974">
        <v>49.9</v>
      </c>
      <c r="Y95" s="974">
        <v>1.8</v>
      </c>
      <c r="Z95" s="973">
        <v>3772400</v>
      </c>
      <c r="AA95" s="973">
        <v>4866600</v>
      </c>
      <c r="AB95" s="974">
        <v>77.5</v>
      </c>
      <c r="AC95" s="974">
        <v>0.7</v>
      </c>
      <c r="AD95" s="973">
        <v>235300</v>
      </c>
      <c r="AE95" s="973">
        <v>428100</v>
      </c>
      <c r="AF95" s="974">
        <v>55</v>
      </c>
      <c r="AG95" s="974">
        <v>2.7</v>
      </c>
      <c r="AH95" s="973">
        <v>2083100</v>
      </c>
      <c r="AI95" s="973">
        <v>2487200</v>
      </c>
      <c r="AJ95" s="974">
        <v>83.7</v>
      </c>
      <c r="AK95" s="974">
        <v>0.9</v>
      </c>
      <c r="AL95" s="973">
        <v>241700</v>
      </c>
      <c r="AM95" s="973">
        <v>526900</v>
      </c>
      <c r="AN95" s="974">
        <v>45.9</v>
      </c>
      <c r="AO95" s="974">
        <v>2.4</v>
      </c>
      <c r="AP95" s="973">
        <v>1689400</v>
      </c>
      <c r="AQ95" s="973">
        <v>2379400</v>
      </c>
      <c r="AR95" s="974">
        <v>71</v>
      </c>
      <c r="AS95" s="974">
        <v>1</v>
      </c>
      <c r="AT95" s="973"/>
      <c r="AU95" s="973"/>
      <c r="AV95" s="974"/>
      <c r="AW95" s="974"/>
      <c r="AX95" s="973"/>
      <c r="AY95" s="973"/>
      <c r="AZ95" s="974"/>
      <c r="BA95" s="974"/>
      <c r="BB95" s="973"/>
      <c r="BC95" s="973"/>
      <c r="BD95" s="974"/>
      <c r="BE95" s="974"/>
      <c r="BF95" s="973"/>
      <c r="BG95" s="973"/>
      <c r="BH95" s="974"/>
      <c r="BI95" s="974"/>
      <c r="BJ95" s="973"/>
      <c r="BK95" s="973"/>
      <c r="BL95" s="974"/>
      <c r="BM95" s="974"/>
      <c r="BN95" s="973"/>
      <c r="BO95" s="973"/>
      <c r="BP95" s="974"/>
      <c r="BQ95" s="974"/>
    </row>
    <row r="96" spans="1:69" s="923" customFormat="1">
      <c r="A96" s="972" t="s">
        <v>580</v>
      </c>
      <c r="B96" s="973">
        <v>2412900</v>
      </c>
      <c r="C96" s="973">
        <v>2998300</v>
      </c>
      <c r="D96" s="974">
        <v>80.5</v>
      </c>
      <c r="E96" s="974">
        <v>0.9</v>
      </c>
      <c r="F96" s="973">
        <v>1997700</v>
      </c>
      <c r="G96" s="973">
        <v>2984400</v>
      </c>
      <c r="H96" s="974">
        <v>66.900000000000006</v>
      </c>
      <c r="I96" s="974">
        <v>1</v>
      </c>
      <c r="J96" s="973">
        <v>960300</v>
      </c>
      <c r="K96" s="973">
        <v>5982700</v>
      </c>
      <c r="L96" s="974">
        <v>16.100000000000001</v>
      </c>
      <c r="M96" s="974">
        <v>0.6</v>
      </c>
      <c r="N96" s="973">
        <v>424200</v>
      </c>
      <c r="O96" s="973">
        <v>2998300</v>
      </c>
      <c r="P96" s="974">
        <v>14.1</v>
      </c>
      <c r="Q96" s="974">
        <v>0.8</v>
      </c>
      <c r="R96" s="973">
        <v>536100</v>
      </c>
      <c r="S96" s="973">
        <v>2984400</v>
      </c>
      <c r="T96" s="974">
        <v>18</v>
      </c>
      <c r="U96" s="974">
        <v>0.8</v>
      </c>
      <c r="V96" s="973">
        <v>496300</v>
      </c>
      <c r="W96" s="973">
        <v>960300</v>
      </c>
      <c r="X96" s="974">
        <v>51.7</v>
      </c>
      <c r="Y96" s="974">
        <v>1.9</v>
      </c>
      <c r="Z96" s="973">
        <v>3884800</v>
      </c>
      <c r="AA96" s="973">
        <v>4970300</v>
      </c>
      <c r="AB96" s="974">
        <v>78.2</v>
      </c>
      <c r="AC96" s="974">
        <v>0.7</v>
      </c>
      <c r="AD96" s="973">
        <v>249100</v>
      </c>
      <c r="AE96" s="973">
        <v>424200</v>
      </c>
      <c r="AF96" s="974">
        <v>58.7</v>
      </c>
      <c r="AG96" s="974">
        <v>2.9</v>
      </c>
      <c r="AH96" s="973">
        <v>2147900</v>
      </c>
      <c r="AI96" s="973">
        <v>2547000</v>
      </c>
      <c r="AJ96" s="974">
        <v>84.3</v>
      </c>
      <c r="AK96" s="974">
        <v>0.9</v>
      </c>
      <c r="AL96" s="973">
        <v>247200</v>
      </c>
      <c r="AM96" s="973">
        <v>536100</v>
      </c>
      <c r="AN96" s="974">
        <v>46.1</v>
      </c>
      <c r="AO96" s="974">
        <v>2.5</v>
      </c>
      <c r="AP96" s="973">
        <v>1736900</v>
      </c>
      <c r="AQ96" s="973">
        <v>2423300</v>
      </c>
      <c r="AR96" s="974">
        <v>71.7</v>
      </c>
      <c r="AS96" s="974">
        <v>1.1000000000000001</v>
      </c>
      <c r="AT96" s="973"/>
      <c r="AU96" s="973"/>
      <c r="AV96" s="974"/>
      <c r="AW96" s="974"/>
      <c r="AX96" s="973"/>
      <c r="AY96" s="973"/>
      <c r="AZ96" s="974"/>
      <c r="BA96" s="974"/>
      <c r="BB96" s="973"/>
      <c r="BC96" s="973"/>
      <c r="BD96" s="974"/>
      <c r="BE96" s="974"/>
      <c r="BF96" s="973"/>
      <c r="BG96" s="973"/>
      <c r="BH96" s="974"/>
      <c r="BI96" s="974"/>
      <c r="BJ96" s="973"/>
      <c r="BK96" s="973"/>
      <c r="BL96" s="974"/>
      <c r="BM96" s="974"/>
      <c r="BN96" s="973"/>
      <c r="BO96" s="973"/>
      <c r="BP96" s="974"/>
      <c r="BQ96" s="974"/>
    </row>
    <row r="97" spans="1:195" s="923" customFormat="1">
      <c r="A97" s="972" t="s">
        <v>921</v>
      </c>
      <c r="B97" s="973">
        <v>2439900</v>
      </c>
      <c r="C97" s="973">
        <v>3041100</v>
      </c>
      <c r="D97" s="974">
        <v>80.2</v>
      </c>
      <c r="E97" s="974">
        <v>0.9</v>
      </c>
      <c r="F97" s="973">
        <v>2041300</v>
      </c>
      <c r="G97" s="973">
        <v>3015900</v>
      </c>
      <c r="H97" s="974">
        <v>67.7</v>
      </c>
      <c r="I97" s="974">
        <v>1</v>
      </c>
      <c r="J97" s="1296">
        <v>949700</v>
      </c>
      <c r="K97" s="1296">
        <v>6056900</v>
      </c>
      <c r="L97" s="1297">
        <v>15.7</v>
      </c>
      <c r="M97" s="1297">
        <v>0.6</v>
      </c>
      <c r="N97" s="1296">
        <v>417200</v>
      </c>
      <c r="O97" s="1296">
        <v>3041100</v>
      </c>
      <c r="P97" s="1297">
        <v>13.7</v>
      </c>
      <c r="Q97" s="1297">
        <v>0.8</v>
      </c>
      <c r="R97" s="1296">
        <v>532400</v>
      </c>
      <c r="S97" s="1296">
        <v>3015900</v>
      </c>
      <c r="T97" s="1297">
        <v>17.7</v>
      </c>
      <c r="U97" s="1297">
        <v>0.8</v>
      </c>
      <c r="V97" s="1296">
        <v>487800</v>
      </c>
      <c r="W97" s="1296">
        <v>949700</v>
      </c>
      <c r="X97" s="1297">
        <v>51.4</v>
      </c>
      <c r="Y97" s="1297">
        <v>1.9</v>
      </c>
      <c r="Z97" s="1296">
        <v>3971000</v>
      </c>
      <c r="AA97" s="1296">
        <v>5066600</v>
      </c>
      <c r="AB97" s="1297">
        <v>78.400000000000006</v>
      </c>
      <c r="AC97" s="1297">
        <v>0.7</v>
      </c>
      <c r="AD97" s="1296">
        <v>227300</v>
      </c>
      <c r="AE97" s="1296">
        <v>417200</v>
      </c>
      <c r="AF97" s="1297">
        <v>54.5</v>
      </c>
      <c r="AG97" s="1297">
        <v>3</v>
      </c>
      <c r="AH97" s="1296">
        <v>2201300</v>
      </c>
      <c r="AI97" s="1296">
        <v>2603800</v>
      </c>
      <c r="AJ97" s="1297">
        <v>84.5</v>
      </c>
      <c r="AK97" s="1297">
        <v>0.9</v>
      </c>
      <c r="AL97" s="1296">
        <v>260500</v>
      </c>
      <c r="AM97" s="1296">
        <v>532400</v>
      </c>
      <c r="AN97" s="1297">
        <v>48.9</v>
      </c>
      <c r="AO97" s="1297">
        <v>2.5</v>
      </c>
      <c r="AP97" s="1296">
        <v>1769700</v>
      </c>
      <c r="AQ97" s="1296">
        <v>2462800</v>
      </c>
      <c r="AR97" s="1297">
        <v>71.900000000000006</v>
      </c>
      <c r="AS97" s="1297">
        <v>1.1000000000000001</v>
      </c>
      <c r="AT97" s="973"/>
      <c r="AU97" s="973"/>
      <c r="AV97" s="973"/>
      <c r="AW97" s="973"/>
      <c r="AX97" s="973"/>
      <c r="AY97" s="973"/>
      <c r="AZ97" s="973"/>
      <c r="BA97" s="973"/>
      <c r="BB97" s="973"/>
      <c r="BC97" s="973"/>
      <c r="BD97" s="973"/>
      <c r="BE97" s="973"/>
      <c r="BF97" s="973"/>
      <c r="BG97" s="973"/>
      <c r="BH97" s="973"/>
      <c r="BI97" s="973"/>
      <c r="BJ97" s="973"/>
      <c r="BK97" s="973"/>
      <c r="BL97" s="973"/>
      <c r="BM97" s="973"/>
      <c r="BN97" s="973"/>
      <c r="BO97" s="973"/>
      <c r="BP97" s="973"/>
      <c r="BQ97" s="973"/>
    </row>
    <row r="98" spans="1:195" s="923" customFormat="1">
      <c r="A98" s="956" t="s">
        <v>974</v>
      </c>
    </row>
    <row r="99" spans="1:195" s="923" customFormat="1">
      <c r="A99" s="968" t="s">
        <v>932</v>
      </c>
    </row>
    <row r="100" spans="1:195" s="923" customFormat="1">
      <c r="A100" s="968" t="s">
        <v>933</v>
      </c>
    </row>
    <row r="101" spans="1:195" s="923" customFormat="1">
      <c r="A101" s="968" t="s">
        <v>934</v>
      </c>
    </row>
    <row r="102" spans="1:195" s="923" customFormat="1">
      <c r="A102" s="968"/>
    </row>
    <row r="103" spans="1:195" s="923" customFormat="1">
      <c r="A103" s="968"/>
    </row>
    <row r="104" spans="1:195" s="923" customFormat="1">
      <c r="A104" s="968"/>
      <c r="F104" s="1288">
        <f>F97/(B97+F97)%</f>
        <v>45.552530572168166</v>
      </c>
      <c r="G104" s="923">
        <f>G97/(C97+G97)%</f>
        <v>49.791976225854384</v>
      </c>
    </row>
    <row r="106" spans="1:195" ht="15.75">
      <c r="A106" s="958" t="s">
        <v>157</v>
      </c>
      <c r="B106" s="958"/>
      <c r="C106" s="958"/>
      <c r="D106" s="958"/>
      <c r="E106" s="958"/>
      <c r="F106" s="958"/>
      <c r="G106" s="958"/>
      <c r="H106" s="957"/>
      <c r="I106" s="957"/>
      <c r="J106" s="957"/>
      <c r="K106" s="957"/>
      <c r="L106" s="957"/>
      <c r="M106" s="957"/>
      <c r="N106" s="957"/>
      <c r="O106" s="957"/>
      <c r="P106" s="957"/>
      <c r="Q106" s="957"/>
      <c r="R106" s="957"/>
      <c r="S106" s="957"/>
      <c r="T106" s="957"/>
      <c r="U106" s="957"/>
      <c r="V106" s="957"/>
      <c r="W106" s="957"/>
      <c r="X106" s="957"/>
      <c r="Y106" s="957"/>
      <c r="Z106" s="957"/>
      <c r="AA106" s="957"/>
      <c r="AB106" s="957"/>
      <c r="AC106" s="957"/>
      <c r="AD106" s="957"/>
      <c r="AE106" s="957"/>
      <c r="AF106" s="957"/>
      <c r="AG106" s="957"/>
      <c r="AH106" s="957"/>
      <c r="AI106" s="957"/>
      <c r="AJ106" s="957"/>
      <c r="AK106" s="957"/>
      <c r="AL106" s="957"/>
      <c r="AM106" s="957"/>
      <c r="AN106" s="957"/>
      <c r="AO106" s="957"/>
      <c r="AP106" s="957"/>
      <c r="AQ106" s="957"/>
      <c r="AR106" s="957"/>
      <c r="AS106" s="957"/>
      <c r="AT106" s="957"/>
      <c r="AU106" s="957"/>
      <c r="AV106" s="957"/>
      <c r="AW106" s="957"/>
      <c r="AX106" s="957"/>
      <c r="AY106" s="957"/>
      <c r="AZ106" s="957"/>
      <c r="BA106" s="957"/>
      <c r="BB106" s="957"/>
      <c r="BC106" s="957"/>
      <c r="BD106" s="957"/>
      <c r="BE106" s="957"/>
      <c r="BF106" s="957"/>
      <c r="BG106" s="957"/>
      <c r="BH106" s="957"/>
      <c r="BI106" s="957"/>
      <c r="BJ106" s="957"/>
      <c r="BK106" s="957"/>
      <c r="BL106" s="957"/>
      <c r="BM106" s="957"/>
      <c r="BN106" s="957"/>
      <c r="BO106" s="957"/>
      <c r="BP106" s="957"/>
      <c r="BQ106" s="957"/>
      <c r="BR106" s="957"/>
      <c r="BS106" s="957"/>
      <c r="BT106" s="957"/>
      <c r="BU106" s="957"/>
      <c r="BV106" s="957"/>
      <c r="BW106" s="957"/>
      <c r="BX106" s="957"/>
      <c r="BY106" s="957"/>
      <c r="BZ106" s="957"/>
      <c r="CA106" s="957"/>
      <c r="CB106" s="957"/>
      <c r="CC106" s="957"/>
      <c r="CD106" s="957"/>
      <c r="CE106" s="957"/>
      <c r="CF106" s="957"/>
      <c r="CG106" s="957"/>
      <c r="CH106" s="957"/>
      <c r="CI106" s="957"/>
      <c r="CJ106" s="957"/>
      <c r="CK106" s="957"/>
      <c r="CL106" s="957"/>
      <c r="CM106" s="957"/>
      <c r="CN106" s="957"/>
      <c r="CO106" s="957"/>
      <c r="CP106" s="957"/>
      <c r="CQ106" s="957"/>
      <c r="CR106" s="957"/>
      <c r="CS106" s="957"/>
      <c r="CT106" s="957"/>
      <c r="CU106" s="957"/>
      <c r="CV106" s="957"/>
      <c r="CW106" s="957"/>
      <c r="CX106" s="957"/>
      <c r="CY106" s="957"/>
      <c r="CZ106" s="957"/>
      <c r="DA106" s="957"/>
      <c r="DB106" s="957"/>
      <c r="DC106" s="957"/>
      <c r="DD106" s="957"/>
      <c r="DE106" s="957"/>
      <c r="DF106" s="957"/>
      <c r="DG106" s="957"/>
      <c r="DH106" s="957"/>
      <c r="DI106" s="957"/>
      <c r="DJ106" s="957"/>
      <c r="DK106" s="957"/>
      <c r="DL106" s="957"/>
      <c r="DM106" s="957"/>
      <c r="DN106" s="957"/>
      <c r="DO106" s="957"/>
      <c r="DP106" s="957"/>
      <c r="DQ106" s="957"/>
      <c r="DR106" s="957"/>
      <c r="DS106" s="957"/>
      <c r="DT106" s="957"/>
      <c r="DU106" s="957"/>
      <c r="DV106" s="957"/>
      <c r="DW106" s="957"/>
      <c r="DX106" s="957"/>
      <c r="DY106" s="957"/>
      <c r="DZ106" s="957"/>
      <c r="EA106" s="957"/>
      <c r="EB106" s="957"/>
      <c r="EC106" s="957"/>
      <c r="ED106" s="957"/>
      <c r="EE106" s="957"/>
      <c r="EF106" s="957"/>
      <c r="EG106" s="957"/>
      <c r="EH106" s="957"/>
      <c r="EI106" s="957"/>
      <c r="EJ106" s="957"/>
      <c r="EK106" s="957"/>
      <c r="EL106" s="957"/>
      <c r="EM106" s="957"/>
      <c r="EN106" s="957"/>
      <c r="EO106" s="957"/>
      <c r="EP106" s="957"/>
      <c r="EQ106" s="957"/>
      <c r="ER106" s="957"/>
      <c r="ES106" s="957"/>
      <c r="ET106" s="957"/>
      <c r="EU106" s="957"/>
      <c r="EV106" s="957"/>
      <c r="EW106" s="957"/>
      <c r="EX106" s="957"/>
      <c r="EY106" s="957"/>
      <c r="EZ106" s="957"/>
      <c r="FA106" s="957"/>
      <c r="FB106" s="957"/>
      <c r="FC106" s="957"/>
      <c r="FD106" s="957"/>
      <c r="FE106" s="957"/>
      <c r="FF106" s="957"/>
      <c r="FG106" s="957"/>
      <c r="FH106" s="957"/>
      <c r="FI106" s="957"/>
      <c r="FJ106" s="957"/>
      <c r="FK106" s="957"/>
      <c r="FL106" s="957"/>
      <c r="FM106" s="957"/>
      <c r="FN106" s="957"/>
      <c r="FO106" s="957"/>
      <c r="FP106" s="957"/>
      <c r="FQ106" s="957"/>
      <c r="FR106" s="957"/>
      <c r="FS106" s="957"/>
      <c r="FT106" s="957"/>
      <c r="FU106" s="957"/>
      <c r="FV106" s="957"/>
      <c r="FW106" s="957"/>
      <c r="FX106" s="957"/>
      <c r="FY106" s="957"/>
      <c r="FZ106" s="957"/>
      <c r="GA106" s="957"/>
      <c r="GB106" s="957"/>
      <c r="GC106" s="957"/>
      <c r="GD106" s="957"/>
      <c r="GE106" s="957"/>
      <c r="GF106" s="957"/>
      <c r="GG106" s="957"/>
      <c r="GH106" s="957"/>
      <c r="GI106" s="957"/>
      <c r="GJ106" s="957"/>
      <c r="GK106" s="957"/>
      <c r="GL106" s="957"/>
      <c r="GM106" s="957"/>
    </row>
    <row r="107" spans="1:195">
      <c r="A107" s="968" t="s">
        <v>1112</v>
      </c>
      <c r="B107" s="959"/>
      <c r="C107" s="959"/>
      <c r="D107" s="959"/>
      <c r="E107" s="959"/>
      <c r="F107" s="959"/>
      <c r="G107" s="959"/>
      <c r="H107" s="957"/>
      <c r="I107" s="957"/>
      <c r="J107" s="957"/>
      <c r="K107" s="957"/>
      <c r="L107" s="957"/>
      <c r="M107" s="957"/>
      <c r="N107" s="957"/>
      <c r="O107" s="957"/>
      <c r="P107" s="957"/>
      <c r="Q107" s="957"/>
      <c r="R107" s="957"/>
      <c r="S107" s="957"/>
      <c r="T107" s="957"/>
      <c r="U107" s="957"/>
      <c r="V107" s="957"/>
      <c r="W107" s="957"/>
      <c r="X107" s="957"/>
      <c r="Y107" s="957"/>
      <c r="Z107" s="957"/>
      <c r="AA107" s="957"/>
      <c r="AB107" s="957"/>
      <c r="AC107" s="957"/>
      <c r="AD107" s="957"/>
      <c r="AE107" s="957"/>
      <c r="AF107" s="957"/>
      <c r="AG107" s="957"/>
      <c r="AH107" s="957"/>
      <c r="AI107" s="957"/>
      <c r="AJ107" s="957"/>
      <c r="AK107" s="957"/>
      <c r="AL107" s="957"/>
      <c r="AM107" s="957"/>
      <c r="AN107" s="957"/>
      <c r="AO107" s="957"/>
      <c r="AP107" s="957"/>
      <c r="AQ107" s="957"/>
      <c r="AR107" s="957"/>
      <c r="AS107" s="957"/>
      <c r="AT107" s="957"/>
      <c r="AU107" s="957"/>
      <c r="AV107" s="957"/>
      <c r="AW107" s="957"/>
      <c r="AX107" s="957"/>
      <c r="AY107" s="957"/>
      <c r="AZ107" s="957"/>
      <c r="BA107" s="957"/>
      <c r="BB107" s="957"/>
      <c r="BC107" s="957"/>
      <c r="BD107" s="957"/>
      <c r="BE107" s="957"/>
      <c r="BF107" s="957"/>
      <c r="BG107" s="957"/>
      <c r="BH107" s="957"/>
      <c r="BI107" s="957"/>
      <c r="BJ107" s="957"/>
      <c r="BK107" s="957"/>
      <c r="BL107" s="957"/>
      <c r="BM107" s="957"/>
      <c r="BN107" s="957"/>
      <c r="BO107" s="957"/>
      <c r="BP107" s="957"/>
      <c r="BQ107" s="957"/>
      <c r="BR107" s="957"/>
      <c r="BS107" s="957"/>
      <c r="BT107" s="957"/>
      <c r="BU107" s="957"/>
      <c r="BV107" s="957"/>
      <c r="BW107" s="957"/>
      <c r="BX107" s="957"/>
      <c r="BY107" s="957"/>
      <c r="BZ107" s="957"/>
      <c r="CA107" s="957"/>
      <c r="CB107" s="957"/>
      <c r="CC107" s="957"/>
      <c r="CD107" s="957"/>
      <c r="CE107" s="957"/>
      <c r="CF107" s="957"/>
      <c r="CG107" s="957"/>
      <c r="CH107" s="957"/>
      <c r="CI107" s="957"/>
      <c r="CJ107" s="957"/>
      <c r="CK107" s="957"/>
      <c r="CL107" s="957"/>
      <c r="CM107" s="957"/>
      <c r="CN107" s="957"/>
      <c r="CO107" s="957"/>
      <c r="CP107" s="957"/>
      <c r="CQ107" s="957"/>
      <c r="CR107" s="957"/>
      <c r="CS107" s="957"/>
      <c r="CT107" s="957"/>
      <c r="CU107" s="957"/>
      <c r="CV107" s="957"/>
      <c r="CW107" s="957"/>
      <c r="CX107" s="957"/>
      <c r="CY107" s="957"/>
      <c r="CZ107" s="957"/>
      <c r="DA107" s="957"/>
      <c r="DB107" s="957"/>
      <c r="DC107" s="957"/>
      <c r="DD107" s="957"/>
      <c r="DE107" s="957"/>
      <c r="DF107" s="957"/>
      <c r="DG107" s="957"/>
      <c r="DH107" s="957"/>
      <c r="DI107" s="957"/>
      <c r="DJ107" s="957"/>
      <c r="DK107" s="957"/>
      <c r="DL107" s="957"/>
      <c r="DM107" s="957"/>
      <c r="DN107" s="957"/>
      <c r="DO107" s="957"/>
      <c r="DP107" s="957"/>
      <c r="DQ107" s="957"/>
      <c r="DR107" s="957"/>
      <c r="DS107" s="957"/>
      <c r="DT107" s="957"/>
      <c r="DU107" s="957"/>
      <c r="DV107" s="957"/>
      <c r="DW107" s="957"/>
      <c r="DX107" s="957"/>
      <c r="DY107" s="957"/>
      <c r="DZ107" s="957"/>
      <c r="EA107" s="957"/>
      <c r="EB107" s="957"/>
      <c r="EC107" s="957"/>
      <c r="ED107" s="957"/>
      <c r="EE107" s="957"/>
      <c r="EF107" s="957"/>
      <c r="EG107" s="957"/>
      <c r="EH107" s="957"/>
      <c r="EI107" s="957"/>
      <c r="EJ107" s="957"/>
      <c r="EK107" s="957"/>
      <c r="EL107" s="957"/>
      <c r="EM107" s="957"/>
      <c r="EN107" s="957"/>
      <c r="EO107" s="957"/>
      <c r="EP107" s="957"/>
      <c r="EQ107" s="957"/>
      <c r="ER107" s="957"/>
      <c r="ES107" s="957"/>
      <c r="ET107" s="957"/>
      <c r="EU107" s="957"/>
      <c r="EV107" s="957"/>
      <c r="EW107" s="957"/>
      <c r="EX107" s="957"/>
      <c r="EY107" s="957"/>
      <c r="EZ107" s="957"/>
      <c r="FA107" s="957"/>
      <c r="FB107" s="957"/>
      <c r="FC107" s="957"/>
      <c r="FD107" s="957"/>
      <c r="FE107" s="957"/>
      <c r="FF107" s="957"/>
      <c r="FG107" s="957"/>
      <c r="FH107" s="957"/>
      <c r="FI107" s="957"/>
      <c r="FJ107" s="957"/>
      <c r="FK107" s="957"/>
      <c r="FL107" s="957"/>
      <c r="FM107" s="957"/>
      <c r="FN107" s="957"/>
      <c r="FO107" s="957"/>
      <c r="FP107" s="957"/>
      <c r="FQ107" s="957"/>
      <c r="FR107" s="957"/>
      <c r="FS107" s="957"/>
      <c r="FT107" s="957"/>
      <c r="FU107" s="957"/>
      <c r="FV107" s="957"/>
      <c r="FW107" s="957"/>
      <c r="FX107" s="957"/>
      <c r="FY107" s="957"/>
      <c r="FZ107" s="957"/>
      <c r="GA107" s="957"/>
      <c r="GB107" s="957"/>
      <c r="GC107" s="957"/>
      <c r="GD107" s="957"/>
      <c r="GE107" s="957"/>
      <c r="GF107" s="957"/>
      <c r="GG107" s="957"/>
      <c r="GH107" s="957"/>
      <c r="GI107" s="957"/>
      <c r="GJ107" s="957"/>
      <c r="GK107" s="957"/>
      <c r="GL107" s="957"/>
      <c r="GM107" s="957"/>
    </row>
    <row r="108" spans="1:195">
      <c r="A108" s="923"/>
      <c r="H108" s="923"/>
      <c r="I108" s="923"/>
      <c r="J108" s="923"/>
      <c r="K108" s="923"/>
      <c r="L108" s="923"/>
      <c r="M108" s="923"/>
      <c r="N108" s="923"/>
      <c r="O108" s="923"/>
      <c r="P108" s="646"/>
      <c r="Q108" s="644"/>
      <c r="R108" s="644"/>
      <c r="S108" s="645"/>
      <c r="T108" s="645"/>
      <c r="U108" s="923"/>
      <c r="V108" s="923"/>
      <c r="W108" s="646"/>
      <c r="X108" s="644"/>
      <c r="Y108" s="644"/>
      <c r="Z108" s="645"/>
      <c r="AA108" s="645"/>
      <c r="AB108" s="923"/>
      <c r="AC108" s="923"/>
      <c r="AD108" s="923"/>
      <c r="AE108" s="923"/>
      <c r="AF108" s="923"/>
      <c r="AG108" s="923"/>
      <c r="AH108" s="923"/>
      <c r="AI108" s="923"/>
      <c r="AJ108" s="923"/>
      <c r="AK108" s="923"/>
      <c r="AL108" s="923"/>
      <c r="AM108" s="923"/>
      <c r="AN108" s="923"/>
      <c r="AO108" s="923"/>
      <c r="AP108" s="923"/>
      <c r="AQ108" s="923"/>
      <c r="AR108" s="923"/>
      <c r="AS108" s="923"/>
      <c r="AT108" s="923"/>
      <c r="AU108" s="923"/>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3"/>
      <c r="EA108" s="923"/>
      <c r="EB108" s="923"/>
      <c r="EC108" s="923"/>
      <c r="ED108" s="923"/>
      <c r="EE108" s="923"/>
      <c r="EF108" s="923"/>
      <c r="EG108" s="923"/>
      <c r="EH108" s="923"/>
      <c r="EI108" s="923"/>
      <c r="EJ108" s="923"/>
      <c r="EK108" s="923"/>
      <c r="EL108" s="923"/>
      <c r="EM108" s="923"/>
      <c r="EN108" s="923"/>
      <c r="EO108" s="923"/>
      <c r="EP108" s="923"/>
      <c r="EQ108" s="923"/>
      <c r="ER108" s="923"/>
      <c r="ES108" s="923"/>
      <c r="ET108" s="923"/>
      <c r="EU108" s="923"/>
      <c r="EV108" s="923"/>
      <c r="EW108" s="923"/>
      <c r="EX108" s="923"/>
      <c r="EY108" s="923"/>
      <c r="EZ108" s="923"/>
      <c r="FA108" s="923"/>
      <c r="FB108" s="923"/>
      <c r="FC108" s="923"/>
      <c r="FD108" s="923"/>
      <c r="FE108" s="923"/>
      <c r="FF108" s="923"/>
      <c r="FG108" s="923"/>
      <c r="FH108" s="923"/>
      <c r="FI108" s="923"/>
      <c r="FJ108" s="923"/>
      <c r="FK108" s="923"/>
      <c r="FL108" s="923"/>
      <c r="FM108" s="923"/>
      <c r="FN108" s="923"/>
      <c r="FO108" s="923"/>
      <c r="FP108" s="923"/>
      <c r="FQ108" s="923"/>
      <c r="FR108" s="923"/>
      <c r="FS108" s="923"/>
      <c r="FT108" s="923"/>
      <c r="FU108" s="923"/>
      <c r="FV108" s="923"/>
      <c r="FW108" s="923"/>
      <c r="FX108" s="923"/>
      <c r="FY108" s="923"/>
      <c r="FZ108" s="923"/>
      <c r="GA108" s="923"/>
      <c r="GB108" s="923"/>
      <c r="GC108" s="923"/>
      <c r="GD108" s="923"/>
      <c r="GE108" s="923"/>
      <c r="GF108" s="923"/>
      <c r="GG108" s="923"/>
      <c r="GH108" s="923"/>
      <c r="GI108" s="923"/>
      <c r="GJ108" s="923"/>
      <c r="GK108" s="923"/>
      <c r="GL108" s="923"/>
      <c r="GM108" s="923"/>
    </row>
    <row r="109" spans="1:195">
      <c r="A109" s="960" t="s">
        <v>158</v>
      </c>
      <c r="B109" s="960" t="s">
        <v>159</v>
      </c>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7"/>
      <c r="AL109" s="957"/>
      <c r="AM109" s="957"/>
      <c r="AN109" s="957"/>
      <c r="AO109" s="957"/>
      <c r="AP109" s="957"/>
      <c r="AQ109" s="957"/>
      <c r="AR109" s="957"/>
      <c r="AS109" s="957"/>
      <c r="AT109" s="957"/>
      <c r="AU109" s="957"/>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7"/>
      <c r="BQ109" s="957"/>
      <c r="BR109" s="957"/>
      <c r="BS109" s="957"/>
      <c r="BT109" s="957"/>
      <c r="BU109" s="957"/>
      <c r="BV109" s="957"/>
      <c r="BW109" s="957"/>
      <c r="BX109" s="957"/>
      <c r="BY109" s="957"/>
      <c r="BZ109" s="957"/>
      <c r="CA109" s="957"/>
      <c r="CB109" s="957"/>
      <c r="CC109" s="957"/>
      <c r="CD109" s="957"/>
      <c r="CE109" s="957"/>
      <c r="CF109" s="957"/>
      <c r="CG109" s="957"/>
      <c r="CH109" s="957"/>
      <c r="CI109" s="957"/>
      <c r="CJ109" s="957"/>
      <c r="CK109" s="957"/>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7"/>
      <c r="DG109" s="957"/>
      <c r="DH109" s="957"/>
      <c r="DI109" s="957"/>
      <c r="DJ109" s="957"/>
      <c r="DK109" s="957"/>
      <c r="DL109" s="957"/>
      <c r="DM109" s="957"/>
      <c r="DN109" s="957"/>
      <c r="DO109" s="957"/>
      <c r="DP109" s="957"/>
      <c r="DQ109" s="957"/>
      <c r="DR109" s="957"/>
      <c r="DS109" s="957"/>
      <c r="DT109" s="957"/>
      <c r="DU109" s="957"/>
      <c r="DV109" s="957"/>
      <c r="DW109" s="957"/>
      <c r="DX109" s="957"/>
      <c r="DY109" s="957"/>
      <c r="DZ109" s="957"/>
      <c r="EA109" s="957"/>
      <c r="EB109" s="957"/>
      <c r="EC109" s="957"/>
      <c r="ED109" s="957"/>
      <c r="EE109" s="957"/>
      <c r="EF109" s="957"/>
      <c r="EG109" s="957"/>
      <c r="EH109" s="957"/>
      <c r="EI109" s="957"/>
      <c r="EJ109" s="957"/>
      <c r="EK109" s="957"/>
      <c r="EL109" s="957"/>
      <c r="EM109" s="957"/>
      <c r="EN109" s="957"/>
      <c r="EO109" s="957"/>
      <c r="EP109" s="957"/>
      <c r="EQ109" s="957"/>
      <c r="ER109" s="957"/>
      <c r="ES109" s="957"/>
      <c r="ET109" s="957"/>
      <c r="EU109" s="957"/>
      <c r="EV109" s="957"/>
      <c r="EW109" s="957"/>
      <c r="EX109" s="957"/>
      <c r="EY109" s="957"/>
      <c r="EZ109" s="957"/>
      <c r="FA109" s="957"/>
      <c r="FB109" s="957"/>
      <c r="FC109" s="957"/>
      <c r="FD109" s="957"/>
      <c r="FE109" s="957"/>
      <c r="FF109" s="957"/>
      <c r="FG109" s="957"/>
      <c r="FH109" s="957"/>
      <c r="FI109" s="957"/>
      <c r="FJ109" s="957"/>
      <c r="FK109" s="957"/>
      <c r="FL109" s="957"/>
      <c r="FM109" s="957"/>
      <c r="FN109" s="957"/>
      <c r="FO109" s="957"/>
      <c r="FP109" s="957"/>
      <c r="FQ109" s="957"/>
      <c r="FR109" s="957"/>
      <c r="FS109" s="957"/>
      <c r="FT109" s="957"/>
      <c r="FU109" s="957"/>
      <c r="FV109" s="957"/>
      <c r="FW109" s="957"/>
      <c r="FX109" s="957"/>
      <c r="FY109" s="957"/>
      <c r="FZ109" s="957"/>
      <c r="GA109" s="957"/>
      <c r="GB109" s="957"/>
      <c r="GC109" s="957"/>
      <c r="GD109" s="957"/>
      <c r="GE109" s="957"/>
      <c r="GF109" s="957"/>
      <c r="GG109" s="957"/>
    </row>
    <row r="110" spans="1:195">
      <c r="A110" s="960" t="s">
        <v>532</v>
      </c>
      <c r="B110" s="960" t="s">
        <v>533</v>
      </c>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7"/>
      <c r="AA110" s="957"/>
      <c r="AB110" s="957"/>
      <c r="AC110" s="957"/>
      <c r="AD110" s="957"/>
      <c r="AE110" s="957"/>
      <c r="AF110" s="957"/>
      <c r="AG110" s="957"/>
      <c r="AH110" s="957"/>
      <c r="AI110" s="957"/>
      <c r="AJ110" s="957"/>
      <c r="AK110" s="957"/>
      <c r="AL110" s="957"/>
      <c r="AM110" s="957"/>
      <c r="AN110" s="957"/>
      <c r="AO110" s="957"/>
      <c r="AP110" s="957"/>
      <c r="AQ110" s="957"/>
      <c r="AR110" s="957"/>
      <c r="AS110" s="957"/>
      <c r="AT110" s="957"/>
      <c r="AU110" s="957"/>
      <c r="AV110" s="957"/>
      <c r="AW110" s="957"/>
      <c r="AX110" s="957"/>
      <c r="AY110" s="957"/>
      <c r="AZ110" s="957"/>
      <c r="BA110" s="957"/>
      <c r="BB110" s="957"/>
      <c r="BC110" s="957"/>
      <c r="BD110" s="957"/>
      <c r="BE110" s="957"/>
      <c r="BF110" s="957"/>
      <c r="BG110" s="957"/>
      <c r="BH110" s="957"/>
      <c r="BI110" s="957"/>
      <c r="BJ110" s="957"/>
      <c r="BK110" s="957"/>
      <c r="BL110" s="957"/>
      <c r="BM110" s="957"/>
      <c r="BN110" s="957"/>
      <c r="BO110" s="957"/>
      <c r="BP110" s="957"/>
      <c r="BQ110" s="957"/>
      <c r="BR110" s="957"/>
      <c r="BS110" s="957"/>
      <c r="BT110" s="957"/>
      <c r="BU110" s="957"/>
      <c r="BV110" s="957"/>
      <c r="BW110" s="957"/>
      <c r="BX110" s="957"/>
      <c r="BY110" s="957"/>
      <c r="BZ110" s="957"/>
      <c r="CA110" s="957"/>
      <c r="CB110" s="957"/>
      <c r="CC110" s="957"/>
      <c r="CD110" s="957"/>
      <c r="CE110" s="957"/>
      <c r="CF110" s="957"/>
      <c r="CG110" s="957"/>
      <c r="CH110" s="957"/>
      <c r="CI110" s="957"/>
      <c r="CJ110" s="957"/>
      <c r="CK110" s="957"/>
      <c r="CL110" s="957"/>
      <c r="CM110" s="957"/>
      <c r="CN110" s="957"/>
      <c r="CO110" s="957"/>
      <c r="CP110" s="957"/>
      <c r="CQ110" s="957"/>
      <c r="CR110" s="957"/>
      <c r="CS110" s="957"/>
      <c r="CT110" s="957"/>
      <c r="CU110" s="957"/>
      <c r="CV110" s="957"/>
      <c r="CW110" s="957"/>
      <c r="CX110" s="957"/>
      <c r="CY110" s="957"/>
      <c r="CZ110" s="957"/>
      <c r="DA110" s="957"/>
      <c r="DB110" s="957"/>
      <c r="DC110" s="957"/>
      <c r="DD110" s="957"/>
      <c r="DE110" s="957"/>
      <c r="DF110" s="957"/>
      <c r="DG110" s="957"/>
      <c r="DH110" s="957"/>
      <c r="DI110" s="957"/>
      <c r="DJ110" s="957"/>
      <c r="DK110" s="957"/>
      <c r="DL110" s="957"/>
      <c r="DM110" s="957"/>
      <c r="DN110" s="957"/>
      <c r="DO110" s="957"/>
      <c r="DP110" s="957"/>
      <c r="DQ110" s="957"/>
      <c r="DR110" s="957"/>
      <c r="DS110" s="957"/>
      <c r="DT110" s="957"/>
      <c r="DU110" s="957"/>
      <c r="DV110" s="957"/>
      <c r="DW110" s="957"/>
      <c r="DX110" s="957"/>
      <c r="DY110" s="957"/>
      <c r="DZ110" s="957"/>
      <c r="EA110" s="957"/>
      <c r="EB110" s="957"/>
      <c r="EC110" s="957"/>
      <c r="ED110" s="957"/>
      <c r="EE110" s="957"/>
      <c r="EF110" s="957"/>
      <c r="EG110" s="957"/>
      <c r="EH110" s="957"/>
      <c r="EI110" s="957"/>
      <c r="EJ110" s="957"/>
      <c r="EK110" s="957"/>
      <c r="EL110" s="957"/>
      <c r="EM110" s="957"/>
      <c r="EN110" s="957"/>
      <c r="EO110" s="957"/>
      <c r="EP110" s="957"/>
      <c r="EQ110" s="957"/>
      <c r="ER110" s="957"/>
      <c r="ES110" s="957"/>
      <c r="ET110" s="957"/>
      <c r="EU110" s="957"/>
      <c r="EV110" s="957"/>
      <c r="EW110" s="957"/>
      <c r="EX110" s="957"/>
      <c r="EY110" s="957"/>
      <c r="EZ110" s="957"/>
      <c r="FA110" s="957"/>
      <c r="FB110" s="957"/>
      <c r="FC110" s="957"/>
      <c r="FD110" s="957"/>
      <c r="FE110" s="957"/>
      <c r="FF110" s="957"/>
      <c r="FG110" s="957"/>
      <c r="FH110" s="957"/>
      <c r="FI110" s="957"/>
      <c r="FJ110" s="957"/>
      <c r="FK110" s="957"/>
      <c r="FL110" s="957"/>
      <c r="FM110" s="957"/>
      <c r="FN110" s="957"/>
      <c r="FO110" s="957"/>
      <c r="FP110" s="957"/>
      <c r="FQ110" s="957"/>
      <c r="FR110" s="957"/>
      <c r="FS110" s="957"/>
      <c r="FT110" s="957"/>
      <c r="FU110" s="957"/>
      <c r="FV110" s="957"/>
      <c r="FW110" s="957"/>
      <c r="FX110" s="957"/>
      <c r="FY110" s="957"/>
      <c r="FZ110" s="957"/>
      <c r="GA110" s="957"/>
      <c r="GB110" s="957"/>
      <c r="GC110" s="957"/>
      <c r="GD110" s="957"/>
      <c r="GE110" s="957"/>
      <c r="GF110" s="957"/>
      <c r="GG110" s="957"/>
    </row>
    <row r="111" spans="1:195">
      <c r="A111" s="960" t="s">
        <v>534</v>
      </c>
      <c r="B111" s="960" t="s">
        <v>270</v>
      </c>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7"/>
      <c r="AA111" s="957"/>
      <c r="AB111" s="957"/>
      <c r="AC111" s="957"/>
      <c r="AD111" s="957"/>
      <c r="AE111" s="957"/>
      <c r="AF111" s="957"/>
      <c r="AG111" s="957"/>
      <c r="AH111" s="957"/>
      <c r="AI111" s="957"/>
      <c r="AJ111" s="957"/>
      <c r="AK111" s="957"/>
      <c r="AL111" s="957"/>
      <c r="AM111" s="957"/>
      <c r="AN111" s="957"/>
      <c r="AO111" s="957"/>
      <c r="AP111" s="957"/>
      <c r="AQ111" s="957"/>
      <c r="AR111" s="957"/>
      <c r="AS111" s="957"/>
      <c r="AT111" s="957"/>
      <c r="AU111" s="957"/>
      <c r="AV111" s="957"/>
      <c r="AW111" s="957"/>
      <c r="AX111" s="957"/>
      <c r="AY111" s="957"/>
      <c r="AZ111" s="957"/>
      <c r="BA111" s="957"/>
      <c r="BB111" s="957"/>
      <c r="BC111" s="957"/>
      <c r="BD111" s="957"/>
      <c r="BE111" s="957"/>
      <c r="BF111" s="957"/>
      <c r="BG111" s="957"/>
      <c r="BH111" s="957"/>
      <c r="BI111" s="957"/>
      <c r="BJ111" s="957"/>
      <c r="BK111" s="957"/>
      <c r="BL111" s="957"/>
      <c r="BM111" s="957"/>
      <c r="BN111" s="957"/>
      <c r="BO111" s="957"/>
      <c r="BP111" s="957"/>
      <c r="BQ111" s="957"/>
      <c r="BR111" s="957"/>
      <c r="BS111" s="957"/>
      <c r="BT111" s="957"/>
      <c r="BU111" s="957"/>
      <c r="BV111" s="957"/>
      <c r="BW111" s="957"/>
      <c r="BX111" s="957"/>
      <c r="BY111" s="957"/>
      <c r="BZ111" s="957"/>
      <c r="CA111" s="957"/>
      <c r="CB111" s="957"/>
      <c r="CC111" s="957"/>
      <c r="CD111" s="957"/>
      <c r="CE111" s="957"/>
      <c r="CF111" s="957"/>
      <c r="CG111" s="957"/>
      <c r="CH111" s="957"/>
      <c r="CI111" s="957"/>
      <c r="CJ111" s="957"/>
      <c r="CK111" s="957"/>
      <c r="CL111" s="957"/>
      <c r="CM111" s="957"/>
      <c r="CN111" s="957"/>
      <c r="CO111" s="957"/>
      <c r="CP111" s="957"/>
      <c r="CQ111" s="957"/>
      <c r="CR111" s="957"/>
      <c r="CS111" s="957"/>
      <c r="CT111" s="957"/>
      <c r="CU111" s="957"/>
      <c r="CV111" s="957"/>
      <c r="CW111" s="957"/>
      <c r="CX111" s="957"/>
      <c r="CY111" s="957"/>
      <c r="CZ111" s="957"/>
      <c r="DA111" s="957"/>
      <c r="DB111" s="957"/>
      <c r="DC111" s="957"/>
      <c r="DD111" s="957"/>
      <c r="DE111" s="957"/>
      <c r="DF111" s="957"/>
      <c r="DG111" s="957"/>
      <c r="DH111" s="957"/>
      <c r="DI111" s="957"/>
      <c r="DJ111" s="957"/>
      <c r="DK111" s="957"/>
      <c r="DL111" s="957"/>
      <c r="DM111" s="957"/>
      <c r="DN111" s="957"/>
      <c r="DO111" s="957"/>
      <c r="DP111" s="957"/>
      <c r="DQ111" s="957"/>
      <c r="DR111" s="957"/>
      <c r="DS111" s="957"/>
      <c r="DT111" s="957"/>
      <c r="DU111" s="957"/>
      <c r="DV111" s="957"/>
      <c r="DW111" s="957"/>
      <c r="DX111" s="957"/>
      <c r="DY111" s="957"/>
      <c r="DZ111" s="957"/>
      <c r="EA111" s="957"/>
      <c r="EB111" s="957"/>
      <c r="EC111" s="957"/>
      <c r="ED111" s="957"/>
      <c r="EE111" s="957"/>
      <c r="EF111" s="957"/>
      <c r="EG111" s="957"/>
      <c r="EH111" s="957"/>
      <c r="EI111" s="957"/>
      <c r="EJ111" s="957"/>
      <c r="EK111" s="957"/>
      <c r="EL111" s="957"/>
      <c r="EM111" s="957"/>
      <c r="EN111" s="957"/>
      <c r="EO111" s="957"/>
      <c r="EP111" s="957"/>
      <c r="EQ111" s="957"/>
      <c r="ER111" s="957"/>
      <c r="ES111" s="957"/>
      <c r="ET111" s="957"/>
      <c r="EU111" s="957"/>
      <c r="EV111" s="957"/>
      <c r="EW111" s="957"/>
      <c r="EX111" s="957"/>
      <c r="EY111" s="957"/>
      <c r="EZ111" s="957"/>
      <c r="FA111" s="957"/>
      <c r="FB111" s="957"/>
      <c r="FC111" s="957"/>
      <c r="FD111" s="957"/>
      <c r="FE111" s="957"/>
      <c r="FF111" s="957"/>
      <c r="FG111" s="957"/>
      <c r="FH111" s="957"/>
      <c r="FI111" s="957"/>
      <c r="FJ111" s="957"/>
      <c r="FK111" s="957"/>
      <c r="FL111" s="957"/>
      <c r="FM111" s="957"/>
      <c r="FN111" s="957"/>
      <c r="FO111" s="957"/>
      <c r="FP111" s="957"/>
      <c r="FQ111" s="957"/>
      <c r="FR111" s="957"/>
      <c r="FS111" s="957"/>
      <c r="FT111" s="957"/>
      <c r="FU111" s="957"/>
      <c r="FV111" s="957"/>
      <c r="FW111" s="957"/>
      <c r="FX111" s="957"/>
      <c r="FY111" s="957"/>
      <c r="FZ111" s="957"/>
      <c r="GA111" s="957"/>
      <c r="GB111" s="957"/>
      <c r="GC111" s="957"/>
      <c r="GD111" s="957"/>
      <c r="GE111" s="957"/>
      <c r="GF111" s="957"/>
      <c r="GG111" s="957"/>
    </row>
    <row r="112" spans="1:195">
      <c r="A112" s="923"/>
      <c r="H112" s="923"/>
      <c r="I112" s="923"/>
      <c r="J112" s="646"/>
      <c r="K112" s="644"/>
      <c r="L112" s="644"/>
      <c r="M112" s="645"/>
      <c r="N112" s="645"/>
      <c r="O112" s="923"/>
      <c r="P112" s="923"/>
      <c r="Q112" s="646"/>
      <c r="R112" s="644"/>
      <c r="S112" s="644"/>
      <c r="T112" s="645"/>
      <c r="U112" s="645"/>
      <c r="V112" s="923"/>
      <c r="W112" s="923"/>
      <c r="X112" s="923"/>
      <c r="Y112" s="923"/>
      <c r="Z112" s="923"/>
      <c r="AA112" s="923"/>
      <c r="AB112" s="923"/>
      <c r="AC112" s="923"/>
      <c r="AD112" s="923"/>
      <c r="AE112" s="923"/>
      <c r="AF112" s="923"/>
      <c r="AG112" s="923"/>
      <c r="AH112" s="923"/>
      <c r="AI112" s="923"/>
      <c r="AJ112" s="923"/>
      <c r="AK112" s="923"/>
      <c r="AL112" s="923"/>
      <c r="AM112" s="923"/>
      <c r="AN112" s="923"/>
      <c r="AO112" s="923"/>
      <c r="AP112" s="923"/>
      <c r="AQ112" s="923"/>
      <c r="AR112" s="923"/>
      <c r="AS112" s="923"/>
      <c r="AT112" s="923"/>
      <c r="AU112" s="923"/>
      <c r="AV112" s="923"/>
      <c r="AW112" s="923"/>
      <c r="AX112" s="923"/>
      <c r="AY112" s="923"/>
      <c r="AZ112" s="923"/>
      <c r="BA112" s="923"/>
      <c r="BB112" s="923"/>
      <c r="BC112" s="923"/>
      <c r="BD112" s="923"/>
      <c r="BE112" s="923"/>
      <c r="BF112" s="923"/>
      <c r="BG112" s="923"/>
      <c r="BH112" s="923"/>
      <c r="BI112" s="923"/>
      <c r="BJ112" s="923"/>
      <c r="BK112" s="923"/>
      <c r="BL112" s="923"/>
      <c r="BM112" s="923"/>
      <c r="BN112" s="923"/>
      <c r="BO112" s="923"/>
      <c r="BP112" s="923"/>
      <c r="BQ112" s="923"/>
      <c r="BR112" s="923"/>
      <c r="BS112" s="923"/>
      <c r="BT112" s="923"/>
      <c r="BU112" s="923"/>
      <c r="BV112" s="923"/>
      <c r="BW112" s="923"/>
      <c r="BX112" s="923"/>
      <c r="BY112" s="923"/>
      <c r="BZ112" s="923"/>
      <c r="CA112" s="923"/>
      <c r="CB112" s="923"/>
      <c r="CC112" s="923"/>
      <c r="CD112" s="923"/>
      <c r="CE112" s="923"/>
      <c r="CF112" s="923"/>
      <c r="CG112" s="923"/>
      <c r="CH112" s="923"/>
      <c r="CI112" s="923"/>
      <c r="CJ112" s="923"/>
      <c r="CK112" s="923"/>
      <c r="CL112" s="923"/>
      <c r="CM112" s="923"/>
      <c r="CN112" s="923"/>
      <c r="CO112" s="923"/>
      <c r="CP112" s="923"/>
      <c r="CQ112" s="923"/>
      <c r="CR112" s="923"/>
      <c r="CS112" s="923"/>
      <c r="CT112" s="923"/>
      <c r="CU112" s="923"/>
      <c r="CV112" s="923"/>
      <c r="CW112" s="923"/>
      <c r="CX112" s="923"/>
      <c r="CY112" s="923"/>
      <c r="CZ112" s="923"/>
      <c r="DA112" s="923"/>
      <c r="DB112" s="923"/>
      <c r="DC112" s="923"/>
      <c r="DD112" s="923"/>
      <c r="DE112" s="923"/>
      <c r="DF112" s="923"/>
      <c r="DG112" s="923"/>
      <c r="DH112" s="923"/>
      <c r="DI112" s="923"/>
      <c r="DJ112" s="923"/>
      <c r="DK112" s="923"/>
      <c r="DL112" s="923"/>
      <c r="DM112" s="923"/>
      <c r="DN112" s="923"/>
      <c r="DO112" s="923"/>
      <c r="DP112" s="923"/>
      <c r="DQ112" s="923"/>
      <c r="DR112" s="923"/>
      <c r="DS112" s="923"/>
      <c r="DT112" s="923"/>
      <c r="DU112" s="923"/>
      <c r="DV112" s="923"/>
      <c r="DW112" s="923"/>
      <c r="DX112" s="923"/>
      <c r="DY112" s="923"/>
      <c r="DZ112" s="923"/>
      <c r="EA112" s="923"/>
      <c r="EB112" s="923"/>
      <c r="EC112" s="923"/>
      <c r="ED112" s="923"/>
      <c r="EE112" s="923"/>
      <c r="EF112" s="923"/>
      <c r="EG112" s="923"/>
      <c r="EH112" s="923"/>
      <c r="EI112" s="923"/>
      <c r="EJ112" s="923"/>
      <c r="EK112" s="923"/>
      <c r="EL112" s="923"/>
      <c r="EM112" s="923"/>
      <c r="EN112" s="923"/>
      <c r="EO112" s="923"/>
      <c r="EP112" s="923"/>
      <c r="EQ112" s="923"/>
      <c r="ER112" s="923"/>
      <c r="ES112" s="923"/>
      <c r="ET112" s="923"/>
      <c r="EU112" s="923"/>
      <c r="EV112" s="923"/>
      <c r="EW112" s="923"/>
      <c r="EX112" s="923"/>
      <c r="EY112" s="923"/>
      <c r="EZ112" s="923"/>
      <c r="FA112" s="923"/>
      <c r="FB112" s="923"/>
      <c r="FC112" s="923"/>
      <c r="FD112" s="923"/>
      <c r="FE112" s="923"/>
      <c r="FF112" s="923"/>
      <c r="FG112" s="923"/>
      <c r="FH112" s="923"/>
      <c r="FI112" s="923"/>
      <c r="FJ112" s="923"/>
      <c r="FK112" s="923"/>
      <c r="FL112" s="923"/>
      <c r="FM112" s="923"/>
      <c r="FN112" s="923"/>
      <c r="FO112" s="923"/>
      <c r="FP112" s="923"/>
      <c r="FQ112" s="923"/>
      <c r="FR112" s="923"/>
      <c r="FS112" s="923"/>
      <c r="FT112" s="923"/>
      <c r="FU112" s="923"/>
      <c r="FV112" s="923"/>
      <c r="FW112" s="923"/>
      <c r="FX112" s="923"/>
      <c r="FY112" s="923"/>
      <c r="FZ112" s="923"/>
      <c r="GA112" s="923"/>
      <c r="GB112" s="923"/>
      <c r="GC112" s="923"/>
      <c r="GD112" s="923"/>
      <c r="GE112" s="923"/>
      <c r="GF112" s="923"/>
      <c r="GG112" s="923"/>
    </row>
    <row r="113" spans="1:105" ht="38.25" customHeight="1">
      <c r="A113" s="962" t="s">
        <v>35</v>
      </c>
      <c r="B113" s="1634" t="s">
        <v>895</v>
      </c>
      <c r="C113" s="1635"/>
      <c r="D113" s="1635"/>
      <c r="E113" s="1635"/>
      <c r="F113" s="1634" t="s">
        <v>896</v>
      </c>
      <c r="G113" s="1635"/>
      <c r="H113" s="1635"/>
      <c r="I113" s="1635"/>
      <c r="J113" s="1634" t="s">
        <v>897</v>
      </c>
      <c r="K113" s="1635"/>
      <c r="L113" s="1635"/>
      <c r="M113" s="1635"/>
      <c r="N113" s="1634" t="s">
        <v>898</v>
      </c>
      <c r="O113" s="1635"/>
      <c r="P113" s="1635"/>
      <c r="Q113" s="1635"/>
      <c r="R113" s="1634" t="s">
        <v>899</v>
      </c>
      <c r="S113" s="1635"/>
      <c r="T113" s="1635"/>
      <c r="U113" s="1635"/>
      <c r="V113" s="1634" t="s">
        <v>900</v>
      </c>
      <c r="W113" s="1635"/>
      <c r="X113" s="1635"/>
      <c r="Y113" s="1635"/>
      <c r="Z113" s="1634" t="s">
        <v>906</v>
      </c>
      <c r="AA113" s="1635"/>
      <c r="AB113" s="1635"/>
      <c r="AC113" s="1635"/>
      <c r="AD113" s="1634" t="s">
        <v>907</v>
      </c>
      <c r="AE113" s="1635"/>
      <c r="AF113" s="1635"/>
      <c r="AG113" s="1635"/>
      <c r="AH113" s="1634" t="s">
        <v>908</v>
      </c>
      <c r="AI113" s="1635"/>
      <c r="AJ113" s="1635"/>
      <c r="AK113" s="1635"/>
      <c r="AL113" s="1634" t="s">
        <v>909</v>
      </c>
      <c r="AM113" s="1635"/>
      <c r="AN113" s="1635"/>
      <c r="AO113" s="1635"/>
      <c r="AP113" s="1634" t="s">
        <v>910</v>
      </c>
      <c r="AQ113" s="1635"/>
      <c r="AR113" s="1635"/>
      <c r="AS113" s="1635"/>
      <c r="AT113" s="1634" t="s">
        <v>911</v>
      </c>
      <c r="AU113" s="1635"/>
      <c r="AV113" s="1635"/>
      <c r="AW113" s="1635"/>
      <c r="AX113" s="1634" t="s">
        <v>912</v>
      </c>
      <c r="AY113" s="1635"/>
      <c r="AZ113" s="1635"/>
      <c r="BA113" s="1635"/>
      <c r="BB113" s="1634" t="s">
        <v>913</v>
      </c>
      <c r="BC113" s="1635"/>
      <c r="BD113" s="1635"/>
      <c r="BE113" s="1635"/>
      <c r="BF113" s="1634" t="s">
        <v>914</v>
      </c>
      <c r="BG113" s="1635"/>
      <c r="BH113" s="1635"/>
      <c r="BI113" s="1635"/>
      <c r="BJ113" s="1634" t="s">
        <v>915</v>
      </c>
      <c r="BK113" s="1635"/>
      <c r="BL113" s="1635"/>
      <c r="BM113" s="1635"/>
      <c r="BN113" s="1634" t="s">
        <v>916</v>
      </c>
      <c r="BO113" s="1635"/>
      <c r="BP113" s="1635"/>
      <c r="BQ113" s="1635"/>
      <c r="BR113" s="1634" t="s">
        <v>917</v>
      </c>
      <c r="BS113" s="1635"/>
      <c r="BT113" s="1635"/>
      <c r="BU113" s="1635"/>
      <c r="BV113" s="1634" t="s">
        <v>918</v>
      </c>
      <c r="BW113" s="1635"/>
      <c r="BX113" s="1635"/>
      <c r="BY113" s="1635"/>
      <c r="BZ113" s="1634" t="s">
        <v>919</v>
      </c>
      <c r="CA113" s="1635"/>
      <c r="CB113" s="1635"/>
      <c r="CC113" s="1635"/>
      <c r="CD113" s="1634" t="s">
        <v>920</v>
      </c>
      <c r="CE113" s="1635"/>
      <c r="CF113" s="1635"/>
      <c r="CG113" s="1635"/>
      <c r="CH113" s="1634" t="s">
        <v>901</v>
      </c>
      <c r="CI113" s="1635"/>
      <c r="CJ113" s="1635"/>
      <c r="CK113" s="1635"/>
      <c r="CL113" s="1634" t="s">
        <v>902</v>
      </c>
      <c r="CM113" s="1635"/>
      <c r="CN113" s="1635"/>
      <c r="CO113" s="1635"/>
      <c r="CP113" s="1634" t="s">
        <v>903</v>
      </c>
      <c r="CQ113" s="1635"/>
      <c r="CR113" s="1635"/>
      <c r="CS113" s="1635"/>
      <c r="CT113" s="1634" t="s">
        <v>904</v>
      </c>
      <c r="CU113" s="1635"/>
      <c r="CV113" s="1635"/>
      <c r="CW113" s="1635"/>
      <c r="CX113" s="1634" t="s">
        <v>905</v>
      </c>
      <c r="CY113" s="1635"/>
      <c r="CZ113" s="1635"/>
      <c r="DA113" s="1635"/>
    </row>
    <row r="114" spans="1:105">
      <c r="A114" s="957"/>
      <c r="B114" s="961" t="s">
        <v>160</v>
      </c>
      <c r="C114" s="961" t="s">
        <v>161</v>
      </c>
      <c r="D114" s="961" t="s">
        <v>162</v>
      </c>
      <c r="E114" s="961" t="s">
        <v>163</v>
      </c>
      <c r="F114" s="961" t="s">
        <v>160</v>
      </c>
      <c r="G114" s="961" t="s">
        <v>161</v>
      </c>
      <c r="H114" s="961" t="s">
        <v>162</v>
      </c>
      <c r="I114" s="961" t="s">
        <v>163</v>
      </c>
      <c r="J114" s="961" t="s">
        <v>160</v>
      </c>
      <c r="K114" s="961" t="s">
        <v>161</v>
      </c>
      <c r="L114" s="961" t="s">
        <v>162</v>
      </c>
      <c r="M114" s="961" t="s">
        <v>163</v>
      </c>
      <c r="N114" s="961" t="s">
        <v>160</v>
      </c>
      <c r="O114" s="961" t="s">
        <v>161</v>
      </c>
      <c r="P114" s="961" t="s">
        <v>162</v>
      </c>
      <c r="Q114" s="961" t="s">
        <v>163</v>
      </c>
      <c r="R114" s="961" t="s">
        <v>160</v>
      </c>
      <c r="S114" s="961" t="s">
        <v>161</v>
      </c>
      <c r="T114" s="961" t="s">
        <v>162</v>
      </c>
      <c r="U114" s="961" t="s">
        <v>163</v>
      </c>
      <c r="V114" s="961" t="s">
        <v>160</v>
      </c>
      <c r="W114" s="961" t="s">
        <v>161</v>
      </c>
      <c r="X114" s="961" t="s">
        <v>162</v>
      </c>
      <c r="Y114" s="961" t="s">
        <v>163</v>
      </c>
      <c r="Z114" s="961" t="s">
        <v>160</v>
      </c>
      <c r="AA114" s="961" t="s">
        <v>161</v>
      </c>
      <c r="AB114" s="961" t="s">
        <v>162</v>
      </c>
      <c r="AC114" s="961" t="s">
        <v>163</v>
      </c>
      <c r="AD114" s="961" t="s">
        <v>160</v>
      </c>
      <c r="AE114" s="961" t="s">
        <v>161</v>
      </c>
      <c r="AF114" s="961" t="s">
        <v>162</v>
      </c>
      <c r="AG114" s="961" t="s">
        <v>163</v>
      </c>
      <c r="AH114" s="961" t="s">
        <v>160</v>
      </c>
      <c r="AI114" s="961" t="s">
        <v>161</v>
      </c>
      <c r="AJ114" s="961" t="s">
        <v>162</v>
      </c>
      <c r="AK114" s="961" t="s">
        <v>163</v>
      </c>
      <c r="AL114" s="961" t="s">
        <v>160</v>
      </c>
      <c r="AM114" s="961" t="s">
        <v>161</v>
      </c>
      <c r="AN114" s="961" t="s">
        <v>162</v>
      </c>
      <c r="AO114" s="961" t="s">
        <v>163</v>
      </c>
      <c r="AP114" s="961" t="s">
        <v>160</v>
      </c>
      <c r="AQ114" s="961" t="s">
        <v>161</v>
      </c>
      <c r="AR114" s="961" t="s">
        <v>162</v>
      </c>
      <c r="AS114" s="961" t="s">
        <v>163</v>
      </c>
      <c r="AT114" s="961" t="s">
        <v>160</v>
      </c>
      <c r="AU114" s="961" t="s">
        <v>161</v>
      </c>
      <c r="AV114" s="961" t="s">
        <v>162</v>
      </c>
      <c r="AW114" s="961" t="s">
        <v>163</v>
      </c>
      <c r="AX114" s="961" t="s">
        <v>160</v>
      </c>
      <c r="AY114" s="961" t="s">
        <v>161</v>
      </c>
      <c r="AZ114" s="961" t="s">
        <v>162</v>
      </c>
      <c r="BA114" s="961" t="s">
        <v>163</v>
      </c>
      <c r="BB114" s="961" t="s">
        <v>160</v>
      </c>
      <c r="BC114" s="961" t="s">
        <v>161</v>
      </c>
      <c r="BD114" s="961" t="s">
        <v>162</v>
      </c>
      <c r="BE114" s="961" t="s">
        <v>163</v>
      </c>
      <c r="BF114" s="961" t="s">
        <v>160</v>
      </c>
      <c r="BG114" s="961" t="s">
        <v>161</v>
      </c>
      <c r="BH114" s="961" t="s">
        <v>162</v>
      </c>
      <c r="BI114" s="961" t="s">
        <v>163</v>
      </c>
      <c r="BJ114" s="961" t="s">
        <v>160</v>
      </c>
      <c r="BK114" s="961" t="s">
        <v>161</v>
      </c>
      <c r="BL114" s="961" t="s">
        <v>162</v>
      </c>
      <c r="BM114" s="961" t="s">
        <v>163</v>
      </c>
      <c r="BN114" s="961" t="s">
        <v>160</v>
      </c>
      <c r="BO114" s="961" t="s">
        <v>161</v>
      </c>
      <c r="BP114" s="961" t="s">
        <v>162</v>
      </c>
      <c r="BQ114" s="961" t="s">
        <v>163</v>
      </c>
      <c r="BR114" s="961" t="s">
        <v>160</v>
      </c>
      <c r="BS114" s="961" t="s">
        <v>161</v>
      </c>
      <c r="BT114" s="961" t="s">
        <v>162</v>
      </c>
      <c r="BU114" s="961" t="s">
        <v>163</v>
      </c>
      <c r="BV114" s="961" t="s">
        <v>160</v>
      </c>
      <c r="BW114" s="961" t="s">
        <v>161</v>
      </c>
      <c r="BX114" s="961" t="s">
        <v>162</v>
      </c>
      <c r="BY114" s="961" t="s">
        <v>163</v>
      </c>
      <c r="BZ114" s="961" t="s">
        <v>160</v>
      </c>
      <c r="CA114" s="961" t="s">
        <v>161</v>
      </c>
      <c r="CB114" s="961" t="s">
        <v>162</v>
      </c>
      <c r="CC114" s="961" t="s">
        <v>163</v>
      </c>
      <c r="CD114" s="961" t="s">
        <v>160</v>
      </c>
      <c r="CE114" s="961" t="s">
        <v>161</v>
      </c>
      <c r="CF114" s="961" t="s">
        <v>162</v>
      </c>
      <c r="CG114" s="961" t="s">
        <v>163</v>
      </c>
      <c r="CH114" s="961" t="s">
        <v>160</v>
      </c>
      <c r="CI114" s="961" t="s">
        <v>161</v>
      </c>
      <c r="CJ114" s="961" t="s">
        <v>162</v>
      </c>
      <c r="CK114" s="961" t="s">
        <v>163</v>
      </c>
      <c r="CL114" s="961" t="s">
        <v>160</v>
      </c>
      <c r="CM114" s="961" t="s">
        <v>161</v>
      </c>
      <c r="CN114" s="961" t="s">
        <v>162</v>
      </c>
      <c r="CO114" s="961" t="s">
        <v>163</v>
      </c>
      <c r="CP114" s="961" t="s">
        <v>160</v>
      </c>
      <c r="CQ114" s="961" t="s">
        <v>161</v>
      </c>
      <c r="CR114" s="961" t="s">
        <v>162</v>
      </c>
      <c r="CS114" s="961" t="s">
        <v>163</v>
      </c>
      <c r="CT114" s="961" t="s">
        <v>160</v>
      </c>
      <c r="CU114" s="961" t="s">
        <v>161</v>
      </c>
      <c r="CV114" s="961" t="s">
        <v>162</v>
      </c>
      <c r="CW114" s="961" t="s">
        <v>163</v>
      </c>
      <c r="CX114" s="961" t="s">
        <v>160</v>
      </c>
      <c r="CY114" s="961" t="s">
        <v>161</v>
      </c>
      <c r="CZ114" s="961" t="s">
        <v>162</v>
      </c>
      <c r="DA114" s="961" t="s">
        <v>163</v>
      </c>
    </row>
    <row r="115" spans="1:105">
      <c r="A115" s="963" t="s">
        <v>618</v>
      </c>
      <c r="B115" s="964">
        <v>25736600</v>
      </c>
      <c r="C115" s="964">
        <v>34819900</v>
      </c>
      <c r="D115" s="965">
        <v>73.900000000000006</v>
      </c>
      <c r="E115" s="965">
        <v>0.2</v>
      </c>
      <c r="F115" s="964">
        <v>2018200</v>
      </c>
      <c r="G115" s="964">
        <v>3484800</v>
      </c>
      <c r="H115" s="965">
        <v>57.9</v>
      </c>
      <c r="I115" s="965">
        <v>1.1000000000000001</v>
      </c>
      <c r="J115" s="964">
        <v>13824800</v>
      </c>
      <c r="K115" s="964">
        <v>17255900</v>
      </c>
      <c r="L115" s="965">
        <v>80.099999999999994</v>
      </c>
      <c r="M115" s="965">
        <v>0.3</v>
      </c>
      <c r="N115" s="964">
        <v>1154900</v>
      </c>
      <c r="O115" s="964">
        <v>1715000</v>
      </c>
      <c r="P115" s="965">
        <v>67.3</v>
      </c>
      <c r="Q115" s="965">
        <v>1.5</v>
      </c>
      <c r="R115" s="964">
        <v>11911900</v>
      </c>
      <c r="S115" s="964">
        <v>17564100</v>
      </c>
      <c r="T115" s="965">
        <v>67.8</v>
      </c>
      <c r="U115" s="965">
        <v>0.4</v>
      </c>
      <c r="V115" s="964">
        <v>863400</v>
      </c>
      <c r="W115" s="964">
        <v>1769800</v>
      </c>
      <c r="X115" s="965">
        <v>48.8</v>
      </c>
      <c r="Y115" s="965">
        <v>1.5</v>
      </c>
      <c r="Z115" s="964">
        <v>168200</v>
      </c>
      <c r="AA115" s="964">
        <v>271500</v>
      </c>
      <c r="AB115" s="965">
        <v>62</v>
      </c>
      <c r="AC115" s="965">
        <v>3.7</v>
      </c>
      <c r="AD115" s="964">
        <v>532800</v>
      </c>
      <c r="AE115" s="964">
        <v>784600</v>
      </c>
      <c r="AF115" s="965">
        <v>67.900000000000006</v>
      </c>
      <c r="AG115" s="965">
        <v>2.2000000000000002</v>
      </c>
      <c r="AH115" s="964">
        <v>317400</v>
      </c>
      <c r="AI115" s="964">
        <v>715300</v>
      </c>
      <c r="AJ115" s="965">
        <v>44.4</v>
      </c>
      <c r="AK115" s="965">
        <v>2.4</v>
      </c>
      <c r="AL115" s="964">
        <v>493700</v>
      </c>
      <c r="AM115" s="964">
        <v>823500</v>
      </c>
      <c r="AN115" s="965">
        <v>59.9</v>
      </c>
      <c r="AO115" s="965">
        <v>2.4</v>
      </c>
      <c r="AP115" s="964">
        <v>506200</v>
      </c>
      <c r="AQ115" s="964">
        <v>889900</v>
      </c>
      <c r="AR115" s="965">
        <v>56.9</v>
      </c>
      <c r="AS115" s="965">
        <v>2.2000000000000002</v>
      </c>
      <c r="AT115" s="964">
        <v>82600</v>
      </c>
      <c r="AU115" s="964">
        <v>121200</v>
      </c>
      <c r="AV115" s="965">
        <v>68.2</v>
      </c>
      <c r="AW115" s="965">
        <v>5.3</v>
      </c>
      <c r="AX115" s="964">
        <v>307700</v>
      </c>
      <c r="AY115" s="964">
        <v>404700</v>
      </c>
      <c r="AZ115" s="965">
        <v>76</v>
      </c>
      <c r="BA115" s="965">
        <v>2.8</v>
      </c>
      <c r="BB115" s="964">
        <v>232600</v>
      </c>
      <c r="BC115" s="964">
        <v>364300</v>
      </c>
      <c r="BD115" s="965">
        <v>63.9</v>
      </c>
      <c r="BE115" s="965">
        <v>3.3</v>
      </c>
      <c r="BF115" s="964">
        <v>242500</v>
      </c>
      <c r="BG115" s="964">
        <v>372500</v>
      </c>
      <c r="BH115" s="965">
        <v>65.099999999999994</v>
      </c>
      <c r="BI115" s="965">
        <v>3.5</v>
      </c>
      <c r="BJ115" s="964">
        <v>289400</v>
      </c>
      <c r="BK115" s="964">
        <v>452300</v>
      </c>
      <c r="BL115" s="965">
        <v>64</v>
      </c>
      <c r="BM115" s="965">
        <v>3</v>
      </c>
      <c r="BN115" s="964">
        <v>85600</v>
      </c>
      <c r="BO115" s="964">
        <v>150300</v>
      </c>
      <c r="BP115" s="965">
        <v>57</v>
      </c>
      <c r="BQ115" s="965">
        <v>5</v>
      </c>
      <c r="BR115" s="964">
        <v>225100</v>
      </c>
      <c r="BS115" s="964">
        <v>379900</v>
      </c>
      <c r="BT115" s="965">
        <v>59.3</v>
      </c>
      <c r="BU115" s="965">
        <v>3.2</v>
      </c>
      <c r="BV115" s="964">
        <v>84700</v>
      </c>
      <c r="BW115" s="964">
        <v>351000</v>
      </c>
      <c r="BX115" s="965">
        <v>24.1</v>
      </c>
      <c r="BY115" s="965">
        <v>2.9</v>
      </c>
      <c r="BZ115" s="964">
        <v>251200</v>
      </c>
      <c r="CA115" s="964">
        <v>451000</v>
      </c>
      <c r="CB115" s="965">
        <v>55.7</v>
      </c>
      <c r="CC115" s="965">
        <v>3.2</v>
      </c>
      <c r="CD115" s="964">
        <v>216800</v>
      </c>
      <c r="CE115" s="964">
        <v>437600</v>
      </c>
      <c r="CF115" s="965">
        <v>49.5</v>
      </c>
      <c r="CG115" s="965">
        <v>3</v>
      </c>
      <c r="CH115" s="964">
        <v>271500</v>
      </c>
      <c r="CI115" s="964">
        <v>38339800</v>
      </c>
      <c r="CJ115" s="965">
        <v>0.7</v>
      </c>
      <c r="CK115" s="965">
        <v>0</v>
      </c>
      <c r="CL115" s="964">
        <v>784600</v>
      </c>
      <c r="CM115" s="964">
        <v>38339800</v>
      </c>
      <c r="CN115" s="965">
        <v>2</v>
      </c>
      <c r="CO115" s="965">
        <v>0.1</v>
      </c>
      <c r="CP115" s="964">
        <v>715300</v>
      </c>
      <c r="CQ115" s="964">
        <v>38339800</v>
      </c>
      <c r="CR115" s="965">
        <v>1.9</v>
      </c>
      <c r="CS115" s="965">
        <v>0.1</v>
      </c>
      <c r="CT115" s="964">
        <v>823500</v>
      </c>
      <c r="CU115" s="964">
        <v>38339800</v>
      </c>
      <c r="CV115" s="965">
        <v>2.1</v>
      </c>
      <c r="CW115" s="965">
        <v>0.1</v>
      </c>
      <c r="CX115" s="964">
        <v>889900</v>
      </c>
      <c r="CY115" s="964">
        <v>38339800</v>
      </c>
      <c r="CZ115" s="965">
        <v>2.2999999999999998</v>
      </c>
      <c r="DA115" s="965">
        <v>0.1</v>
      </c>
    </row>
    <row r="116" spans="1:105">
      <c r="A116" s="963" t="s">
        <v>619</v>
      </c>
      <c r="B116" s="964">
        <v>25912500</v>
      </c>
      <c r="C116" s="964">
        <v>35019300</v>
      </c>
      <c r="D116" s="965">
        <v>74</v>
      </c>
      <c r="E116" s="965">
        <v>0.3</v>
      </c>
      <c r="F116" s="964">
        <v>2171200</v>
      </c>
      <c r="G116" s="964">
        <v>3700000</v>
      </c>
      <c r="H116" s="965">
        <v>58.7</v>
      </c>
      <c r="I116" s="965">
        <v>1.1000000000000001</v>
      </c>
      <c r="J116" s="964">
        <v>13855400</v>
      </c>
      <c r="K116" s="964">
        <v>17345100</v>
      </c>
      <c r="L116" s="965">
        <v>79.900000000000006</v>
      </c>
      <c r="M116" s="965">
        <v>0.3</v>
      </c>
      <c r="N116" s="964">
        <v>1230200</v>
      </c>
      <c r="O116" s="964">
        <v>1824400</v>
      </c>
      <c r="P116" s="965">
        <v>67.400000000000006</v>
      </c>
      <c r="Q116" s="965">
        <v>1.5</v>
      </c>
      <c r="R116" s="964">
        <v>12057100</v>
      </c>
      <c r="S116" s="964">
        <v>17674200</v>
      </c>
      <c r="T116" s="965">
        <v>68.2</v>
      </c>
      <c r="U116" s="965">
        <v>0.4</v>
      </c>
      <c r="V116" s="964">
        <v>941100</v>
      </c>
      <c r="W116" s="964">
        <v>1875600</v>
      </c>
      <c r="X116" s="965">
        <v>50.2</v>
      </c>
      <c r="Y116" s="965">
        <v>1.5</v>
      </c>
      <c r="Z116" s="964">
        <v>171100</v>
      </c>
      <c r="AA116" s="964">
        <v>274200</v>
      </c>
      <c r="AB116" s="965">
        <v>62.4</v>
      </c>
      <c r="AC116" s="965">
        <v>3.8</v>
      </c>
      <c r="AD116" s="964">
        <v>548500</v>
      </c>
      <c r="AE116" s="964">
        <v>799400</v>
      </c>
      <c r="AF116" s="965">
        <v>68.599999999999994</v>
      </c>
      <c r="AG116" s="965">
        <v>2.2000000000000002</v>
      </c>
      <c r="AH116" s="964">
        <v>328300</v>
      </c>
      <c r="AI116" s="964">
        <v>743800</v>
      </c>
      <c r="AJ116" s="965">
        <v>44.1</v>
      </c>
      <c r="AK116" s="965">
        <v>2.4</v>
      </c>
      <c r="AL116" s="964">
        <v>534300</v>
      </c>
      <c r="AM116" s="964">
        <v>876000</v>
      </c>
      <c r="AN116" s="965">
        <v>61</v>
      </c>
      <c r="AO116" s="965">
        <v>2.4</v>
      </c>
      <c r="AP116" s="964">
        <v>589200</v>
      </c>
      <c r="AQ116" s="964">
        <v>1006700</v>
      </c>
      <c r="AR116" s="965">
        <v>58.5</v>
      </c>
      <c r="AS116" s="965">
        <v>2.1</v>
      </c>
      <c r="AT116" s="964">
        <v>82200</v>
      </c>
      <c r="AU116" s="964">
        <v>129300</v>
      </c>
      <c r="AV116" s="965">
        <v>63.6</v>
      </c>
      <c r="AW116" s="965">
        <v>5.5</v>
      </c>
      <c r="AX116" s="964">
        <v>315600</v>
      </c>
      <c r="AY116" s="964">
        <v>412200</v>
      </c>
      <c r="AZ116" s="965">
        <v>76.599999999999994</v>
      </c>
      <c r="BA116" s="965">
        <v>2.8</v>
      </c>
      <c r="BB116" s="964">
        <v>241100</v>
      </c>
      <c r="BC116" s="964">
        <v>379400</v>
      </c>
      <c r="BD116" s="965">
        <v>63.5</v>
      </c>
      <c r="BE116" s="965">
        <v>3.4</v>
      </c>
      <c r="BF116" s="964">
        <v>261000</v>
      </c>
      <c r="BG116" s="964">
        <v>402000</v>
      </c>
      <c r="BH116" s="965">
        <v>64.900000000000006</v>
      </c>
      <c r="BI116" s="965">
        <v>3.5</v>
      </c>
      <c r="BJ116" s="964">
        <v>330300</v>
      </c>
      <c r="BK116" s="964">
        <v>501500</v>
      </c>
      <c r="BL116" s="965">
        <v>65.900000000000006</v>
      </c>
      <c r="BM116" s="965">
        <v>2.9</v>
      </c>
      <c r="BN116" s="964">
        <v>88900</v>
      </c>
      <c r="BO116" s="964">
        <v>144900</v>
      </c>
      <c r="BP116" s="965">
        <v>61.3</v>
      </c>
      <c r="BQ116" s="965">
        <v>5.0999999999999996</v>
      </c>
      <c r="BR116" s="964">
        <v>232900</v>
      </c>
      <c r="BS116" s="964">
        <v>387100</v>
      </c>
      <c r="BT116" s="965">
        <v>60.2</v>
      </c>
      <c r="BU116" s="965">
        <v>3.2</v>
      </c>
      <c r="BV116" s="964">
        <v>87200</v>
      </c>
      <c r="BW116" s="964">
        <v>364400</v>
      </c>
      <c r="BX116" s="965">
        <v>23.9</v>
      </c>
      <c r="BY116" s="965">
        <v>2.9</v>
      </c>
      <c r="BZ116" s="964">
        <v>273300</v>
      </c>
      <c r="CA116" s="964">
        <v>473900</v>
      </c>
      <c r="CB116" s="965">
        <v>57.7</v>
      </c>
      <c r="CC116" s="965">
        <v>3.2</v>
      </c>
      <c r="CD116" s="964">
        <v>258900</v>
      </c>
      <c r="CE116" s="964">
        <v>505200</v>
      </c>
      <c r="CF116" s="965">
        <v>51.2</v>
      </c>
      <c r="CG116" s="965">
        <v>2.9</v>
      </c>
      <c r="CH116" s="964">
        <v>274200</v>
      </c>
      <c r="CI116" s="964">
        <v>38753300</v>
      </c>
      <c r="CJ116" s="965">
        <v>0.7</v>
      </c>
      <c r="CK116" s="965">
        <v>0</v>
      </c>
      <c r="CL116" s="964">
        <v>799400</v>
      </c>
      <c r="CM116" s="964">
        <v>38753300</v>
      </c>
      <c r="CN116" s="965">
        <v>2.1</v>
      </c>
      <c r="CO116" s="965">
        <v>0.1</v>
      </c>
      <c r="CP116" s="964">
        <v>743800</v>
      </c>
      <c r="CQ116" s="964">
        <v>38753300</v>
      </c>
      <c r="CR116" s="965">
        <v>1.9</v>
      </c>
      <c r="CS116" s="965">
        <v>0.1</v>
      </c>
      <c r="CT116" s="964">
        <v>876000</v>
      </c>
      <c r="CU116" s="964">
        <v>38753300</v>
      </c>
      <c r="CV116" s="965">
        <v>2.2999999999999998</v>
      </c>
      <c r="CW116" s="965">
        <v>0.1</v>
      </c>
      <c r="CX116" s="964">
        <v>1006700</v>
      </c>
      <c r="CY116" s="964">
        <v>38753300</v>
      </c>
      <c r="CZ116" s="965">
        <v>2.6</v>
      </c>
      <c r="DA116" s="965">
        <v>0.1</v>
      </c>
    </row>
    <row r="117" spans="1:105">
      <c r="A117" s="963" t="s">
        <v>620</v>
      </c>
      <c r="B117" s="964">
        <v>25982900</v>
      </c>
      <c r="C117" s="964">
        <v>35150700</v>
      </c>
      <c r="D117" s="965">
        <v>73.900000000000006</v>
      </c>
      <c r="E117" s="965">
        <v>0.3</v>
      </c>
      <c r="F117" s="964">
        <v>2341000</v>
      </c>
      <c r="G117" s="964">
        <v>3960200</v>
      </c>
      <c r="H117" s="965">
        <v>59.1</v>
      </c>
      <c r="I117" s="965">
        <v>1.1000000000000001</v>
      </c>
      <c r="J117" s="964">
        <v>13861600</v>
      </c>
      <c r="K117" s="964">
        <v>17425900</v>
      </c>
      <c r="L117" s="965">
        <v>79.5</v>
      </c>
      <c r="M117" s="965">
        <v>0.4</v>
      </c>
      <c r="N117" s="964">
        <v>1340700</v>
      </c>
      <c r="O117" s="964">
        <v>1937500</v>
      </c>
      <c r="P117" s="965">
        <v>69.2</v>
      </c>
      <c r="Q117" s="965">
        <v>1.6</v>
      </c>
      <c r="R117" s="964">
        <v>12121400</v>
      </c>
      <c r="S117" s="964">
        <v>17724800</v>
      </c>
      <c r="T117" s="965">
        <v>68.400000000000006</v>
      </c>
      <c r="U117" s="965">
        <v>0.4</v>
      </c>
      <c r="V117" s="964">
        <v>1000400</v>
      </c>
      <c r="W117" s="964">
        <v>2022700</v>
      </c>
      <c r="X117" s="965">
        <v>49.5</v>
      </c>
      <c r="Y117" s="965">
        <v>1.6</v>
      </c>
      <c r="Z117" s="964">
        <v>183400</v>
      </c>
      <c r="AA117" s="964">
        <v>283400</v>
      </c>
      <c r="AB117" s="965">
        <v>64.7</v>
      </c>
      <c r="AC117" s="965">
        <v>4.0999999999999996</v>
      </c>
      <c r="AD117" s="964">
        <v>590100</v>
      </c>
      <c r="AE117" s="964">
        <v>855900</v>
      </c>
      <c r="AF117" s="965">
        <v>69</v>
      </c>
      <c r="AG117" s="965">
        <v>2.2999999999999998</v>
      </c>
      <c r="AH117" s="964">
        <v>348100</v>
      </c>
      <c r="AI117" s="964">
        <v>781300</v>
      </c>
      <c r="AJ117" s="965">
        <v>44.6</v>
      </c>
      <c r="AK117" s="965">
        <v>2.5</v>
      </c>
      <c r="AL117" s="964">
        <v>584100</v>
      </c>
      <c r="AM117" s="964">
        <v>937000</v>
      </c>
      <c r="AN117" s="965">
        <v>62.3</v>
      </c>
      <c r="AO117" s="965">
        <v>2.4</v>
      </c>
      <c r="AP117" s="964">
        <v>635300</v>
      </c>
      <c r="AQ117" s="964">
        <v>1102600</v>
      </c>
      <c r="AR117" s="965">
        <v>57.6</v>
      </c>
      <c r="AS117" s="965">
        <v>2.2000000000000002</v>
      </c>
      <c r="AT117" s="964">
        <v>89900</v>
      </c>
      <c r="AU117" s="964">
        <v>132000</v>
      </c>
      <c r="AV117" s="965">
        <v>68.099999999999994</v>
      </c>
      <c r="AW117" s="965">
        <v>6</v>
      </c>
      <c r="AX117" s="964">
        <v>342000</v>
      </c>
      <c r="AY117" s="964">
        <v>440900</v>
      </c>
      <c r="AZ117" s="965">
        <v>77.599999999999994</v>
      </c>
      <c r="BA117" s="965">
        <v>2.9</v>
      </c>
      <c r="BB117" s="964">
        <v>256200</v>
      </c>
      <c r="BC117" s="964">
        <v>395400</v>
      </c>
      <c r="BD117" s="965">
        <v>64.8</v>
      </c>
      <c r="BE117" s="965">
        <v>3.5</v>
      </c>
      <c r="BF117" s="964">
        <v>285800</v>
      </c>
      <c r="BG117" s="964">
        <v>423100</v>
      </c>
      <c r="BH117" s="965">
        <v>67.5</v>
      </c>
      <c r="BI117" s="965">
        <v>3.6</v>
      </c>
      <c r="BJ117" s="964">
        <v>366800</v>
      </c>
      <c r="BK117" s="964">
        <v>546100</v>
      </c>
      <c r="BL117" s="965">
        <v>67.2</v>
      </c>
      <c r="BM117" s="965">
        <v>3</v>
      </c>
      <c r="BN117" s="964">
        <v>93500</v>
      </c>
      <c r="BO117" s="964">
        <v>151400</v>
      </c>
      <c r="BP117" s="965">
        <v>61.8</v>
      </c>
      <c r="BQ117" s="965">
        <v>5.5</v>
      </c>
      <c r="BR117" s="964">
        <v>248100</v>
      </c>
      <c r="BS117" s="964">
        <v>415000</v>
      </c>
      <c r="BT117" s="965">
        <v>59.8</v>
      </c>
      <c r="BU117" s="965">
        <v>3.3</v>
      </c>
      <c r="BV117" s="964">
        <v>91900</v>
      </c>
      <c r="BW117" s="964">
        <v>385900</v>
      </c>
      <c r="BX117" s="965">
        <v>23.8</v>
      </c>
      <c r="BY117" s="965">
        <v>3</v>
      </c>
      <c r="BZ117" s="964">
        <v>298300</v>
      </c>
      <c r="CA117" s="964">
        <v>513900</v>
      </c>
      <c r="CB117" s="965">
        <v>58</v>
      </c>
      <c r="CC117" s="965">
        <v>3.3</v>
      </c>
      <c r="CD117" s="964">
        <v>268600</v>
      </c>
      <c r="CE117" s="964">
        <v>556400</v>
      </c>
      <c r="CF117" s="965">
        <v>48.3</v>
      </c>
      <c r="CG117" s="965">
        <v>3</v>
      </c>
      <c r="CH117" s="964">
        <v>283400</v>
      </c>
      <c r="CI117" s="964">
        <v>39139900</v>
      </c>
      <c r="CJ117" s="965">
        <v>0.7</v>
      </c>
      <c r="CK117" s="965">
        <v>0.1</v>
      </c>
      <c r="CL117" s="964">
        <v>855900</v>
      </c>
      <c r="CM117" s="964">
        <v>39139900</v>
      </c>
      <c r="CN117" s="965">
        <v>2.2000000000000002</v>
      </c>
      <c r="CO117" s="965">
        <v>0.1</v>
      </c>
      <c r="CP117" s="964">
        <v>781300</v>
      </c>
      <c r="CQ117" s="964">
        <v>39139900</v>
      </c>
      <c r="CR117" s="965">
        <v>2</v>
      </c>
      <c r="CS117" s="965">
        <v>0.1</v>
      </c>
      <c r="CT117" s="964">
        <v>937000</v>
      </c>
      <c r="CU117" s="964">
        <v>39139900</v>
      </c>
      <c r="CV117" s="965">
        <v>2.4</v>
      </c>
      <c r="CW117" s="965">
        <v>0.1</v>
      </c>
      <c r="CX117" s="964">
        <v>1102600</v>
      </c>
      <c r="CY117" s="964">
        <v>39139900</v>
      </c>
      <c r="CZ117" s="965">
        <v>2.8</v>
      </c>
      <c r="DA117" s="965">
        <v>0.1</v>
      </c>
    </row>
    <row r="118" spans="1:105">
      <c r="A118" s="963" t="s">
        <v>621</v>
      </c>
      <c r="B118" s="964">
        <v>26111000</v>
      </c>
      <c r="C118" s="964">
        <v>35322600</v>
      </c>
      <c r="D118" s="965">
        <v>73.900000000000006</v>
      </c>
      <c r="E118" s="965">
        <v>0.3</v>
      </c>
      <c r="F118" s="964">
        <v>2500600</v>
      </c>
      <c r="G118" s="964">
        <v>4179200</v>
      </c>
      <c r="H118" s="965">
        <v>59.8</v>
      </c>
      <c r="I118" s="965">
        <v>1.1000000000000001</v>
      </c>
      <c r="J118" s="964">
        <v>13959800</v>
      </c>
      <c r="K118" s="964">
        <v>17515600</v>
      </c>
      <c r="L118" s="965">
        <v>79.7</v>
      </c>
      <c r="M118" s="965">
        <v>0.4</v>
      </c>
      <c r="N118" s="964">
        <v>1417400</v>
      </c>
      <c r="O118" s="964">
        <v>2046200</v>
      </c>
      <c r="P118" s="965">
        <v>69.3</v>
      </c>
      <c r="Q118" s="965">
        <v>1.5</v>
      </c>
      <c r="R118" s="964">
        <v>12151200</v>
      </c>
      <c r="S118" s="964">
        <v>17807000</v>
      </c>
      <c r="T118" s="965">
        <v>68.2</v>
      </c>
      <c r="U118" s="965">
        <v>0.4</v>
      </c>
      <c r="V118" s="964">
        <v>1083200</v>
      </c>
      <c r="W118" s="964">
        <v>2133100</v>
      </c>
      <c r="X118" s="965">
        <v>50.8</v>
      </c>
      <c r="Y118" s="965">
        <v>1.6</v>
      </c>
      <c r="Z118" s="964">
        <v>193800</v>
      </c>
      <c r="AA118" s="964">
        <v>305400</v>
      </c>
      <c r="AB118" s="965">
        <v>63.5</v>
      </c>
      <c r="AC118" s="965">
        <v>4</v>
      </c>
      <c r="AD118" s="964">
        <v>607100</v>
      </c>
      <c r="AE118" s="964">
        <v>873600</v>
      </c>
      <c r="AF118" s="965">
        <v>69.5</v>
      </c>
      <c r="AG118" s="965">
        <v>2.2000000000000002</v>
      </c>
      <c r="AH118" s="964">
        <v>367400</v>
      </c>
      <c r="AI118" s="964">
        <v>820600</v>
      </c>
      <c r="AJ118" s="965">
        <v>44.8</v>
      </c>
      <c r="AK118" s="965">
        <v>2.5</v>
      </c>
      <c r="AL118" s="964">
        <v>615400</v>
      </c>
      <c r="AM118" s="964">
        <v>972600</v>
      </c>
      <c r="AN118" s="965">
        <v>63.3</v>
      </c>
      <c r="AO118" s="965">
        <v>2.4</v>
      </c>
      <c r="AP118" s="964">
        <v>716900</v>
      </c>
      <c r="AQ118" s="964">
        <v>1207000</v>
      </c>
      <c r="AR118" s="965">
        <v>59.4</v>
      </c>
      <c r="AS118" s="965">
        <v>2.1</v>
      </c>
      <c r="AT118" s="964">
        <v>92300</v>
      </c>
      <c r="AU118" s="964">
        <v>145400</v>
      </c>
      <c r="AV118" s="965">
        <v>63.5</v>
      </c>
      <c r="AW118" s="965">
        <v>6</v>
      </c>
      <c r="AX118" s="964">
        <v>348900</v>
      </c>
      <c r="AY118" s="964">
        <v>451200</v>
      </c>
      <c r="AZ118" s="965">
        <v>77.3</v>
      </c>
      <c r="BA118" s="965">
        <v>2.9</v>
      </c>
      <c r="BB118" s="964">
        <v>264900</v>
      </c>
      <c r="BC118" s="964">
        <v>408600</v>
      </c>
      <c r="BD118" s="965">
        <v>64.8</v>
      </c>
      <c r="BE118" s="965">
        <v>3.5</v>
      </c>
      <c r="BF118" s="964">
        <v>299700</v>
      </c>
      <c r="BG118" s="964">
        <v>443900</v>
      </c>
      <c r="BH118" s="965">
        <v>67.5</v>
      </c>
      <c r="BI118" s="965">
        <v>3.5</v>
      </c>
      <c r="BJ118" s="964">
        <v>411600</v>
      </c>
      <c r="BK118" s="964">
        <v>597000</v>
      </c>
      <c r="BL118" s="965">
        <v>68.900000000000006</v>
      </c>
      <c r="BM118" s="965">
        <v>2.9</v>
      </c>
      <c r="BN118" s="964">
        <v>101500</v>
      </c>
      <c r="BO118" s="964">
        <v>160000</v>
      </c>
      <c r="BP118" s="965">
        <v>63.4</v>
      </c>
      <c r="BQ118" s="965">
        <v>5.4</v>
      </c>
      <c r="BR118" s="964">
        <v>258200</v>
      </c>
      <c r="BS118" s="964">
        <v>422400</v>
      </c>
      <c r="BT118" s="965">
        <v>61.1</v>
      </c>
      <c r="BU118" s="965">
        <v>3.3</v>
      </c>
      <c r="BV118" s="964">
        <v>102500</v>
      </c>
      <c r="BW118" s="964">
        <v>412000</v>
      </c>
      <c r="BX118" s="965">
        <v>24.9</v>
      </c>
      <c r="BY118" s="965">
        <v>3</v>
      </c>
      <c r="BZ118" s="964">
        <v>315800</v>
      </c>
      <c r="CA118" s="964">
        <v>528700</v>
      </c>
      <c r="CB118" s="965">
        <v>59.7</v>
      </c>
      <c r="CC118" s="965">
        <v>3.2</v>
      </c>
      <c r="CD118" s="964">
        <v>305300</v>
      </c>
      <c r="CE118" s="964">
        <v>610000</v>
      </c>
      <c r="CF118" s="965">
        <v>50</v>
      </c>
      <c r="CG118" s="965">
        <v>3</v>
      </c>
      <c r="CH118" s="964">
        <v>305400</v>
      </c>
      <c r="CI118" s="964">
        <v>39530400</v>
      </c>
      <c r="CJ118" s="965">
        <v>0.8</v>
      </c>
      <c r="CK118" s="965">
        <v>0.1</v>
      </c>
      <c r="CL118" s="964">
        <v>873600</v>
      </c>
      <c r="CM118" s="964">
        <v>39530400</v>
      </c>
      <c r="CN118" s="965">
        <v>2.2000000000000002</v>
      </c>
      <c r="CO118" s="965">
        <v>0.1</v>
      </c>
      <c r="CP118" s="964">
        <v>820600</v>
      </c>
      <c r="CQ118" s="964">
        <v>39530400</v>
      </c>
      <c r="CR118" s="965">
        <v>2.1</v>
      </c>
      <c r="CS118" s="965">
        <v>0.1</v>
      </c>
      <c r="CT118" s="964">
        <v>972600</v>
      </c>
      <c r="CU118" s="964">
        <v>39530400</v>
      </c>
      <c r="CV118" s="965">
        <v>2.5</v>
      </c>
      <c r="CW118" s="965">
        <v>0.1</v>
      </c>
      <c r="CX118" s="964">
        <v>1207000</v>
      </c>
      <c r="CY118" s="964">
        <v>39530400</v>
      </c>
      <c r="CZ118" s="965">
        <v>3.1</v>
      </c>
      <c r="DA118" s="965">
        <v>0.1</v>
      </c>
    </row>
    <row r="119" spans="1:105">
      <c r="A119" s="963" t="s">
        <v>622</v>
      </c>
      <c r="B119" s="964">
        <v>26093100</v>
      </c>
      <c r="C119" s="964">
        <v>35423900</v>
      </c>
      <c r="D119" s="965">
        <v>73.7</v>
      </c>
      <c r="E119" s="965">
        <v>0.3</v>
      </c>
      <c r="F119" s="964">
        <v>2626300</v>
      </c>
      <c r="G119" s="964">
        <v>4394200</v>
      </c>
      <c r="H119" s="965">
        <v>59.8</v>
      </c>
      <c r="I119" s="965">
        <v>1.1000000000000001</v>
      </c>
      <c r="J119" s="964">
        <v>13892900</v>
      </c>
      <c r="K119" s="964">
        <v>17572800</v>
      </c>
      <c r="L119" s="965">
        <v>79.099999999999994</v>
      </c>
      <c r="M119" s="965">
        <v>0.4</v>
      </c>
      <c r="N119" s="964">
        <v>1495000</v>
      </c>
      <c r="O119" s="964">
        <v>2148400</v>
      </c>
      <c r="P119" s="965">
        <v>69.599999999999994</v>
      </c>
      <c r="Q119" s="965">
        <v>1.5</v>
      </c>
      <c r="R119" s="964">
        <v>12200200</v>
      </c>
      <c r="S119" s="964">
        <v>17851100</v>
      </c>
      <c r="T119" s="965">
        <v>68.3</v>
      </c>
      <c r="U119" s="965">
        <v>0.5</v>
      </c>
      <c r="V119" s="964">
        <v>1131300</v>
      </c>
      <c r="W119" s="964">
        <v>2245800</v>
      </c>
      <c r="X119" s="965">
        <v>50.4</v>
      </c>
      <c r="Y119" s="965">
        <v>1.5</v>
      </c>
      <c r="Z119" s="964">
        <v>195000</v>
      </c>
      <c r="AA119" s="964">
        <v>324200</v>
      </c>
      <c r="AB119" s="965">
        <v>60.2</v>
      </c>
      <c r="AC119" s="965">
        <v>4.0999999999999996</v>
      </c>
      <c r="AD119" s="964">
        <v>635300</v>
      </c>
      <c r="AE119" s="964">
        <v>920500</v>
      </c>
      <c r="AF119" s="965">
        <v>69</v>
      </c>
      <c r="AG119" s="965">
        <v>2.2000000000000002</v>
      </c>
      <c r="AH119" s="964">
        <v>397500</v>
      </c>
      <c r="AI119" s="964">
        <v>858000</v>
      </c>
      <c r="AJ119" s="965">
        <v>46.3</v>
      </c>
      <c r="AK119" s="965">
        <v>2.5</v>
      </c>
      <c r="AL119" s="964">
        <v>624800</v>
      </c>
      <c r="AM119" s="964">
        <v>1017000</v>
      </c>
      <c r="AN119" s="965">
        <v>61.4</v>
      </c>
      <c r="AO119" s="965">
        <v>2.4</v>
      </c>
      <c r="AP119" s="964">
        <v>773700</v>
      </c>
      <c r="AQ119" s="964">
        <v>1274500</v>
      </c>
      <c r="AR119" s="965">
        <v>60.7</v>
      </c>
      <c r="AS119" s="965">
        <v>2</v>
      </c>
      <c r="AT119" s="964">
        <v>96400</v>
      </c>
      <c r="AU119" s="964">
        <v>154900</v>
      </c>
      <c r="AV119" s="965">
        <v>62.2</v>
      </c>
      <c r="AW119" s="965">
        <v>5.9</v>
      </c>
      <c r="AX119" s="964">
        <v>373400</v>
      </c>
      <c r="AY119" s="964">
        <v>476900</v>
      </c>
      <c r="AZ119" s="965">
        <v>78.3</v>
      </c>
      <c r="BA119" s="965">
        <v>2.8</v>
      </c>
      <c r="BB119" s="964">
        <v>286600</v>
      </c>
      <c r="BC119" s="964">
        <v>428100</v>
      </c>
      <c r="BD119" s="965">
        <v>67</v>
      </c>
      <c r="BE119" s="965">
        <v>3.4</v>
      </c>
      <c r="BF119" s="964">
        <v>308100</v>
      </c>
      <c r="BG119" s="964">
        <v>464800</v>
      </c>
      <c r="BH119" s="965">
        <v>66.3</v>
      </c>
      <c r="BI119" s="965">
        <v>3.5</v>
      </c>
      <c r="BJ119" s="964">
        <v>430600</v>
      </c>
      <c r="BK119" s="964">
        <v>623800</v>
      </c>
      <c r="BL119" s="965">
        <v>69</v>
      </c>
      <c r="BM119" s="965">
        <v>2.8</v>
      </c>
      <c r="BN119" s="964">
        <v>98600</v>
      </c>
      <c r="BO119" s="964">
        <v>169300</v>
      </c>
      <c r="BP119" s="965">
        <v>58.3</v>
      </c>
      <c r="BQ119" s="965">
        <v>5.5</v>
      </c>
      <c r="BR119" s="964">
        <v>262000</v>
      </c>
      <c r="BS119" s="964">
        <v>443600</v>
      </c>
      <c r="BT119" s="965">
        <v>59.1</v>
      </c>
      <c r="BU119" s="965">
        <v>3.3</v>
      </c>
      <c r="BV119" s="964">
        <v>110900</v>
      </c>
      <c r="BW119" s="964">
        <v>429900</v>
      </c>
      <c r="BX119" s="965">
        <v>25.8</v>
      </c>
      <c r="BY119" s="965">
        <v>3</v>
      </c>
      <c r="BZ119" s="964">
        <v>316700</v>
      </c>
      <c r="CA119" s="964">
        <v>552300</v>
      </c>
      <c r="CB119" s="965">
        <v>57.3</v>
      </c>
      <c r="CC119" s="965">
        <v>3.2</v>
      </c>
      <c r="CD119" s="964">
        <v>343100</v>
      </c>
      <c r="CE119" s="964">
        <v>650700</v>
      </c>
      <c r="CF119" s="965">
        <v>52.7</v>
      </c>
      <c r="CG119" s="965">
        <v>2.9</v>
      </c>
      <c r="CH119" s="964">
        <v>324200</v>
      </c>
      <c r="CI119" s="964">
        <v>39844500</v>
      </c>
      <c r="CJ119" s="965">
        <v>0.8</v>
      </c>
      <c r="CK119" s="965">
        <v>0.1</v>
      </c>
      <c r="CL119" s="964">
        <v>920500</v>
      </c>
      <c r="CM119" s="964">
        <v>39844500</v>
      </c>
      <c r="CN119" s="965">
        <v>2.2999999999999998</v>
      </c>
      <c r="CO119" s="965">
        <v>0.1</v>
      </c>
      <c r="CP119" s="964">
        <v>858000</v>
      </c>
      <c r="CQ119" s="964">
        <v>39844500</v>
      </c>
      <c r="CR119" s="965">
        <v>2.2000000000000002</v>
      </c>
      <c r="CS119" s="965">
        <v>0.1</v>
      </c>
      <c r="CT119" s="964">
        <v>1017000</v>
      </c>
      <c r="CU119" s="964">
        <v>39844500</v>
      </c>
      <c r="CV119" s="965">
        <v>2.6</v>
      </c>
      <c r="CW119" s="965">
        <v>0.1</v>
      </c>
      <c r="CX119" s="964">
        <v>1274500</v>
      </c>
      <c r="CY119" s="964">
        <v>39844500</v>
      </c>
      <c r="CZ119" s="965">
        <v>3.2</v>
      </c>
      <c r="DA119" s="965">
        <v>0.1</v>
      </c>
    </row>
    <row r="120" spans="1:105">
      <c r="A120" s="963" t="s">
        <v>623</v>
      </c>
      <c r="B120" s="964">
        <v>25583300</v>
      </c>
      <c r="C120" s="964">
        <v>35482100</v>
      </c>
      <c r="D120" s="965">
        <v>72.099999999999994</v>
      </c>
      <c r="E120" s="965">
        <v>0.3</v>
      </c>
      <c r="F120" s="964">
        <v>2654500</v>
      </c>
      <c r="G120" s="964">
        <v>4535100</v>
      </c>
      <c r="H120" s="965">
        <v>58.5</v>
      </c>
      <c r="I120" s="965">
        <v>1.1000000000000001</v>
      </c>
      <c r="J120" s="964">
        <v>13489200</v>
      </c>
      <c r="K120" s="964">
        <v>17565100</v>
      </c>
      <c r="L120" s="965">
        <v>76.8</v>
      </c>
      <c r="M120" s="965">
        <v>0.4</v>
      </c>
      <c r="N120" s="964">
        <v>1516800</v>
      </c>
      <c r="O120" s="964">
        <v>2247200</v>
      </c>
      <c r="P120" s="965">
        <v>67.5</v>
      </c>
      <c r="Q120" s="965">
        <v>1.5</v>
      </c>
      <c r="R120" s="964">
        <v>12094100</v>
      </c>
      <c r="S120" s="964">
        <v>17917100</v>
      </c>
      <c r="T120" s="965">
        <v>67.5</v>
      </c>
      <c r="U120" s="965">
        <v>0.5</v>
      </c>
      <c r="V120" s="964">
        <v>1137700</v>
      </c>
      <c r="W120" s="964">
        <v>2287900</v>
      </c>
      <c r="X120" s="965">
        <v>49.7</v>
      </c>
      <c r="Y120" s="965">
        <v>1.6</v>
      </c>
      <c r="Z120" s="964">
        <v>210900</v>
      </c>
      <c r="AA120" s="964">
        <v>352700</v>
      </c>
      <c r="AB120" s="965">
        <v>59.8</v>
      </c>
      <c r="AC120" s="965">
        <v>4</v>
      </c>
      <c r="AD120" s="964">
        <v>663900</v>
      </c>
      <c r="AE120" s="964">
        <v>972500</v>
      </c>
      <c r="AF120" s="965">
        <v>68.3</v>
      </c>
      <c r="AG120" s="965">
        <v>2.2000000000000002</v>
      </c>
      <c r="AH120" s="964">
        <v>423200</v>
      </c>
      <c r="AI120" s="964">
        <v>906500</v>
      </c>
      <c r="AJ120" s="965">
        <v>46.7</v>
      </c>
      <c r="AK120" s="965">
        <v>2.5</v>
      </c>
      <c r="AL120" s="964">
        <v>614100</v>
      </c>
      <c r="AM120" s="964">
        <v>1052400</v>
      </c>
      <c r="AN120" s="965">
        <v>58.4</v>
      </c>
      <c r="AO120" s="965">
        <v>2.4</v>
      </c>
      <c r="AP120" s="964">
        <v>742400</v>
      </c>
      <c r="AQ120" s="964">
        <v>1251000</v>
      </c>
      <c r="AR120" s="965">
        <v>59.3</v>
      </c>
      <c r="AS120" s="965">
        <v>2.1</v>
      </c>
      <c r="AT120" s="964">
        <v>109700</v>
      </c>
      <c r="AU120" s="964">
        <v>176700</v>
      </c>
      <c r="AV120" s="965">
        <v>62.1</v>
      </c>
      <c r="AW120" s="965">
        <v>5.7</v>
      </c>
      <c r="AX120" s="964">
        <v>392600</v>
      </c>
      <c r="AY120" s="964">
        <v>516100</v>
      </c>
      <c r="AZ120" s="965">
        <v>76.099999999999994</v>
      </c>
      <c r="BA120" s="965">
        <v>2.9</v>
      </c>
      <c r="BB120" s="964">
        <v>305700</v>
      </c>
      <c r="BC120" s="964">
        <v>464800</v>
      </c>
      <c r="BD120" s="965">
        <v>65.8</v>
      </c>
      <c r="BE120" s="965">
        <v>3.3</v>
      </c>
      <c r="BF120" s="964">
        <v>299600</v>
      </c>
      <c r="BG120" s="964">
        <v>472900</v>
      </c>
      <c r="BH120" s="965">
        <v>63.3</v>
      </c>
      <c r="BI120" s="965">
        <v>3.6</v>
      </c>
      <c r="BJ120" s="964">
        <v>409300</v>
      </c>
      <c r="BK120" s="964">
        <v>616700</v>
      </c>
      <c r="BL120" s="965">
        <v>66.400000000000006</v>
      </c>
      <c r="BM120" s="965">
        <v>3</v>
      </c>
      <c r="BN120" s="964">
        <v>101200</v>
      </c>
      <c r="BO120" s="964">
        <v>176000</v>
      </c>
      <c r="BP120" s="965">
        <v>57.5</v>
      </c>
      <c r="BQ120" s="965">
        <v>5.5</v>
      </c>
      <c r="BR120" s="964">
        <v>271300</v>
      </c>
      <c r="BS120" s="964">
        <v>456300</v>
      </c>
      <c r="BT120" s="965">
        <v>59.4</v>
      </c>
      <c r="BU120" s="965">
        <v>3.4</v>
      </c>
      <c r="BV120" s="964">
        <v>117500</v>
      </c>
      <c r="BW120" s="964">
        <v>441800</v>
      </c>
      <c r="BX120" s="965">
        <v>26.6</v>
      </c>
      <c r="BY120" s="965">
        <v>3.1</v>
      </c>
      <c r="BZ120" s="964">
        <v>314600</v>
      </c>
      <c r="CA120" s="964">
        <v>579500</v>
      </c>
      <c r="CB120" s="965">
        <v>54.3</v>
      </c>
      <c r="CC120" s="965">
        <v>3.2</v>
      </c>
      <c r="CD120" s="964">
        <v>333200</v>
      </c>
      <c r="CE120" s="964">
        <v>634300</v>
      </c>
      <c r="CF120" s="965">
        <v>52.5</v>
      </c>
      <c r="CG120" s="965">
        <v>3</v>
      </c>
      <c r="CH120" s="964">
        <v>352700</v>
      </c>
      <c r="CI120" s="964">
        <v>40051700</v>
      </c>
      <c r="CJ120" s="965">
        <v>0.9</v>
      </c>
      <c r="CK120" s="965">
        <v>0.1</v>
      </c>
      <c r="CL120" s="964">
        <v>972500</v>
      </c>
      <c r="CM120" s="964">
        <v>40051700</v>
      </c>
      <c r="CN120" s="965">
        <v>2.4</v>
      </c>
      <c r="CO120" s="965">
        <v>0.1</v>
      </c>
      <c r="CP120" s="964">
        <v>906500</v>
      </c>
      <c r="CQ120" s="964">
        <v>40051700</v>
      </c>
      <c r="CR120" s="965">
        <v>2.2999999999999998</v>
      </c>
      <c r="CS120" s="965">
        <v>0.1</v>
      </c>
      <c r="CT120" s="964">
        <v>1052400</v>
      </c>
      <c r="CU120" s="964">
        <v>40051700</v>
      </c>
      <c r="CV120" s="965">
        <v>2.6</v>
      </c>
      <c r="CW120" s="965">
        <v>0.1</v>
      </c>
      <c r="CX120" s="964">
        <v>1251000</v>
      </c>
      <c r="CY120" s="964">
        <v>40051700</v>
      </c>
      <c r="CZ120" s="965">
        <v>3.1</v>
      </c>
      <c r="DA120" s="965">
        <v>0.1</v>
      </c>
    </row>
    <row r="121" spans="1:105">
      <c r="A121" s="963" t="s">
        <v>624</v>
      </c>
      <c r="B121" s="964">
        <v>25451800</v>
      </c>
      <c r="C121" s="964">
        <v>35554300</v>
      </c>
      <c r="D121" s="965">
        <v>71.599999999999994</v>
      </c>
      <c r="E121" s="965">
        <v>0.3</v>
      </c>
      <c r="F121" s="964">
        <v>2768100</v>
      </c>
      <c r="G121" s="964">
        <v>4707800</v>
      </c>
      <c r="H121" s="965">
        <v>58.8</v>
      </c>
      <c r="I121" s="965">
        <v>1.1000000000000001</v>
      </c>
      <c r="J121" s="964">
        <v>13435300</v>
      </c>
      <c r="K121" s="964">
        <v>17632200</v>
      </c>
      <c r="L121" s="965">
        <v>76.2</v>
      </c>
      <c r="M121" s="965">
        <v>0.4</v>
      </c>
      <c r="N121" s="964">
        <v>1569400</v>
      </c>
      <c r="O121" s="964">
        <v>2312400</v>
      </c>
      <c r="P121" s="965">
        <v>67.900000000000006</v>
      </c>
      <c r="Q121" s="965">
        <v>1.5</v>
      </c>
      <c r="R121" s="964">
        <v>12016500</v>
      </c>
      <c r="S121" s="964">
        <v>17922100</v>
      </c>
      <c r="T121" s="965">
        <v>67</v>
      </c>
      <c r="U121" s="965">
        <v>0.5</v>
      </c>
      <c r="V121" s="964">
        <v>1198700</v>
      </c>
      <c r="W121" s="964">
        <v>2395400</v>
      </c>
      <c r="X121" s="965">
        <v>50</v>
      </c>
      <c r="Y121" s="965">
        <v>1.5</v>
      </c>
      <c r="Z121" s="964">
        <v>218200</v>
      </c>
      <c r="AA121" s="964">
        <v>356100</v>
      </c>
      <c r="AB121" s="965">
        <v>61.3</v>
      </c>
      <c r="AC121" s="965">
        <v>4</v>
      </c>
      <c r="AD121" s="964">
        <v>692200</v>
      </c>
      <c r="AE121" s="964">
        <v>988600</v>
      </c>
      <c r="AF121" s="965">
        <v>70</v>
      </c>
      <c r="AG121" s="965">
        <v>2.2000000000000002</v>
      </c>
      <c r="AH121" s="964">
        <v>436000</v>
      </c>
      <c r="AI121" s="964">
        <v>939200</v>
      </c>
      <c r="AJ121" s="965">
        <v>46.4</v>
      </c>
      <c r="AK121" s="965">
        <v>2.4</v>
      </c>
      <c r="AL121" s="964">
        <v>654900</v>
      </c>
      <c r="AM121" s="964">
        <v>1090200</v>
      </c>
      <c r="AN121" s="965">
        <v>60.1</v>
      </c>
      <c r="AO121" s="965">
        <v>2.4</v>
      </c>
      <c r="AP121" s="964">
        <v>766800</v>
      </c>
      <c r="AQ121" s="964">
        <v>1333800</v>
      </c>
      <c r="AR121" s="965">
        <v>57.5</v>
      </c>
      <c r="AS121" s="965">
        <v>2.1</v>
      </c>
      <c r="AT121" s="964">
        <v>112100</v>
      </c>
      <c r="AU121" s="964">
        <v>168900</v>
      </c>
      <c r="AV121" s="965">
        <v>66.400000000000006</v>
      </c>
      <c r="AW121" s="965">
        <v>5.7</v>
      </c>
      <c r="AX121" s="964">
        <v>405400</v>
      </c>
      <c r="AY121" s="964">
        <v>517900</v>
      </c>
      <c r="AZ121" s="965">
        <v>78.3</v>
      </c>
      <c r="BA121" s="965">
        <v>2.8</v>
      </c>
      <c r="BB121" s="964">
        <v>311800</v>
      </c>
      <c r="BC121" s="964">
        <v>486200</v>
      </c>
      <c r="BD121" s="965">
        <v>64.099999999999994</v>
      </c>
      <c r="BE121" s="965">
        <v>3.3</v>
      </c>
      <c r="BF121" s="964">
        <v>310400</v>
      </c>
      <c r="BG121" s="964">
        <v>485400</v>
      </c>
      <c r="BH121" s="965">
        <v>63.9</v>
      </c>
      <c r="BI121" s="965">
        <v>3.6</v>
      </c>
      <c r="BJ121" s="964">
        <v>429600</v>
      </c>
      <c r="BK121" s="964">
        <v>654000</v>
      </c>
      <c r="BL121" s="965">
        <v>65.7</v>
      </c>
      <c r="BM121" s="965">
        <v>2.9</v>
      </c>
      <c r="BN121" s="964">
        <v>106000</v>
      </c>
      <c r="BO121" s="964">
        <v>187200</v>
      </c>
      <c r="BP121" s="965">
        <v>56.6</v>
      </c>
      <c r="BQ121" s="965">
        <v>5.5</v>
      </c>
      <c r="BR121" s="964">
        <v>286800</v>
      </c>
      <c r="BS121" s="964">
        <v>470600</v>
      </c>
      <c r="BT121" s="965">
        <v>60.9</v>
      </c>
      <c r="BU121" s="965">
        <v>3.3</v>
      </c>
      <c r="BV121" s="964">
        <v>124100</v>
      </c>
      <c r="BW121" s="964">
        <v>453000</v>
      </c>
      <c r="BX121" s="965">
        <v>27.4</v>
      </c>
      <c r="BY121" s="965">
        <v>3.1</v>
      </c>
      <c r="BZ121" s="964">
        <v>344500</v>
      </c>
      <c r="CA121" s="964">
        <v>604800</v>
      </c>
      <c r="CB121" s="965">
        <v>57</v>
      </c>
      <c r="CC121" s="965">
        <v>3.2</v>
      </c>
      <c r="CD121" s="964">
        <v>337200</v>
      </c>
      <c r="CE121" s="964">
        <v>679700</v>
      </c>
      <c r="CF121" s="965">
        <v>49.6</v>
      </c>
      <c r="CG121" s="965">
        <v>2.9</v>
      </c>
      <c r="CH121" s="964">
        <v>356100</v>
      </c>
      <c r="CI121" s="964">
        <v>40302400</v>
      </c>
      <c r="CJ121" s="965">
        <v>0.9</v>
      </c>
      <c r="CK121" s="965">
        <v>0.1</v>
      </c>
      <c r="CL121" s="964">
        <v>988600</v>
      </c>
      <c r="CM121" s="964">
        <v>40302400</v>
      </c>
      <c r="CN121" s="965">
        <v>2.5</v>
      </c>
      <c r="CO121" s="965">
        <v>0.1</v>
      </c>
      <c r="CP121" s="964">
        <v>939200</v>
      </c>
      <c r="CQ121" s="964">
        <v>40302400</v>
      </c>
      <c r="CR121" s="965">
        <v>2.2999999999999998</v>
      </c>
      <c r="CS121" s="965">
        <v>0.1</v>
      </c>
      <c r="CT121" s="964">
        <v>1090200</v>
      </c>
      <c r="CU121" s="964">
        <v>40302400</v>
      </c>
      <c r="CV121" s="965">
        <v>2.7</v>
      </c>
      <c r="CW121" s="965">
        <v>0.1</v>
      </c>
      <c r="CX121" s="964">
        <v>1333800</v>
      </c>
      <c r="CY121" s="964">
        <v>40302400</v>
      </c>
      <c r="CZ121" s="965">
        <v>3.3</v>
      </c>
      <c r="DA121" s="965">
        <v>0.1</v>
      </c>
    </row>
    <row r="122" spans="1:105">
      <c r="A122" s="963" t="s">
        <v>625</v>
      </c>
      <c r="B122" s="964">
        <v>25382400</v>
      </c>
      <c r="C122" s="964">
        <v>35524200</v>
      </c>
      <c r="D122" s="965">
        <v>71.5</v>
      </c>
      <c r="E122" s="965">
        <v>0.3</v>
      </c>
      <c r="F122" s="964">
        <v>2925600</v>
      </c>
      <c r="G122" s="964">
        <v>5006200</v>
      </c>
      <c r="H122" s="965">
        <v>58.4</v>
      </c>
      <c r="I122" s="965">
        <v>1.1000000000000001</v>
      </c>
      <c r="J122" s="964">
        <v>13403200</v>
      </c>
      <c r="K122" s="964">
        <v>17616300</v>
      </c>
      <c r="L122" s="965">
        <v>76.099999999999994</v>
      </c>
      <c r="M122" s="965">
        <v>0.5</v>
      </c>
      <c r="N122" s="964">
        <v>1667400</v>
      </c>
      <c r="O122" s="964">
        <v>2474200</v>
      </c>
      <c r="P122" s="965">
        <v>67.400000000000006</v>
      </c>
      <c r="Q122" s="965">
        <v>1.5</v>
      </c>
      <c r="R122" s="964">
        <v>11979100</v>
      </c>
      <c r="S122" s="964">
        <v>17907900</v>
      </c>
      <c r="T122" s="965">
        <v>66.900000000000006</v>
      </c>
      <c r="U122" s="965">
        <v>0.5</v>
      </c>
      <c r="V122" s="964">
        <v>1258300</v>
      </c>
      <c r="W122" s="964">
        <v>2532000</v>
      </c>
      <c r="X122" s="965">
        <v>49.7</v>
      </c>
      <c r="Y122" s="965">
        <v>1.5</v>
      </c>
      <c r="Z122" s="964">
        <v>239000</v>
      </c>
      <c r="AA122" s="964">
        <v>397900</v>
      </c>
      <c r="AB122" s="965">
        <v>60.1</v>
      </c>
      <c r="AC122" s="965">
        <v>3.8</v>
      </c>
      <c r="AD122" s="964">
        <v>743700</v>
      </c>
      <c r="AE122" s="964">
        <v>1057200</v>
      </c>
      <c r="AF122" s="965">
        <v>70.3</v>
      </c>
      <c r="AG122" s="965">
        <v>2.2000000000000002</v>
      </c>
      <c r="AH122" s="964">
        <v>478400</v>
      </c>
      <c r="AI122" s="964">
        <v>985700</v>
      </c>
      <c r="AJ122" s="965">
        <v>48.5</v>
      </c>
      <c r="AK122" s="965">
        <v>2.4</v>
      </c>
      <c r="AL122" s="964">
        <v>665800</v>
      </c>
      <c r="AM122" s="964">
        <v>1171800</v>
      </c>
      <c r="AN122" s="965">
        <v>56.8</v>
      </c>
      <c r="AO122" s="965">
        <v>2.2999999999999998</v>
      </c>
      <c r="AP122" s="964">
        <v>798700</v>
      </c>
      <c r="AQ122" s="964">
        <v>1393600</v>
      </c>
      <c r="AR122" s="965">
        <v>57.3</v>
      </c>
      <c r="AS122" s="965">
        <v>2.1</v>
      </c>
      <c r="AT122" s="964">
        <v>118500</v>
      </c>
      <c r="AU122" s="964">
        <v>186900</v>
      </c>
      <c r="AV122" s="965">
        <v>63.4</v>
      </c>
      <c r="AW122" s="965">
        <v>5.7</v>
      </c>
      <c r="AX122" s="964">
        <v>438600</v>
      </c>
      <c r="AY122" s="964">
        <v>560300</v>
      </c>
      <c r="AZ122" s="965">
        <v>78.3</v>
      </c>
      <c r="BA122" s="965">
        <v>2.7</v>
      </c>
      <c r="BB122" s="964">
        <v>348900</v>
      </c>
      <c r="BC122" s="964">
        <v>519600</v>
      </c>
      <c r="BD122" s="965">
        <v>67.2</v>
      </c>
      <c r="BE122" s="965">
        <v>3.2</v>
      </c>
      <c r="BF122" s="964">
        <v>318800</v>
      </c>
      <c r="BG122" s="964">
        <v>531500</v>
      </c>
      <c r="BH122" s="965">
        <v>60</v>
      </c>
      <c r="BI122" s="965">
        <v>3.5</v>
      </c>
      <c r="BJ122" s="964">
        <v>442700</v>
      </c>
      <c r="BK122" s="964">
        <v>675900</v>
      </c>
      <c r="BL122" s="965">
        <v>65.5</v>
      </c>
      <c r="BM122" s="965">
        <v>2.9</v>
      </c>
      <c r="BN122" s="964">
        <v>120600</v>
      </c>
      <c r="BO122" s="964">
        <v>211000</v>
      </c>
      <c r="BP122" s="965">
        <v>57.1</v>
      </c>
      <c r="BQ122" s="965">
        <v>5.2</v>
      </c>
      <c r="BR122" s="964">
        <v>305100</v>
      </c>
      <c r="BS122" s="964">
        <v>497000</v>
      </c>
      <c r="BT122" s="965">
        <v>61.4</v>
      </c>
      <c r="BU122" s="965">
        <v>3.3</v>
      </c>
      <c r="BV122" s="964">
        <v>129500</v>
      </c>
      <c r="BW122" s="964">
        <v>466100</v>
      </c>
      <c r="BX122" s="965">
        <v>27.8</v>
      </c>
      <c r="BY122" s="965">
        <v>3</v>
      </c>
      <c r="BZ122" s="964">
        <v>347100</v>
      </c>
      <c r="CA122" s="964">
        <v>640200</v>
      </c>
      <c r="CB122" s="965">
        <v>54.2</v>
      </c>
      <c r="CC122" s="965">
        <v>3.1</v>
      </c>
      <c r="CD122" s="964">
        <v>356100</v>
      </c>
      <c r="CE122" s="964">
        <v>717700</v>
      </c>
      <c r="CF122" s="965">
        <v>49.6</v>
      </c>
      <c r="CG122" s="965">
        <v>2.9</v>
      </c>
      <c r="CH122" s="964">
        <v>397900</v>
      </c>
      <c r="CI122" s="964">
        <v>40559100</v>
      </c>
      <c r="CJ122" s="965">
        <v>1</v>
      </c>
      <c r="CK122" s="965">
        <v>0.1</v>
      </c>
      <c r="CL122" s="964">
        <v>1057200</v>
      </c>
      <c r="CM122" s="964">
        <v>40559100</v>
      </c>
      <c r="CN122" s="965">
        <v>2.6</v>
      </c>
      <c r="CO122" s="965">
        <v>0.1</v>
      </c>
      <c r="CP122" s="964">
        <v>985700</v>
      </c>
      <c r="CQ122" s="964">
        <v>40559100</v>
      </c>
      <c r="CR122" s="965">
        <v>2.4</v>
      </c>
      <c r="CS122" s="965">
        <v>0.1</v>
      </c>
      <c r="CT122" s="964">
        <v>1171800</v>
      </c>
      <c r="CU122" s="964">
        <v>40559100</v>
      </c>
      <c r="CV122" s="965">
        <v>2.9</v>
      </c>
      <c r="CW122" s="965">
        <v>0.1</v>
      </c>
      <c r="CX122" s="964">
        <v>1393600</v>
      </c>
      <c r="CY122" s="964">
        <v>40559100</v>
      </c>
      <c r="CZ122" s="965">
        <v>3.4</v>
      </c>
      <c r="DA122" s="965">
        <v>0.1</v>
      </c>
    </row>
    <row r="123" spans="1:105">
      <c r="A123" s="963" t="s">
        <v>626</v>
      </c>
      <c r="B123" s="964">
        <v>25515300</v>
      </c>
      <c r="C123" s="964">
        <v>35370700</v>
      </c>
      <c r="D123" s="965">
        <v>72.099999999999994</v>
      </c>
      <c r="E123" s="965">
        <v>0.3</v>
      </c>
      <c r="F123" s="964">
        <v>3006900</v>
      </c>
      <c r="G123" s="964">
        <v>5099200</v>
      </c>
      <c r="H123" s="965">
        <v>59</v>
      </c>
      <c r="I123" s="965">
        <v>1.1000000000000001</v>
      </c>
      <c r="J123" s="964">
        <v>13462700</v>
      </c>
      <c r="K123" s="964">
        <v>17562100</v>
      </c>
      <c r="L123" s="965">
        <v>76.7</v>
      </c>
      <c r="M123" s="965">
        <v>0.5</v>
      </c>
      <c r="N123" s="964">
        <v>1711600</v>
      </c>
      <c r="O123" s="964">
        <v>2498600</v>
      </c>
      <c r="P123" s="965">
        <v>68.5</v>
      </c>
      <c r="Q123" s="965">
        <v>1.5</v>
      </c>
      <c r="R123" s="964">
        <v>12052600</v>
      </c>
      <c r="S123" s="964">
        <v>17808600</v>
      </c>
      <c r="T123" s="965">
        <v>67.7</v>
      </c>
      <c r="U123" s="965">
        <v>0.5</v>
      </c>
      <c r="V123" s="964">
        <v>1295200</v>
      </c>
      <c r="W123" s="964">
        <v>2600600</v>
      </c>
      <c r="X123" s="965">
        <v>49.8</v>
      </c>
      <c r="Y123" s="965">
        <v>1.5</v>
      </c>
      <c r="Z123" s="964">
        <v>247700</v>
      </c>
      <c r="AA123" s="964">
        <v>415700</v>
      </c>
      <c r="AB123" s="965">
        <v>59.6</v>
      </c>
      <c r="AC123" s="965">
        <v>3.7</v>
      </c>
      <c r="AD123" s="964">
        <v>736400</v>
      </c>
      <c r="AE123" s="964">
        <v>1066300</v>
      </c>
      <c r="AF123" s="965">
        <v>69.099999999999994</v>
      </c>
      <c r="AG123" s="965">
        <v>2.1</v>
      </c>
      <c r="AH123" s="964">
        <v>503900</v>
      </c>
      <c r="AI123" s="964">
        <v>1041100</v>
      </c>
      <c r="AJ123" s="965">
        <v>48.4</v>
      </c>
      <c r="AK123" s="965">
        <v>2.2999999999999998</v>
      </c>
      <c r="AL123" s="964">
        <v>693700</v>
      </c>
      <c r="AM123" s="964">
        <v>1155100</v>
      </c>
      <c r="AN123" s="965">
        <v>60.1</v>
      </c>
      <c r="AO123" s="965">
        <v>2.2999999999999998</v>
      </c>
      <c r="AP123" s="964">
        <v>825200</v>
      </c>
      <c r="AQ123" s="964">
        <v>1420900</v>
      </c>
      <c r="AR123" s="965">
        <v>58.1</v>
      </c>
      <c r="AS123" s="965">
        <v>2</v>
      </c>
      <c r="AT123" s="964">
        <v>123600</v>
      </c>
      <c r="AU123" s="964">
        <v>195200</v>
      </c>
      <c r="AV123" s="965">
        <v>63.3</v>
      </c>
      <c r="AW123" s="965">
        <v>5.5</v>
      </c>
      <c r="AX123" s="964">
        <v>426400</v>
      </c>
      <c r="AY123" s="964">
        <v>551900</v>
      </c>
      <c r="AZ123" s="965">
        <v>77.3</v>
      </c>
      <c r="BA123" s="965">
        <v>2.8</v>
      </c>
      <c r="BB123" s="964">
        <v>358100</v>
      </c>
      <c r="BC123" s="964">
        <v>527600</v>
      </c>
      <c r="BD123" s="965">
        <v>67.900000000000006</v>
      </c>
      <c r="BE123" s="965">
        <v>3.2</v>
      </c>
      <c r="BF123" s="964">
        <v>338600</v>
      </c>
      <c r="BG123" s="964">
        <v>527700</v>
      </c>
      <c r="BH123" s="965">
        <v>64.2</v>
      </c>
      <c r="BI123" s="965">
        <v>3.4</v>
      </c>
      <c r="BJ123" s="964">
        <v>465000</v>
      </c>
      <c r="BK123" s="964">
        <v>696200</v>
      </c>
      <c r="BL123" s="965">
        <v>66.8</v>
      </c>
      <c r="BM123" s="965">
        <v>2.9</v>
      </c>
      <c r="BN123" s="964">
        <v>124200</v>
      </c>
      <c r="BO123" s="964">
        <v>220500</v>
      </c>
      <c r="BP123" s="965">
        <v>56.3</v>
      </c>
      <c r="BQ123" s="965">
        <v>5.0999999999999996</v>
      </c>
      <c r="BR123" s="964">
        <v>310000</v>
      </c>
      <c r="BS123" s="964">
        <v>514400</v>
      </c>
      <c r="BT123" s="965">
        <v>60.3</v>
      </c>
      <c r="BU123" s="965">
        <v>3.2</v>
      </c>
      <c r="BV123" s="964">
        <v>145800</v>
      </c>
      <c r="BW123" s="964">
        <v>513500</v>
      </c>
      <c r="BX123" s="965">
        <v>28.4</v>
      </c>
      <c r="BY123" s="965">
        <v>2.9</v>
      </c>
      <c r="BZ123" s="964">
        <v>355100</v>
      </c>
      <c r="CA123" s="964">
        <v>627500</v>
      </c>
      <c r="CB123" s="965">
        <v>56.6</v>
      </c>
      <c r="CC123" s="965">
        <v>3.1</v>
      </c>
      <c r="CD123" s="964">
        <v>360100</v>
      </c>
      <c r="CE123" s="964">
        <v>724700</v>
      </c>
      <c r="CF123" s="965">
        <v>49.7</v>
      </c>
      <c r="CG123" s="965">
        <v>2.8</v>
      </c>
      <c r="CH123" s="964">
        <v>415700</v>
      </c>
      <c r="CI123" s="964">
        <v>40496800</v>
      </c>
      <c r="CJ123" s="965">
        <v>1</v>
      </c>
      <c r="CK123" s="965">
        <v>0.1</v>
      </c>
      <c r="CL123" s="964">
        <v>1066300</v>
      </c>
      <c r="CM123" s="964">
        <v>40496800</v>
      </c>
      <c r="CN123" s="965">
        <v>2.6</v>
      </c>
      <c r="CO123" s="965">
        <v>0.1</v>
      </c>
      <c r="CP123" s="964">
        <v>1041100</v>
      </c>
      <c r="CQ123" s="964">
        <v>40496800</v>
      </c>
      <c r="CR123" s="965">
        <v>2.6</v>
      </c>
      <c r="CS123" s="965">
        <v>0.1</v>
      </c>
      <c r="CT123" s="964">
        <v>1155100</v>
      </c>
      <c r="CU123" s="964">
        <v>40496800</v>
      </c>
      <c r="CV123" s="965">
        <v>2.9</v>
      </c>
      <c r="CW123" s="965">
        <v>0.1</v>
      </c>
      <c r="CX123" s="964">
        <v>1420900</v>
      </c>
      <c r="CY123" s="964">
        <v>40496800</v>
      </c>
      <c r="CZ123" s="965">
        <v>3.5</v>
      </c>
      <c r="DA123" s="965">
        <v>0.1</v>
      </c>
    </row>
    <row r="124" spans="1:105">
      <c r="A124" s="963" t="s">
        <v>627</v>
      </c>
      <c r="B124" s="964">
        <v>25764500</v>
      </c>
      <c r="C124" s="964">
        <v>35318500</v>
      </c>
      <c r="D124" s="965">
        <v>72.900000000000006</v>
      </c>
      <c r="E124" s="965">
        <v>0.3</v>
      </c>
      <c r="F124" s="964">
        <v>3070300</v>
      </c>
      <c r="G124" s="964">
        <v>5192300</v>
      </c>
      <c r="H124" s="965">
        <v>59.1</v>
      </c>
      <c r="I124" s="965">
        <v>1.1000000000000001</v>
      </c>
      <c r="J124" s="964">
        <v>13581200</v>
      </c>
      <c r="K124" s="964">
        <v>17553400</v>
      </c>
      <c r="L124" s="965">
        <v>77.400000000000006</v>
      </c>
      <c r="M124" s="965">
        <v>0.5</v>
      </c>
      <c r="N124" s="964">
        <v>1725000</v>
      </c>
      <c r="O124" s="964">
        <v>2533200</v>
      </c>
      <c r="P124" s="965">
        <v>68.099999999999994</v>
      </c>
      <c r="Q124" s="965">
        <v>1.5</v>
      </c>
      <c r="R124" s="964">
        <v>12183300</v>
      </c>
      <c r="S124" s="964">
        <v>17765200</v>
      </c>
      <c r="T124" s="965">
        <v>68.599999999999994</v>
      </c>
      <c r="U124" s="965">
        <v>0.5</v>
      </c>
      <c r="V124" s="964">
        <v>1345300</v>
      </c>
      <c r="W124" s="964">
        <v>2659200</v>
      </c>
      <c r="X124" s="965">
        <v>50.6</v>
      </c>
      <c r="Y124" s="965">
        <v>1.5</v>
      </c>
      <c r="Z124" s="964">
        <v>272300</v>
      </c>
      <c r="AA124" s="964">
        <v>443000</v>
      </c>
      <c r="AB124" s="965">
        <v>61.5</v>
      </c>
      <c r="AC124" s="965">
        <v>3.6</v>
      </c>
      <c r="AD124" s="964">
        <v>739700</v>
      </c>
      <c r="AE124" s="964">
        <v>1071700</v>
      </c>
      <c r="AF124" s="965">
        <v>69</v>
      </c>
      <c r="AG124" s="965">
        <v>2.1</v>
      </c>
      <c r="AH124" s="964">
        <v>530900</v>
      </c>
      <c r="AI124" s="964">
        <v>1094400</v>
      </c>
      <c r="AJ124" s="965">
        <v>48.5</v>
      </c>
      <c r="AK124" s="965">
        <v>2.2999999999999998</v>
      </c>
      <c r="AL124" s="964">
        <v>706900</v>
      </c>
      <c r="AM124" s="964">
        <v>1162500</v>
      </c>
      <c r="AN124" s="965">
        <v>60.8</v>
      </c>
      <c r="AO124" s="965">
        <v>2.2999999999999998</v>
      </c>
      <c r="AP124" s="964">
        <v>820400</v>
      </c>
      <c r="AQ124" s="964">
        <v>1420700</v>
      </c>
      <c r="AR124" s="965">
        <v>57.7</v>
      </c>
      <c r="AS124" s="965">
        <v>2.1</v>
      </c>
      <c r="AT124" s="964">
        <v>135300</v>
      </c>
      <c r="AU124" s="964">
        <v>209500</v>
      </c>
      <c r="AV124" s="965">
        <v>64.599999999999994</v>
      </c>
      <c r="AW124" s="965">
        <v>5.3</v>
      </c>
      <c r="AX124" s="964">
        <v>424900</v>
      </c>
      <c r="AY124" s="964">
        <v>547000</v>
      </c>
      <c r="AZ124" s="965">
        <v>77.7</v>
      </c>
      <c r="BA124" s="965">
        <v>2.7</v>
      </c>
      <c r="BB124" s="964">
        <v>373600</v>
      </c>
      <c r="BC124" s="964">
        <v>560900</v>
      </c>
      <c r="BD124" s="965">
        <v>66.599999999999994</v>
      </c>
      <c r="BE124" s="965">
        <v>3.2</v>
      </c>
      <c r="BF124" s="964">
        <v>334000</v>
      </c>
      <c r="BG124" s="964">
        <v>524100</v>
      </c>
      <c r="BH124" s="965">
        <v>63.7</v>
      </c>
      <c r="BI124" s="965">
        <v>3.4</v>
      </c>
      <c r="BJ124" s="964">
        <v>457200</v>
      </c>
      <c r="BK124" s="964">
        <v>691600</v>
      </c>
      <c r="BL124" s="965">
        <v>66.099999999999994</v>
      </c>
      <c r="BM124" s="965">
        <v>2.9</v>
      </c>
      <c r="BN124" s="964">
        <v>137000</v>
      </c>
      <c r="BO124" s="964">
        <v>233500</v>
      </c>
      <c r="BP124" s="965">
        <v>58.7</v>
      </c>
      <c r="BQ124" s="965">
        <v>5</v>
      </c>
      <c r="BR124" s="964">
        <v>314800</v>
      </c>
      <c r="BS124" s="964">
        <v>524700</v>
      </c>
      <c r="BT124" s="965">
        <v>60</v>
      </c>
      <c r="BU124" s="965">
        <v>3.1</v>
      </c>
      <c r="BV124" s="964">
        <v>157300</v>
      </c>
      <c r="BW124" s="964">
        <v>533500</v>
      </c>
      <c r="BX124" s="965">
        <v>29.5</v>
      </c>
      <c r="BY124" s="965">
        <v>3</v>
      </c>
      <c r="BZ124" s="964">
        <v>372800</v>
      </c>
      <c r="CA124" s="964">
        <v>638400</v>
      </c>
      <c r="CB124" s="965">
        <v>58.4</v>
      </c>
      <c r="CC124" s="965">
        <v>3</v>
      </c>
      <c r="CD124" s="964">
        <v>363300</v>
      </c>
      <c r="CE124" s="964">
        <v>729100</v>
      </c>
      <c r="CF124" s="965">
        <v>49.8</v>
      </c>
      <c r="CG124" s="965">
        <v>2.8</v>
      </c>
      <c r="CH124" s="964">
        <v>443000</v>
      </c>
      <c r="CI124" s="964">
        <v>40533200</v>
      </c>
      <c r="CJ124" s="965">
        <v>1.1000000000000001</v>
      </c>
      <c r="CK124" s="965">
        <v>0.1</v>
      </c>
      <c r="CL124" s="964">
        <v>1071700</v>
      </c>
      <c r="CM124" s="964">
        <v>40533200</v>
      </c>
      <c r="CN124" s="965">
        <v>2.6</v>
      </c>
      <c r="CO124" s="965">
        <v>0.1</v>
      </c>
      <c r="CP124" s="964">
        <v>1094400</v>
      </c>
      <c r="CQ124" s="964">
        <v>40533200</v>
      </c>
      <c r="CR124" s="965">
        <v>2.7</v>
      </c>
      <c r="CS124" s="965">
        <v>0.1</v>
      </c>
      <c r="CT124" s="964">
        <v>1162500</v>
      </c>
      <c r="CU124" s="964">
        <v>40533200</v>
      </c>
      <c r="CV124" s="965">
        <v>2.9</v>
      </c>
      <c r="CW124" s="965">
        <v>0.1</v>
      </c>
      <c r="CX124" s="964">
        <v>1420700</v>
      </c>
      <c r="CY124" s="964">
        <v>40533200</v>
      </c>
      <c r="CZ124" s="965">
        <v>3.5</v>
      </c>
      <c r="DA124" s="965">
        <v>0.1</v>
      </c>
    </row>
    <row r="125" spans="1:105">
      <c r="A125" s="963" t="s">
        <v>578</v>
      </c>
      <c r="B125" s="964">
        <v>26042600</v>
      </c>
      <c r="C125" s="964">
        <v>35231900</v>
      </c>
      <c r="D125" s="965">
        <v>73.900000000000006</v>
      </c>
      <c r="E125" s="965">
        <v>0.3</v>
      </c>
      <c r="F125" s="964">
        <v>3294700</v>
      </c>
      <c r="G125" s="964">
        <v>5369500</v>
      </c>
      <c r="H125" s="965">
        <v>61.4</v>
      </c>
      <c r="I125" s="965">
        <v>1</v>
      </c>
      <c r="J125" s="964">
        <v>13707600</v>
      </c>
      <c r="K125" s="964">
        <v>17508300</v>
      </c>
      <c r="L125" s="965">
        <v>78.3</v>
      </c>
      <c r="M125" s="965">
        <v>0.4</v>
      </c>
      <c r="N125" s="964">
        <v>1841600</v>
      </c>
      <c r="O125" s="964">
        <v>2630100</v>
      </c>
      <c r="P125" s="965">
        <v>70</v>
      </c>
      <c r="Q125" s="965">
        <v>1.4</v>
      </c>
      <c r="R125" s="964">
        <v>12335000</v>
      </c>
      <c r="S125" s="964">
        <v>17723600</v>
      </c>
      <c r="T125" s="965">
        <v>69.599999999999994</v>
      </c>
      <c r="U125" s="965">
        <v>0.5</v>
      </c>
      <c r="V125" s="964">
        <v>1453100</v>
      </c>
      <c r="W125" s="964">
        <v>2739400</v>
      </c>
      <c r="X125" s="965">
        <v>53</v>
      </c>
      <c r="Y125" s="965">
        <v>1.5</v>
      </c>
      <c r="Z125" s="964">
        <v>292800</v>
      </c>
      <c r="AA125" s="964">
        <v>465300</v>
      </c>
      <c r="AB125" s="965">
        <v>62.9</v>
      </c>
      <c r="AC125" s="965">
        <v>3.5</v>
      </c>
      <c r="AD125" s="964">
        <v>794500</v>
      </c>
      <c r="AE125" s="964">
        <v>1113500</v>
      </c>
      <c r="AF125" s="965">
        <v>71.400000000000006</v>
      </c>
      <c r="AG125" s="965">
        <v>2.1</v>
      </c>
      <c r="AH125" s="964">
        <v>579600</v>
      </c>
      <c r="AI125" s="964">
        <v>1113800</v>
      </c>
      <c r="AJ125" s="965">
        <v>52</v>
      </c>
      <c r="AK125" s="965">
        <v>2.2999999999999998</v>
      </c>
      <c r="AL125" s="964">
        <v>755300</v>
      </c>
      <c r="AM125" s="964">
        <v>1215900</v>
      </c>
      <c r="AN125" s="965">
        <v>62.1</v>
      </c>
      <c r="AO125" s="965">
        <v>2.2000000000000002</v>
      </c>
      <c r="AP125" s="964">
        <v>872400</v>
      </c>
      <c r="AQ125" s="964">
        <v>1461000</v>
      </c>
      <c r="AR125" s="965">
        <v>59.7</v>
      </c>
      <c r="AS125" s="965">
        <v>2</v>
      </c>
      <c r="AT125" s="964">
        <v>146600</v>
      </c>
      <c r="AU125" s="964">
        <v>219600</v>
      </c>
      <c r="AV125" s="965">
        <v>66.7</v>
      </c>
      <c r="AW125" s="965">
        <v>5.0999999999999996</v>
      </c>
      <c r="AX125" s="964">
        <v>456500</v>
      </c>
      <c r="AY125" s="964">
        <v>573100</v>
      </c>
      <c r="AZ125" s="965">
        <v>79.7</v>
      </c>
      <c r="BA125" s="965">
        <v>2.6</v>
      </c>
      <c r="BB125" s="964">
        <v>412100</v>
      </c>
      <c r="BC125" s="964">
        <v>587800</v>
      </c>
      <c r="BD125" s="965">
        <v>70.099999999999994</v>
      </c>
      <c r="BE125" s="965">
        <v>3</v>
      </c>
      <c r="BF125" s="964">
        <v>346400</v>
      </c>
      <c r="BG125" s="964">
        <v>542200</v>
      </c>
      <c r="BH125" s="965">
        <v>63.9</v>
      </c>
      <c r="BI125" s="965">
        <v>3.4</v>
      </c>
      <c r="BJ125" s="964">
        <v>479900</v>
      </c>
      <c r="BK125" s="964">
        <v>707400</v>
      </c>
      <c r="BL125" s="965">
        <v>67.8</v>
      </c>
      <c r="BM125" s="965">
        <v>2.8</v>
      </c>
      <c r="BN125" s="964">
        <v>146200</v>
      </c>
      <c r="BO125" s="964">
        <v>245700</v>
      </c>
      <c r="BP125" s="965">
        <v>59.5</v>
      </c>
      <c r="BQ125" s="965">
        <v>4.8</v>
      </c>
      <c r="BR125" s="964">
        <v>338000</v>
      </c>
      <c r="BS125" s="964">
        <v>540400</v>
      </c>
      <c r="BT125" s="965">
        <v>62.5</v>
      </c>
      <c r="BU125" s="965">
        <v>3.1</v>
      </c>
      <c r="BV125" s="964">
        <v>167500</v>
      </c>
      <c r="BW125" s="964">
        <v>526000</v>
      </c>
      <c r="BX125" s="965">
        <v>31.8</v>
      </c>
      <c r="BY125" s="965">
        <v>3</v>
      </c>
      <c r="BZ125" s="964">
        <v>408900</v>
      </c>
      <c r="CA125" s="964">
        <v>673700</v>
      </c>
      <c r="CB125" s="965">
        <v>60.7</v>
      </c>
      <c r="CC125" s="965">
        <v>3</v>
      </c>
      <c r="CD125" s="964">
        <v>392500</v>
      </c>
      <c r="CE125" s="964">
        <v>753600</v>
      </c>
      <c r="CF125" s="965">
        <v>52.1</v>
      </c>
      <c r="CG125" s="965">
        <v>2.8</v>
      </c>
      <c r="CH125" s="964">
        <v>465300</v>
      </c>
      <c r="CI125" s="964">
        <v>40652900</v>
      </c>
      <c r="CJ125" s="965">
        <v>1.1000000000000001</v>
      </c>
      <c r="CK125" s="965">
        <v>0.1</v>
      </c>
      <c r="CL125" s="964">
        <v>1113500</v>
      </c>
      <c r="CM125" s="964">
        <v>40652900</v>
      </c>
      <c r="CN125" s="965">
        <v>2.7</v>
      </c>
      <c r="CO125" s="965">
        <v>0.1</v>
      </c>
      <c r="CP125" s="964">
        <v>1113800</v>
      </c>
      <c r="CQ125" s="964">
        <v>40652900</v>
      </c>
      <c r="CR125" s="965">
        <v>2.7</v>
      </c>
      <c r="CS125" s="965">
        <v>0.1</v>
      </c>
      <c r="CT125" s="964">
        <v>1215900</v>
      </c>
      <c r="CU125" s="964">
        <v>40652900</v>
      </c>
      <c r="CV125" s="965">
        <v>3</v>
      </c>
      <c r="CW125" s="965">
        <v>0.1</v>
      </c>
      <c r="CX125" s="964">
        <v>1461000</v>
      </c>
      <c r="CY125" s="964">
        <v>40652900</v>
      </c>
      <c r="CZ125" s="965">
        <v>3.6</v>
      </c>
      <c r="DA125" s="965">
        <v>0.1</v>
      </c>
    </row>
    <row r="126" spans="1:105">
      <c r="A126" s="963" t="s">
        <v>579</v>
      </c>
      <c r="B126" s="964">
        <v>26502400</v>
      </c>
      <c r="C126" s="964">
        <v>35293200</v>
      </c>
      <c r="D126" s="965">
        <v>75.099999999999994</v>
      </c>
      <c r="E126" s="965">
        <v>0.3</v>
      </c>
      <c r="F126" s="964">
        <v>3469700</v>
      </c>
      <c r="G126" s="964">
        <v>5510900</v>
      </c>
      <c r="H126" s="965">
        <v>63</v>
      </c>
      <c r="I126" s="965">
        <v>1</v>
      </c>
      <c r="J126" s="964">
        <v>13973700</v>
      </c>
      <c r="K126" s="964">
        <v>17578300</v>
      </c>
      <c r="L126" s="965">
        <v>79.5</v>
      </c>
      <c r="M126" s="965">
        <v>0.4</v>
      </c>
      <c r="N126" s="964">
        <v>1917900</v>
      </c>
      <c r="O126" s="964">
        <v>2671100</v>
      </c>
      <c r="P126" s="965">
        <v>71.8</v>
      </c>
      <c r="Q126" s="965">
        <v>1.4</v>
      </c>
      <c r="R126" s="964">
        <v>12528700</v>
      </c>
      <c r="S126" s="964">
        <v>17714800</v>
      </c>
      <c r="T126" s="965">
        <v>70.7</v>
      </c>
      <c r="U126" s="965">
        <v>0.5</v>
      </c>
      <c r="V126" s="964">
        <v>1551800</v>
      </c>
      <c r="W126" s="964">
        <v>2839800</v>
      </c>
      <c r="X126" s="965">
        <v>54.6</v>
      </c>
      <c r="Y126" s="965">
        <v>1.5</v>
      </c>
      <c r="Z126" s="964">
        <v>298700</v>
      </c>
      <c r="AA126" s="964">
        <v>464200</v>
      </c>
      <c r="AB126" s="965">
        <v>64.3</v>
      </c>
      <c r="AC126" s="965">
        <v>3.6</v>
      </c>
      <c r="AD126" s="964">
        <v>801900</v>
      </c>
      <c r="AE126" s="964">
        <v>1125300</v>
      </c>
      <c r="AF126" s="965">
        <v>71.3</v>
      </c>
      <c r="AG126" s="965">
        <v>2.1</v>
      </c>
      <c r="AH126" s="964">
        <v>589300</v>
      </c>
      <c r="AI126" s="964">
        <v>1106900</v>
      </c>
      <c r="AJ126" s="965">
        <v>53.2</v>
      </c>
      <c r="AK126" s="965">
        <v>2.2999999999999998</v>
      </c>
      <c r="AL126" s="964">
        <v>862900</v>
      </c>
      <c r="AM126" s="964">
        <v>1325400</v>
      </c>
      <c r="AN126" s="965">
        <v>65.099999999999994</v>
      </c>
      <c r="AO126" s="965">
        <v>2.1</v>
      </c>
      <c r="AP126" s="964">
        <v>916800</v>
      </c>
      <c r="AQ126" s="964">
        <v>1489000</v>
      </c>
      <c r="AR126" s="965">
        <v>61.6</v>
      </c>
      <c r="AS126" s="965">
        <v>2</v>
      </c>
      <c r="AT126" s="964">
        <v>139500</v>
      </c>
      <c r="AU126" s="964">
        <v>207500</v>
      </c>
      <c r="AV126" s="965">
        <v>67.2</v>
      </c>
      <c r="AW126" s="965">
        <v>5.3</v>
      </c>
      <c r="AX126" s="964">
        <v>465700</v>
      </c>
      <c r="AY126" s="964">
        <v>584400</v>
      </c>
      <c r="AZ126" s="965">
        <v>79.7</v>
      </c>
      <c r="BA126" s="965">
        <v>2.7</v>
      </c>
      <c r="BB126" s="964">
        <v>406000</v>
      </c>
      <c r="BC126" s="964">
        <v>570500</v>
      </c>
      <c r="BD126" s="965">
        <v>71.2</v>
      </c>
      <c r="BE126" s="965">
        <v>3</v>
      </c>
      <c r="BF126" s="964">
        <v>402300</v>
      </c>
      <c r="BG126" s="964">
        <v>586400</v>
      </c>
      <c r="BH126" s="965">
        <v>68.599999999999994</v>
      </c>
      <c r="BI126" s="965">
        <v>3.2</v>
      </c>
      <c r="BJ126" s="964">
        <v>504500</v>
      </c>
      <c r="BK126" s="964">
        <v>722300</v>
      </c>
      <c r="BL126" s="965">
        <v>69.8</v>
      </c>
      <c r="BM126" s="965">
        <v>2.8</v>
      </c>
      <c r="BN126" s="964">
        <v>159200</v>
      </c>
      <c r="BO126" s="964">
        <v>256700</v>
      </c>
      <c r="BP126" s="965">
        <v>62</v>
      </c>
      <c r="BQ126" s="965">
        <v>4.8</v>
      </c>
      <c r="BR126" s="964">
        <v>336200</v>
      </c>
      <c r="BS126" s="964">
        <v>540900</v>
      </c>
      <c r="BT126" s="965">
        <v>62.2</v>
      </c>
      <c r="BU126" s="965">
        <v>3.2</v>
      </c>
      <c r="BV126" s="964">
        <v>183400</v>
      </c>
      <c r="BW126" s="964">
        <v>536400</v>
      </c>
      <c r="BX126" s="965">
        <v>34.200000000000003</v>
      </c>
      <c r="BY126" s="965">
        <v>3.1</v>
      </c>
      <c r="BZ126" s="964">
        <v>460600</v>
      </c>
      <c r="CA126" s="964">
        <v>739000</v>
      </c>
      <c r="CB126" s="965">
        <v>62.3</v>
      </c>
      <c r="CC126" s="965">
        <v>2.9</v>
      </c>
      <c r="CD126" s="964">
        <v>412400</v>
      </c>
      <c r="CE126" s="964">
        <v>766700</v>
      </c>
      <c r="CF126" s="965">
        <v>53.8</v>
      </c>
      <c r="CG126" s="965">
        <v>2.8</v>
      </c>
      <c r="CH126" s="964">
        <v>464200</v>
      </c>
      <c r="CI126" s="964">
        <v>40855900</v>
      </c>
      <c r="CJ126" s="965">
        <v>1.1000000000000001</v>
      </c>
      <c r="CK126" s="965">
        <v>0.1</v>
      </c>
      <c r="CL126" s="964">
        <v>1125300</v>
      </c>
      <c r="CM126" s="964">
        <v>40855900</v>
      </c>
      <c r="CN126" s="965">
        <v>2.8</v>
      </c>
      <c r="CO126" s="965">
        <v>0.1</v>
      </c>
      <c r="CP126" s="964">
        <v>1106900</v>
      </c>
      <c r="CQ126" s="964">
        <v>40855900</v>
      </c>
      <c r="CR126" s="965">
        <v>2.7</v>
      </c>
      <c r="CS126" s="965">
        <v>0.1</v>
      </c>
      <c r="CT126" s="964">
        <v>1325400</v>
      </c>
      <c r="CU126" s="964">
        <v>40855900</v>
      </c>
      <c r="CV126" s="965">
        <v>3.2</v>
      </c>
      <c r="CW126" s="965">
        <v>0.1</v>
      </c>
      <c r="CX126" s="964">
        <v>1489000</v>
      </c>
      <c r="CY126" s="964">
        <v>40855900</v>
      </c>
      <c r="CZ126" s="965">
        <v>3.6</v>
      </c>
      <c r="DA126" s="965">
        <v>0.1</v>
      </c>
    </row>
    <row r="127" spans="1:105">
      <c r="A127" s="963" t="s">
        <v>580</v>
      </c>
      <c r="B127" s="964">
        <v>26588700</v>
      </c>
      <c r="C127" s="964">
        <v>35219800</v>
      </c>
      <c r="D127" s="965">
        <v>75.5</v>
      </c>
      <c r="E127" s="965">
        <v>0.3</v>
      </c>
      <c r="F127" s="964">
        <v>3677300</v>
      </c>
      <c r="G127" s="964">
        <v>5761400</v>
      </c>
      <c r="H127" s="965">
        <v>63.8</v>
      </c>
      <c r="I127" s="965">
        <v>1</v>
      </c>
      <c r="J127" s="964">
        <v>14000300</v>
      </c>
      <c r="K127" s="964">
        <v>17551700</v>
      </c>
      <c r="L127" s="965">
        <v>79.8</v>
      </c>
      <c r="M127" s="965">
        <v>0.5</v>
      </c>
      <c r="N127" s="964">
        <v>2044200</v>
      </c>
      <c r="O127" s="964">
        <v>2805400</v>
      </c>
      <c r="P127" s="965">
        <v>72.900000000000006</v>
      </c>
      <c r="Q127" s="965">
        <v>1.4</v>
      </c>
      <c r="R127" s="964">
        <v>12588400</v>
      </c>
      <c r="S127" s="964">
        <v>17668100</v>
      </c>
      <c r="T127" s="965">
        <v>71.2</v>
      </c>
      <c r="U127" s="965">
        <v>0.5</v>
      </c>
      <c r="V127" s="964">
        <v>1633100</v>
      </c>
      <c r="W127" s="964">
        <v>2956000</v>
      </c>
      <c r="X127" s="965">
        <v>55.2</v>
      </c>
      <c r="Y127" s="965">
        <v>1.5</v>
      </c>
      <c r="Z127" s="964">
        <v>327600</v>
      </c>
      <c r="AA127" s="964">
        <v>510900</v>
      </c>
      <c r="AB127" s="965">
        <v>64.099999999999994</v>
      </c>
      <c r="AC127" s="965">
        <v>3.6</v>
      </c>
      <c r="AD127" s="964">
        <v>830600</v>
      </c>
      <c r="AE127" s="964">
        <v>1136700</v>
      </c>
      <c r="AF127" s="965">
        <v>73.099999999999994</v>
      </c>
      <c r="AG127" s="965">
        <v>2.1</v>
      </c>
      <c r="AH127" s="964">
        <v>636900</v>
      </c>
      <c r="AI127" s="964">
        <v>1178500</v>
      </c>
      <c r="AJ127" s="965">
        <v>54</v>
      </c>
      <c r="AK127" s="965">
        <v>2.2999999999999998</v>
      </c>
      <c r="AL127" s="964">
        <v>892300</v>
      </c>
      <c r="AM127" s="964">
        <v>1333500</v>
      </c>
      <c r="AN127" s="965">
        <v>66.900000000000006</v>
      </c>
      <c r="AO127" s="965">
        <v>2.2000000000000002</v>
      </c>
      <c r="AP127" s="964">
        <v>989900</v>
      </c>
      <c r="AQ127" s="964">
        <v>1601800</v>
      </c>
      <c r="AR127" s="965">
        <v>61.8</v>
      </c>
      <c r="AS127" s="965">
        <v>2</v>
      </c>
      <c r="AT127" s="964">
        <v>156500</v>
      </c>
      <c r="AU127" s="964">
        <v>233700</v>
      </c>
      <c r="AV127" s="965">
        <v>67</v>
      </c>
      <c r="AW127" s="965">
        <v>5.4</v>
      </c>
      <c r="AX127" s="964">
        <v>479300</v>
      </c>
      <c r="AY127" s="964">
        <v>589000</v>
      </c>
      <c r="AZ127" s="965">
        <v>81.400000000000006</v>
      </c>
      <c r="BA127" s="965">
        <v>2.6</v>
      </c>
      <c r="BB127" s="964">
        <v>439900</v>
      </c>
      <c r="BC127" s="964">
        <v>615600</v>
      </c>
      <c r="BD127" s="965">
        <v>71.5</v>
      </c>
      <c r="BE127" s="965">
        <v>3</v>
      </c>
      <c r="BF127" s="964">
        <v>416400</v>
      </c>
      <c r="BG127" s="964">
        <v>589100</v>
      </c>
      <c r="BH127" s="965">
        <v>70.7</v>
      </c>
      <c r="BI127" s="965">
        <v>3.2</v>
      </c>
      <c r="BJ127" s="964">
        <v>552200</v>
      </c>
      <c r="BK127" s="964">
        <v>778000</v>
      </c>
      <c r="BL127" s="965">
        <v>71</v>
      </c>
      <c r="BM127" s="965">
        <v>2.8</v>
      </c>
      <c r="BN127" s="964">
        <v>171100</v>
      </c>
      <c r="BO127" s="964">
        <v>277200</v>
      </c>
      <c r="BP127" s="965">
        <v>61.7</v>
      </c>
      <c r="BQ127" s="965">
        <v>4.9000000000000004</v>
      </c>
      <c r="BR127" s="964">
        <v>351300</v>
      </c>
      <c r="BS127" s="964">
        <v>547700</v>
      </c>
      <c r="BT127" s="965">
        <v>64.099999999999994</v>
      </c>
      <c r="BU127" s="965">
        <v>3.2</v>
      </c>
      <c r="BV127" s="964">
        <v>197100</v>
      </c>
      <c r="BW127" s="964">
        <v>563000</v>
      </c>
      <c r="BX127" s="965">
        <v>35</v>
      </c>
      <c r="BY127" s="965">
        <v>3.1</v>
      </c>
      <c r="BZ127" s="964">
        <v>475900</v>
      </c>
      <c r="CA127" s="964">
        <v>744400</v>
      </c>
      <c r="CB127" s="965">
        <v>63.9</v>
      </c>
      <c r="CC127" s="965">
        <v>3</v>
      </c>
      <c r="CD127" s="964">
        <v>437700</v>
      </c>
      <c r="CE127" s="964">
        <v>823800</v>
      </c>
      <c r="CF127" s="965">
        <v>53.1</v>
      </c>
      <c r="CG127" s="965">
        <v>2.8</v>
      </c>
      <c r="CH127" s="964">
        <v>510900</v>
      </c>
      <c r="CI127" s="964">
        <v>41015700</v>
      </c>
      <c r="CJ127" s="965">
        <v>1.2</v>
      </c>
      <c r="CK127" s="965">
        <v>0.1</v>
      </c>
      <c r="CL127" s="964">
        <v>1136700</v>
      </c>
      <c r="CM127" s="964">
        <v>41015700</v>
      </c>
      <c r="CN127" s="965">
        <v>2.8</v>
      </c>
      <c r="CO127" s="965">
        <v>0.1</v>
      </c>
      <c r="CP127" s="964">
        <v>1178500</v>
      </c>
      <c r="CQ127" s="964">
        <v>41015700</v>
      </c>
      <c r="CR127" s="965">
        <v>2.9</v>
      </c>
      <c r="CS127" s="965">
        <v>0.1</v>
      </c>
      <c r="CT127" s="964">
        <v>1333500</v>
      </c>
      <c r="CU127" s="964">
        <v>41015700</v>
      </c>
      <c r="CV127" s="965">
        <v>3.3</v>
      </c>
      <c r="CW127" s="965">
        <v>0.1</v>
      </c>
      <c r="CX127" s="964">
        <v>1601800</v>
      </c>
      <c r="CY127" s="964">
        <v>41015700</v>
      </c>
      <c r="CZ127" s="965">
        <v>3.9</v>
      </c>
      <c r="DA127" s="965">
        <v>0.1</v>
      </c>
    </row>
    <row r="128" spans="1:105">
      <c r="A128" s="963" t="s">
        <v>921</v>
      </c>
      <c r="B128" s="964">
        <v>26971500</v>
      </c>
      <c r="C128" s="964">
        <v>35292100</v>
      </c>
      <c r="D128" s="965">
        <v>76.400000000000006</v>
      </c>
      <c r="E128" s="965">
        <v>0.3</v>
      </c>
      <c r="F128" s="964">
        <v>3762300</v>
      </c>
      <c r="G128" s="964">
        <v>5823100</v>
      </c>
      <c r="H128" s="965">
        <v>64.599999999999994</v>
      </c>
      <c r="I128" s="965">
        <v>1</v>
      </c>
      <c r="J128" s="964">
        <v>14164400</v>
      </c>
      <c r="K128" s="964">
        <v>17621600</v>
      </c>
      <c r="L128" s="965">
        <v>80.400000000000006</v>
      </c>
      <c r="M128" s="965">
        <v>0.5</v>
      </c>
      <c r="N128" s="964">
        <v>2065800</v>
      </c>
      <c r="O128" s="964">
        <v>2813400</v>
      </c>
      <c r="P128" s="965">
        <v>73.400000000000006</v>
      </c>
      <c r="Q128" s="965">
        <v>1.4</v>
      </c>
      <c r="R128" s="964">
        <v>12807100</v>
      </c>
      <c r="S128" s="964">
        <v>17670400</v>
      </c>
      <c r="T128" s="965">
        <v>72.5</v>
      </c>
      <c r="U128" s="965">
        <v>0.5</v>
      </c>
      <c r="V128" s="964">
        <v>1696500</v>
      </c>
      <c r="W128" s="964">
        <v>3009700</v>
      </c>
      <c r="X128" s="965">
        <v>56.4</v>
      </c>
      <c r="Y128" s="965">
        <v>1.5</v>
      </c>
      <c r="Z128" s="964">
        <v>364500</v>
      </c>
      <c r="AA128" s="964">
        <v>542000</v>
      </c>
      <c r="AB128" s="965">
        <v>67.2</v>
      </c>
      <c r="AC128" s="965">
        <v>3.4</v>
      </c>
      <c r="AD128" s="964">
        <v>842800</v>
      </c>
      <c r="AE128" s="964">
        <v>1141300</v>
      </c>
      <c r="AF128" s="965">
        <v>73.8</v>
      </c>
      <c r="AG128" s="965">
        <v>2.1</v>
      </c>
      <c r="AH128" s="964">
        <v>658500</v>
      </c>
      <c r="AI128" s="964">
        <v>1208400</v>
      </c>
      <c r="AJ128" s="965">
        <v>54.5</v>
      </c>
      <c r="AK128" s="965">
        <v>2.2999999999999998</v>
      </c>
      <c r="AL128" s="964">
        <v>866400</v>
      </c>
      <c r="AM128" s="964">
        <v>1295200</v>
      </c>
      <c r="AN128" s="965">
        <v>66.900000000000006</v>
      </c>
      <c r="AO128" s="965">
        <v>2.2000000000000002</v>
      </c>
      <c r="AP128" s="964">
        <v>1030200</v>
      </c>
      <c r="AQ128" s="964">
        <v>1636100</v>
      </c>
      <c r="AR128" s="965">
        <v>63</v>
      </c>
      <c r="AS128" s="965">
        <v>2</v>
      </c>
      <c r="AT128" s="964">
        <v>174200</v>
      </c>
      <c r="AU128" s="964">
        <v>254300</v>
      </c>
      <c r="AV128" s="965">
        <v>68.5</v>
      </c>
      <c r="AW128" s="965">
        <v>5.0999999999999996</v>
      </c>
      <c r="AX128" s="964">
        <v>471400</v>
      </c>
      <c r="AY128" s="964">
        <v>574600</v>
      </c>
      <c r="AZ128" s="965">
        <v>82</v>
      </c>
      <c r="BA128" s="965">
        <v>2.7</v>
      </c>
      <c r="BB128" s="964">
        <v>435900</v>
      </c>
      <c r="BC128" s="964">
        <v>616500</v>
      </c>
      <c r="BD128" s="965">
        <v>70.7</v>
      </c>
      <c r="BE128" s="965">
        <v>3.1</v>
      </c>
      <c r="BF128" s="964">
        <v>425500</v>
      </c>
      <c r="BG128" s="964">
        <v>582000</v>
      </c>
      <c r="BH128" s="965">
        <v>73.099999999999994</v>
      </c>
      <c r="BI128" s="965">
        <v>3.2</v>
      </c>
      <c r="BJ128" s="964">
        <v>558900</v>
      </c>
      <c r="BK128" s="964">
        <v>786100</v>
      </c>
      <c r="BL128" s="965">
        <v>71.099999999999994</v>
      </c>
      <c r="BM128" s="965">
        <v>2.8</v>
      </c>
      <c r="BN128" s="964">
        <v>190300</v>
      </c>
      <c r="BO128" s="964">
        <v>287700</v>
      </c>
      <c r="BP128" s="965">
        <v>66.099999999999994</v>
      </c>
      <c r="BQ128" s="965">
        <v>4.5999999999999996</v>
      </c>
      <c r="BR128" s="964">
        <v>371400</v>
      </c>
      <c r="BS128" s="964">
        <v>566700</v>
      </c>
      <c r="BT128" s="965">
        <v>65.5</v>
      </c>
      <c r="BU128" s="965">
        <v>3.2</v>
      </c>
      <c r="BV128" s="964">
        <v>222600</v>
      </c>
      <c r="BW128" s="964">
        <v>591900</v>
      </c>
      <c r="BX128" s="965">
        <v>37.6</v>
      </c>
      <c r="BY128" s="965">
        <v>3.2</v>
      </c>
      <c r="BZ128" s="964">
        <v>440900</v>
      </c>
      <c r="CA128" s="964">
        <v>713300</v>
      </c>
      <c r="CB128" s="965">
        <v>61.8</v>
      </c>
      <c r="CC128" s="965">
        <v>3.1</v>
      </c>
      <c r="CD128" s="964">
        <v>471300</v>
      </c>
      <c r="CE128" s="964">
        <v>850100</v>
      </c>
      <c r="CF128" s="965">
        <v>55.4</v>
      </c>
      <c r="CG128" s="965">
        <v>2.8</v>
      </c>
      <c r="CH128" s="964">
        <v>542000</v>
      </c>
      <c r="CI128" s="964">
        <v>41145500</v>
      </c>
      <c r="CJ128" s="965">
        <v>1.3</v>
      </c>
      <c r="CK128" s="965">
        <v>0.1</v>
      </c>
      <c r="CL128" s="964">
        <v>1141300</v>
      </c>
      <c r="CM128" s="964">
        <v>41145500</v>
      </c>
      <c r="CN128" s="965">
        <v>2.8</v>
      </c>
      <c r="CO128" s="965">
        <v>0.1</v>
      </c>
      <c r="CP128" s="964">
        <v>1208400</v>
      </c>
      <c r="CQ128" s="964">
        <v>41145500</v>
      </c>
      <c r="CR128" s="965">
        <v>2.9</v>
      </c>
      <c r="CS128" s="965">
        <v>0.1</v>
      </c>
      <c r="CT128" s="964">
        <v>1295200</v>
      </c>
      <c r="CU128" s="964">
        <v>41145500</v>
      </c>
      <c r="CV128" s="965">
        <v>3.1</v>
      </c>
      <c r="CW128" s="965">
        <v>0.1</v>
      </c>
      <c r="CX128" s="964">
        <v>1636100</v>
      </c>
      <c r="CY128" s="964">
        <v>41145500</v>
      </c>
      <c r="CZ128" s="965">
        <v>4</v>
      </c>
      <c r="DA128" s="965">
        <v>0.1</v>
      </c>
    </row>
    <row r="129" spans="1:189">
      <c r="A129" s="923"/>
      <c r="H129" s="923"/>
      <c r="I129" s="923"/>
      <c r="J129" s="923"/>
      <c r="K129" s="923"/>
      <c r="L129" s="923"/>
      <c r="M129" s="923"/>
      <c r="N129" s="923"/>
      <c r="O129" s="923"/>
      <c r="P129" s="923"/>
      <c r="Q129" s="923"/>
      <c r="R129" s="923"/>
      <c r="S129" s="923"/>
      <c r="T129" s="923"/>
      <c r="U129" s="923"/>
      <c r="V129" s="923"/>
      <c r="W129" s="923"/>
      <c r="X129" s="923"/>
      <c r="Y129" s="923"/>
      <c r="Z129" s="923"/>
      <c r="AA129" s="923"/>
      <c r="AB129" s="923"/>
      <c r="AC129" s="923"/>
      <c r="AD129" s="923"/>
      <c r="AE129" s="923"/>
      <c r="AF129" s="923"/>
      <c r="AG129" s="923"/>
      <c r="AH129" s="923"/>
      <c r="AI129" s="923"/>
      <c r="AJ129" s="923"/>
      <c r="AK129" s="923"/>
      <c r="AL129" s="923"/>
      <c r="AM129" s="923"/>
      <c r="AN129" s="923"/>
      <c r="AO129" s="923"/>
      <c r="AP129" s="923"/>
      <c r="AQ129" s="923"/>
      <c r="AR129" s="923"/>
      <c r="AS129" s="923"/>
      <c r="AT129" s="923"/>
      <c r="AU129" s="923"/>
      <c r="AV129" s="923"/>
      <c r="AW129" s="923"/>
      <c r="AX129" s="923"/>
      <c r="AY129" s="923"/>
      <c r="AZ129" s="923"/>
      <c r="BA129" s="923"/>
      <c r="BB129" s="923"/>
      <c r="BC129" s="923"/>
      <c r="BD129" s="923"/>
      <c r="BE129" s="923"/>
      <c r="BF129" s="923"/>
      <c r="BG129" s="923"/>
      <c r="BH129" s="923"/>
      <c r="BI129" s="923"/>
      <c r="BJ129" s="923"/>
      <c r="BK129" s="923"/>
      <c r="BL129" s="923"/>
      <c r="BM129" s="923"/>
      <c r="BN129" s="923"/>
      <c r="BO129" s="923"/>
      <c r="BP129" s="923"/>
      <c r="BQ129" s="923"/>
      <c r="BR129" s="923"/>
      <c r="BS129" s="923"/>
      <c r="BT129" s="923"/>
      <c r="BU129" s="923"/>
      <c r="BV129" s="923"/>
      <c r="BW129" s="923"/>
      <c r="BX129" s="923"/>
      <c r="BY129" s="923"/>
      <c r="BZ129" s="923"/>
      <c r="CA129" s="923"/>
      <c r="CB129" s="923"/>
      <c r="CC129" s="923"/>
      <c r="CD129" s="923"/>
      <c r="CE129" s="923"/>
      <c r="CF129" s="923"/>
      <c r="CG129" s="923"/>
      <c r="CH129" s="923"/>
      <c r="CI129" s="923"/>
      <c r="CJ129" s="923"/>
      <c r="CK129" s="923"/>
      <c r="CL129" s="923"/>
      <c r="CM129" s="923"/>
      <c r="CN129" s="923"/>
      <c r="CO129" s="923"/>
      <c r="CP129" s="923"/>
      <c r="CQ129" s="923"/>
      <c r="CR129" s="923"/>
      <c r="CS129" s="923"/>
      <c r="CT129" s="923"/>
      <c r="CU129" s="923"/>
      <c r="CV129" s="923"/>
      <c r="CW129" s="923"/>
      <c r="CX129" s="923"/>
      <c r="CY129" s="923"/>
      <c r="CZ129" s="923"/>
      <c r="DA129" s="923"/>
      <c r="DB129" s="923"/>
      <c r="DC129" s="923"/>
      <c r="DD129" s="923"/>
      <c r="DE129" s="923"/>
      <c r="DF129" s="923"/>
      <c r="DG129" s="923"/>
      <c r="DH129" s="923"/>
      <c r="DI129" s="923"/>
      <c r="DJ129" s="923"/>
      <c r="DK129" s="923"/>
      <c r="DL129" s="923"/>
      <c r="DM129" s="923"/>
      <c r="DN129" s="923"/>
      <c r="DO129" s="923"/>
      <c r="DP129" s="923"/>
      <c r="DQ129" s="923"/>
      <c r="DR129" s="923"/>
      <c r="DS129" s="923"/>
      <c r="DT129" s="923"/>
      <c r="DU129" s="923"/>
      <c r="DV129" s="923"/>
      <c r="DW129" s="923"/>
      <c r="DX129" s="923"/>
      <c r="DY129" s="923"/>
      <c r="DZ129" s="923"/>
      <c r="EA129" s="923"/>
      <c r="EB129" s="923"/>
      <c r="EC129" s="923"/>
      <c r="ED129" s="923"/>
      <c r="EE129" s="923"/>
      <c r="EF129" s="923"/>
      <c r="EG129" s="923"/>
      <c r="EH129" s="923"/>
      <c r="EI129" s="923"/>
      <c r="EJ129" s="923"/>
      <c r="EK129" s="923"/>
      <c r="EL129" s="923"/>
      <c r="EM129" s="923"/>
      <c r="EN129" s="923"/>
      <c r="EO129" s="923"/>
      <c r="EP129" s="923"/>
      <c r="EQ129" s="923"/>
      <c r="ER129" s="923"/>
      <c r="ES129" s="923"/>
      <c r="ET129" s="923"/>
      <c r="EU129" s="923"/>
      <c r="EV129" s="923"/>
      <c r="EW129" s="923"/>
      <c r="EX129" s="923"/>
      <c r="EY129" s="923"/>
      <c r="EZ129" s="923"/>
      <c r="FA129" s="923"/>
      <c r="FB129" s="923"/>
      <c r="FC129" s="923"/>
      <c r="FD129" s="923"/>
      <c r="FE129" s="923"/>
      <c r="FF129" s="923"/>
      <c r="FG129" s="923"/>
      <c r="FH129" s="923"/>
      <c r="FI129" s="923"/>
      <c r="FJ129" s="923"/>
      <c r="FK129" s="923"/>
      <c r="FL129" s="923"/>
      <c r="FM129" s="923"/>
      <c r="FN129" s="923"/>
      <c r="FO129" s="923"/>
      <c r="FP129" s="923"/>
      <c r="FQ129" s="923"/>
      <c r="FR129" s="923"/>
      <c r="FS129" s="923"/>
      <c r="FT129" s="923"/>
      <c r="FU129" s="923"/>
      <c r="FV129" s="923"/>
      <c r="FW129" s="923"/>
      <c r="FX129" s="923"/>
      <c r="FY129" s="923"/>
      <c r="FZ129" s="923"/>
      <c r="GA129" s="923"/>
      <c r="GB129" s="923"/>
      <c r="GC129" s="923"/>
      <c r="GD129" s="923"/>
      <c r="GE129" s="923"/>
      <c r="GF129" s="923"/>
      <c r="GG129" s="923"/>
    </row>
    <row r="130" spans="1:189">
      <c r="A130" s="959" t="s">
        <v>922</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957"/>
      <c r="X130" s="957"/>
      <c r="Y130" s="957"/>
      <c r="Z130" s="957"/>
      <c r="AA130" s="957"/>
      <c r="AB130" s="957"/>
      <c r="AC130" s="957"/>
      <c r="AD130" s="957"/>
      <c r="AE130" s="957"/>
      <c r="AF130" s="957"/>
      <c r="AG130" s="957"/>
      <c r="AH130" s="957"/>
      <c r="AI130" s="957"/>
      <c r="AJ130" s="957"/>
      <c r="AK130" s="957"/>
      <c r="AL130" s="957"/>
      <c r="AM130" s="957"/>
      <c r="AN130" s="957"/>
      <c r="AO130" s="957"/>
      <c r="AP130" s="957"/>
      <c r="AQ130" s="957"/>
      <c r="AR130" s="957"/>
      <c r="AS130" s="957"/>
      <c r="AT130" s="957"/>
      <c r="AU130" s="957"/>
      <c r="AV130" s="957"/>
      <c r="AW130" s="957"/>
      <c r="AX130" s="957"/>
      <c r="AY130" s="957"/>
      <c r="AZ130" s="957"/>
      <c r="BA130" s="957"/>
      <c r="BB130" s="957"/>
      <c r="BC130" s="957"/>
      <c r="BD130" s="957"/>
      <c r="BE130" s="957"/>
      <c r="BF130" s="957"/>
      <c r="BG130" s="957"/>
      <c r="BH130" s="957"/>
      <c r="BI130" s="957"/>
      <c r="BJ130" s="957"/>
      <c r="BK130" s="957"/>
      <c r="BL130" s="957"/>
      <c r="BM130" s="957"/>
      <c r="BN130" s="957"/>
      <c r="BO130" s="957"/>
      <c r="BP130" s="957"/>
      <c r="BQ130" s="957"/>
      <c r="BR130" s="957"/>
      <c r="BS130" s="957"/>
      <c r="BT130" s="957"/>
      <c r="BU130" s="957"/>
      <c r="BV130" s="957"/>
      <c r="BW130" s="957"/>
      <c r="BX130" s="957"/>
      <c r="BY130" s="957"/>
      <c r="BZ130" s="957"/>
      <c r="CA130" s="957"/>
      <c r="CB130" s="957"/>
      <c r="CC130" s="957"/>
      <c r="CD130" s="957"/>
      <c r="CE130" s="957"/>
      <c r="CF130" s="957"/>
      <c r="CG130" s="957"/>
      <c r="CH130" s="957"/>
      <c r="CI130" s="957"/>
      <c r="CJ130" s="957"/>
      <c r="CK130" s="957"/>
      <c r="CL130" s="957"/>
      <c r="CM130" s="957"/>
      <c r="CN130" s="957"/>
      <c r="CO130" s="957"/>
      <c r="CP130" s="957"/>
      <c r="CQ130" s="957"/>
      <c r="CR130" s="957"/>
      <c r="CS130" s="957"/>
      <c r="CT130" s="957"/>
      <c r="CU130" s="957"/>
      <c r="CV130" s="957"/>
      <c r="CW130" s="957"/>
      <c r="CX130" s="957"/>
      <c r="CY130" s="957"/>
      <c r="CZ130" s="957"/>
      <c r="DA130" s="957"/>
      <c r="DB130" s="957"/>
      <c r="DC130" s="957"/>
      <c r="DD130" s="957"/>
      <c r="DE130" s="957"/>
      <c r="DF130" s="957"/>
      <c r="DG130" s="957"/>
      <c r="DH130" s="957"/>
      <c r="DI130" s="957"/>
      <c r="DJ130" s="957"/>
      <c r="DK130" s="957"/>
      <c r="DL130" s="957"/>
      <c r="DM130" s="957"/>
      <c r="DN130" s="957"/>
      <c r="DO130" s="957"/>
      <c r="DP130" s="957"/>
      <c r="DQ130" s="957"/>
      <c r="DR130" s="957"/>
      <c r="DS130" s="957"/>
      <c r="DT130" s="957"/>
      <c r="DU130" s="957"/>
      <c r="DV130" s="957"/>
      <c r="DW130" s="957"/>
      <c r="DX130" s="957"/>
      <c r="DY130" s="957"/>
      <c r="DZ130" s="957"/>
      <c r="EA130" s="957"/>
      <c r="EB130" s="957"/>
      <c r="EC130" s="957"/>
      <c r="ED130" s="957"/>
      <c r="EE130" s="957"/>
      <c r="EF130" s="957"/>
      <c r="EG130" s="957"/>
      <c r="EH130" s="957"/>
      <c r="EI130" s="957"/>
      <c r="EJ130" s="957"/>
      <c r="EK130" s="957"/>
      <c r="EL130" s="957"/>
      <c r="EM130" s="957"/>
      <c r="EN130" s="957"/>
      <c r="EO130" s="957"/>
      <c r="EP130" s="957"/>
      <c r="EQ130" s="957"/>
      <c r="ER130" s="957"/>
      <c r="ES130" s="957"/>
      <c r="ET130" s="957"/>
      <c r="EU130" s="957"/>
      <c r="EV130" s="957"/>
      <c r="EW130" s="957"/>
      <c r="EX130" s="957"/>
      <c r="EY130" s="957"/>
      <c r="EZ130" s="957"/>
      <c r="FA130" s="957"/>
      <c r="FB130" s="957"/>
      <c r="FC130" s="957"/>
      <c r="FD130" s="957"/>
      <c r="FE130" s="957"/>
      <c r="FF130" s="957"/>
      <c r="FG130" s="957"/>
      <c r="FH130" s="957"/>
      <c r="FI130" s="957"/>
      <c r="FJ130" s="957"/>
      <c r="FK130" s="957"/>
      <c r="FL130" s="957"/>
      <c r="FM130" s="957"/>
      <c r="FN130" s="957"/>
      <c r="FO130" s="957"/>
      <c r="FP130" s="957"/>
      <c r="FQ130" s="957"/>
      <c r="FR130" s="957"/>
      <c r="FS130" s="957"/>
      <c r="FT130" s="957"/>
      <c r="FU130" s="957"/>
      <c r="FV130" s="957"/>
      <c r="FW130" s="957"/>
      <c r="FX130" s="957"/>
      <c r="FY130" s="957"/>
      <c r="FZ130" s="957"/>
      <c r="GA130" s="957"/>
      <c r="GB130" s="957"/>
      <c r="GC130" s="957"/>
      <c r="GD130" s="957"/>
      <c r="GE130" s="957"/>
      <c r="GF130" s="957"/>
      <c r="GG130" s="957"/>
    </row>
    <row r="131" spans="1:189">
      <c r="A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3"/>
      <c r="AK131" s="923"/>
      <c r="AL131" s="923"/>
      <c r="AM131" s="923"/>
      <c r="AN131" s="923"/>
      <c r="AO131" s="923"/>
      <c r="AP131" s="923"/>
      <c r="AQ131" s="923"/>
      <c r="AR131" s="923"/>
      <c r="AS131" s="923"/>
      <c r="AT131" s="923"/>
      <c r="AU131" s="923"/>
      <c r="AV131" s="923"/>
      <c r="AW131" s="923"/>
      <c r="AX131" s="923"/>
      <c r="AY131" s="923"/>
      <c r="AZ131" s="923"/>
      <c r="BA131" s="923"/>
      <c r="BB131" s="923"/>
      <c r="BC131" s="923"/>
      <c r="BD131" s="923"/>
      <c r="BE131" s="923"/>
      <c r="BF131" s="923"/>
      <c r="BG131" s="923"/>
      <c r="BH131" s="923"/>
      <c r="BI131" s="923"/>
      <c r="BJ131" s="923"/>
      <c r="BK131" s="923"/>
      <c r="BL131" s="923"/>
      <c r="BM131" s="923"/>
      <c r="BN131" s="923"/>
      <c r="BO131" s="923"/>
      <c r="BP131" s="923"/>
      <c r="BQ131" s="923"/>
      <c r="BR131" s="923"/>
      <c r="BS131" s="923"/>
      <c r="BT131" s="923"/>
      <c r="BU131" s="923"/>
      <c r="BV131" s="923"/>
      <c r="BW131" s="923"/>
      <c r="BX131" s="923"/>
      <c r="BY131" s="923"/>
      <c r="BZ131" s="923"/>
      <c r="CA131" s="923"/>
      <c r="CB131" s="923"/>
      <c r="CC131" s="923"/>
      <c r="CD131" s="923"/>
      <c r="CE131" s="923"/>
      <c r="CF131" s="923"/>
      <c r="CG131" s="923"/>
      <c r="CH131" s="923"/>
      <c r="CI131" s="923"/>
      <c r="CJ131" s="923"/>
      <c r="CK131" s="923"/>
      <c r="CL131" s="923"/>
      <c r="CM131" s="923"/>
      <c r="CN131" s="923"/>
      <c r="CO131" s="923"/>
      <c r="CP131" s="923"/>
      <c r="CQ131" s="923"/>
      <c r="CR131" s="923"/>
      <c r="CS131" s="923"/>
      <c r="CT131" s="923"/>
      <c r="CU131" s="923"/>
      <c r="CV131" s="923"/>
      <c r="CW131" s="923"/>
      <c r="CX131" s="923"/>
      <c r="CY131" s="923"/>
      <c r="CZ131" s="923"/>
      <c r="DA131" s="923"/>
      <c r="DB131" s="923"/>
      <c r="DC131" s="923"/>
      <c r="DD131" s="923"/>
      <c r="DE131" s="923"/>
      <c r="DF131" s="923"/>
      <c r="DG131" s="923"/>
      <c r="DH131" s="923"/>
      <c r="DI131" s="923"/>
      <c r="DJ131" s="923"/>
      <c r="DK131" s="923"/>
      <c r="DL131" s="923"/>
      <c r="DM131" s="923"/>
      <c r="DN131" s="923"/>
      <c r="DO131" s="923"/>
      <c r="DP131" s="923"/>
      <c r="DQ131" s="923"/>
      <c r="DR131" s="923"/>
      <c r="DS131" s="923"/>
      <c r="DT131" s="923"/>
      <c r="DU131" s="923"/>
      <c r="DV131" s="923"/>
      <c r="DW131" s="923"/>
      <c r="DX131" s="923"/>
      <c r="DY131" s="923"/>
      <c r="DZ131" s="923"/>
      <c r="EA131" s="923"/>
      <c r="EB131" s="923"/>
      <c r="EC131" s="923"/>
      <c r="ED131" s="923"/>
      <c r="EE131" s="923"/>
      <c r="EF131" s="923"/>
      <c r="EG131" s="923"/>
      <c r="EH131" s="923"/>
      <c r="EI131" s="923"/>
      <c r="EJ131" s="923"/>
      <c r="EK131" s="923"/>
      <c r="EL131" s="923"/>
      <c r="EM131" s="923"/>
      <c r="EN131" s="923"/>
      <c r="EO131" s="923"/>
      <c r="EP131" s="923"/>
      <c r="EQ131" s="923"/>
      <c r="ER131" s="923"/>
      <c r="ES131" s="923"/>
      <c r="ET131" s="923"/>
      <c r="EU131" s="923"/>
      <c r="EV131" s="923"/>
      <c r="EW131" s="923"/>
      <c r="EX131" s="923"/>
      <c r="EY131" s="923"/>
      <c r="EZ131" s="923"/>
      <c r="FA131" s="923"/>
      <c r="FB131" s="923"/>
      <c r="FC131" s="923"/>
      <c r="FD131" s="923"/>
      <c r="FE131" s="923"/>
      <c r="FF131" s="923"/>
      <c r="FG131" s="923"/>
      <c r="FH131" s="923"/>
      <c r="FI131" s="923"/>
      <c r="FJ131" s="923"/>
      <c r="FK131" s="923"/>
      <c r="FL131" s="923"/>
      <c r="FM131" s="923"/>
      <c r="FN131" s="923"/>
      <c r="FO131" s="923"/>
      <c r="FP131" s="923"/>
      <c r="FQ131" s="923"/>
      <c r="FR131" s="923"/>
      <c r="FS131" s="923"/>
      <c r="FT131" s="923"/>
      <c r="FU131" s="923"/>
      <c r="FV131" s="923"/>
      <c r="FW131" s="923"/>
      <c r="FX131" s="923"/>
      <c r="FY131" s="923"/>
      <c r="FZ131" s="923"/>
      <c r="GA131" s="923"/>
      <c r="GB131" s="923"/>
      <c r="GC131" s="923"/>
      <c r="GD131" s="923"/>
      <c r="GE131" s="923"/>
      <c r="GF131" s="923"/>
      <c r="GG131" s="923"/>
    </row>
    <row r="132" spans="1:189">
      <c r="A132" s="923"/>
      <c r="H132" s="923"/>
      <c r="I132" s="923"/>
      <c r="J132" s="923"/>
      <c r="K132" s="923"/>
      <c r="L132" s="923"/>
      <c r="M132" s="923"/>
      <c r="N132" s="923"/>
      <c r="O132" s="923"/>
      <c r="P132" s="923"/>
      <c r="Q132" s="923"/>
      <c r="R132" s="923"/>
      <c r="S132" s="923"/>
      <c r="T132" s="923"/>
      <c r="U132" s="923"/>
      <c r="V132" s="923"/>
      <c r="W132" s="923"/>
      <c r="X132" s="923"/>
      <c r="Y132" s="923"/>
      <c r="Z132" s="923"/>
      <c r="AA132" s="923"/>
      <c r="AB132" s="923"/>
      <c r="AC132" s="923"/>
      <c r="AD132" s="923"/>
      <c r="AE132" s="923"/>
      <c r="AF132" s="923"/>
      <c r="AG132" s="923"/>
      <c r="AH132" s="923"/>
      <c r="AI132" s="923"/>
      <c r="AJ132" s="923"/>
      <c r="AK132" s="923"/>
      <c r="AL132" s="923"/>
      <c r="AM132" s="923"/>
      <c r="AN132" s="923"/>
      <c r="AO132" s="923"/>
      <c r="AP132" s="923"/>
      <c r="AQ132" s="923"/>
      <c r="AR132" s="923"/>
      <c r="AS132" s="923"/>
      <c r="AT132" s="923"/>
      <c r="AU132" s="923"/>
      <c r="AV132" s="923"/>
      <c r="AW132" s="923"/>
      <c r="AX132" s="923"/>
      <c r="AY132" s="923"/>
      <c r="AZ132" s="923"/>
      <c r="BA132" s="923"/>
      <c r="BB132" s="923"/>
      <c r="BC132" s="923"/>
      <c r="BD132" s="923"/>
      <c r="BE132" s="923"/>
      <c r="BF132" s="923"/>
      <c r="BG132" s="923"/>
      <c r="BH132" s="923"/>
      <c r="BI132" s="923"/>
      <c r="BJ132" s="923"/>
      <c r="BK132" s="923"/>
      <c r="BL132" s="923"/>
      <c r="BM132" s="923"/>
      <c r="BN132" s="923"/>
      <c r="BO132" s="923"/>
      <c r="BP132" s="923"/>
      <c r="BQ132" s="923"/>
      <c r="BR132" s="923"/>
      <c r="BS132" s="923"/>
      <c r="BT132" s="923"/>
      <c r="BU132" s="923"/>
      <c r="BV132" s="923"/>
      <c r="BW132" s="923"/>
      <c r="BX132" s="923"/>
      <c r="BY132" s="923"/>
      <c r="BZ132" s="923"/>
      <c r="CA132" s="923"/>
      <c r="CB132" s="923"/>
      <c r="CC132" s="923"/>
      <c r="CD132" s="923"/>
      <c r="CE132" s="923"/>
      <c r="CF132" s="923"/>
      <c r="CG132" s="923"/>
      <c r="CH132" s="923"/>
      <c r="CI132" s="923"/>
      <c r="CJ132" s="923"/>
      <c r="CK132" s="923"/>
      <c r="CL132" s="923"/>
      <c r="CM132" s="923"/>
      <c r="CN132" s="923"/>
      <c r="CO132" s="923"/>
      <c r="CP132" s="923"/>
      <c r="CQ132" s="923"/>
      <c r="CR132" s="923"/>
      <c r="CS132" s="923"/>
      <c r="CT132" s="923"/>
      <c r="CU132" s="923"/>
      <c r="CV132" s="923"/>
      <c r="CW132" s="923"/>
      <c r="CX132" s="923"/>
      <c r="CY132" s="923"/>
      <c r="CZ132" s="923"/>
      <c r="DA132" s="923"/>
      <c r="DB132" s="923"/>
      <c r="DC132" s="923"/>
      <c r="DD132" s="923"/>
      <c r="DE132" s="923"/>
      <c r="DF132" s="923"/>
      <c r="DG132" s="923"/>
      <c r="DH132" s="923"/>
      <c r="DI132" s="923"/>
      <c r="DJ132" s="923"/>
      <c r="DK132" s="923"/>
      <c r="DL132" s="923"/>
      <c r="DM132" s="923"/>
      <c r="DN132" s="923"/>
      <c r="DO132" s="923"/>
      <c r="DP132" s="923"/>
      <c r="DQ132" s="923"/>
      <c r="DR132" s="923"/>
      <c r="DS132" s="923"/>
      <c r="DT132" s="923"/>
      <c r="DU132" s="923"/>
      <c r="DV132" s="923"/>
      <c r="DW132" s="923"/>
      <c r="DX132" s="923"/>
      <c r="DY132" s="923"/>
      <c r="DZ132" s="923"/>
      <c r="EA132" s="923"/>
      <c r="EB132" s="923"/>
      <c r="EC132" s="923"/>
      <c r="ED132" s="923"/>
      <c r="EE132" s="923"/>
      <c r="EF132" s="923"/>
      <c r="EG132" s="923"/>
      <c r="EH132" s="923"/>
      <c r="EI132" s="923"/>
      <c r="EJ132" s="923"/>
      <c r="EK132" s="923"/>
      <c r="EL132" s="923"/>
      <c r="EM132" s="923"/>
      <c r="EN132" s="923"/>
      <c r="EO132" s="923"/>
      <c r="EP132" s="923"/>
      <c r="EQ132" s="923"/>
      <c r="ER132" s="923"/>
      <c r="ES132" s="923"/>
      <c r="ET132" s="923"/>
      <c r="EU132" s="923"/>
      <c r="EV132" s="923"/>
      <c r="EW132" s="923"/>
      <c r="EX132" s="923"/>
      <c r="EY132" s="923"/>
      <c r="EZ132" s="923"/>
      <c r="FA132" s="923"/>
      <c r="FB132" s="923"/>
      <c r="FC132" s="923"/>
      <c r="FD132" s="923"/>
      <c r="FE132" s="923"/>
      <c r="FF132" s="923"/>
      <c r="FG132" s="923"/>
      <c r="FH132" s="923"/>
      <c r="FI132" s="923"/>
      <c r="FJ132" s="923"/>
      <c r="FK132" s="923"/>
      <c r="FL132" s="923"/>
      <c r="FM132" s="923"/>
      <c r="FN132" s="923"/>
      <c r="FO132" s="923"/>
      <c r="FP132" s="923"/>
      <c r="FQ132" s="923"/>
      <c r="FR132" s="923"/>
      <c r="FS132" s="923"/>
      <c r="FT132" s="923"/>
      <c r="FU132" s="923"/>
      <c r="FV132" s="923"/>
      <c r="FW132" s="923"/>
      <c r="FX132" s="923"/>
      <c r="FY132" s="923"/>
      <c r="FZ132" s="923"/>
      <c r="GA132" s="923"/>
      <c r="GB132" s="923"/>
      <c r="GC132" s="923"/>
      <c r="GD132" s="923"/>
      <c r="GE132" s="923"/>
      <c r="GF132" s="923"/>
      <c r="GG132" s="923"/>
    </row>
    <row r="133" spans="1:189" ht="15.75">
      <c r="A133" s="958" t="s">
        <v>157</v>
      </c>
      <c r="B133" s="957"/>
      <c r="C133" s="957"/>
      <c r="D133" s="957"/>
      <c r="E133" s="957"/>
      <c r="F133" s="957"/>
      <c r="G133" s="957"/>
      <c r="H133" s="957"/>
      <c r="I133" s="957"/>
      <c r="J133" s="957"/>
      <c r="K133" s="957"/>
      <c r="L133" s="957"/>
      <c r="M133" s="957"/>
      <c r="N133" s="957"/>
      <c r="O133" s="957"/>
      <c r="P133" s="957"/>
      <c r="Q133" s="957"/>
      <c r="R133" s="957"/>
      <c r="S133" s="957"/>
      <c r="T133" s="957"/>
      <c r="U133" s="957"/>
      <c r="V133" s="957"/>
      <c r="W133" s="957"/>
      <c r="X133" s="957"/>
      <c r="Y133" s="957"/>
      <c r="Z133" s="957"/>
      <c r="AA133" s="957"/>
      <c r="AB133" s="957"/>
      <c r="AC133" s="957"/>
      <c r="AD133" s="957"/>
      <c r="AE133" s="957"/>
      <c r="AF133" s="957"/>
      <c r="AG133" s="957"/>
      <c r="AH133" s="957"/>
      <c r="AI133" s="957"/>
      <c r="AJ133" s="957"/>
      <c r="AK133" s="957"/>
      <c r="AL133" s="957"/>
      <c r="AM133" s="957"/>
      <c r="AN133" s="957"/>
      <c r="AO133" s="957"/>
      <c r="AP133" s="957"/>
      <c r="AQ133" s="957"/>
      <c r="AR133" s="957"/>
      <c r="AS133" s="957"/>
      <c r="AT133" s="957"/>
      <c r="AU133" s="957"/>
      <c r="AV133" s="957"/>
      <c r="AW133" s="957"/>
      <c r="AX133" s="957"/>
      <c r="AY133" s="957"/>
      <c r="AZ133" s="957"/>
      <c r="BA133" s="957"/>
      <c r="BB133" s="957"/>
      <c r="BC133" s="957"/>
      <c r="BD133" s="957"/>
      <c r="BE133" s="957"/>
      <c r="BF133" s="957"/>
      <c r="BG133" s="957"/>
      <c r="BH133" s="957"/>
      <c r="BI133" s="957"/>
      <c r="BJ133" s="957"/>
      <c r="BK133" s="957"/>
      <c r="BL133" s="957"/>
      <c r="BM133" s="957"/>
      <c r="BN133" s="957"/>
      <c r="BO133" s="957"/>
      <c r="BP133" s="957"/>
      <c r="BQ133" s="957"/>
      <c r="BR133" s="957"/>
      <c r="BS133" s="957"/>
      <c r="BT133" s="957"/>
      <c r="BU133" s="957"/>
      <c r="BV133" s="957"/>
      <c r="BW133" s="957"/>
      <c r="BX133" s="957"/>
      <c r="BY133" s="957"/>
      <c r="BZ133" s="957"/>
      <c r="CA133" s="957"/>
      <c r="CB133" s="957"/>
      <c r="CC133" s="957"/>
      <c r="CD133" s="957"/>
      <c r="CE133" s="957"/>
      <c r="CF133" s="957"/>
      <c r="CG133" s="957"/>
      <c r="CH133" s="957"/>
      <c r="CI133" s="957"/>
      <c r="CJ133" s="957"/>
      <c r="CK133" s="957"/>
      <c r="CL133" s="957"/>
      <c r="CM133" s="957"/>
      <c r="CN133" s="957"/>
      <c r="CO133" s="957"/>
      <c r="CP133" s="957"/>
      <c r="CQ133" s="957"/>
      <c r="CR133" s="957"/>
      <c r="CS133" s="957"/>
      <c r="CT133" s="957"/>
      <c r="CU133" s="957"/>
      <c r="CV133" s="957"/>
      <c r="CW133" s="957"/>
      <c r="CX133" s="957"/>
      <c r="CY133" s="957"/>
      <c r="CZ133" s="957"/>
      <c r="DA133" s="957"/>
      <c r="DB133" s="957"/>
      <c r="DC133" s="957"/>
      <c r="DD133" s="957"/>
      <c r="DE133" s="957"/>
      <c r="DF133" s="957"/>
      <c r="DG133" s="957"/>
      <c r="DH133" s="957"/>
      <c r="DI133" s="957"/>
      <c r="DJ133" s="957"/>
      <c r="DK133" s="957"/>
      <c r="DL133" s="957"/>
      <c r="DM133" s="957"/>
      <c r="DN133" s="957"/>
      <c r="DO133" s="957"/>
      <c r="DP133" s="957"/>
      <c r="DQ133" s="957"/>
      <c r="DR133" s="957"/>
      <c r="DS133" s="957"/>
      <c r="DT133" s="957"/>
      <c r="DU133" s="957"/>
      <c r="DV133" s="957"/>
      <c r="DW133" s="957"/>
      <c r="DX133" s="957"/>
      <c r="DY133" s="957"/>
      <c r="DZ133" s="957"/>
      <c r="EA133" s="957"/>
      <c r="EB133" s="957"/>
      <c r="EC133" s="957"/>
      <c r="ED133" s="957"/>
      <c r="EE133" s="957"/>
      <c r="EF133" s="957"/>
      <c r="EG133" s="957"/>
      <c r="EH133" s="957"/>
      <c r="EI133" s="957"/>
      <c r="EJ133" s="957"/>
      <c r="EK133" s="957"/>
      <c r="EL133" s="957"/>
      <c r="EM133" s="957"/>
      <c r="EN133" s="957"/>
      <c r="EO133" s="957"/>
      <c r="EP133" s="957"/>
      <c r="EQ133" s="957"/>
      <c r="ER133" s="957"/>
      <c r="ES133" s="957"/>
      <c r="ET133" s="957"/>
      <c r="EU133" s="957"/>
      <c r="EV133" s="957"/>
      <c r="EW133" s="957"/>
      <c r="EX133" s="957"/>
      <c r="EY133" s="957"/>
      <c r="EZ133" s="957"/>
      <c r="FA133" s="957"/>
      <c r="FB133" s="957"/>
      <c r="FC133" s="957"/>
      <c r="FD133" s="957"/>
      <c r="FE133" s="957"/>
      <c r="FF133" s="957"/>
      <c r="FG133" s="957"/>
      <c r="FH133" s="957"/>
      <c r="FI133" s="957"/>
      <c r="FJ133" s="957"/>
      <c r="FK133" s="957"/>
      <c r="FL133" s="957"/>
      <c r="FM133" s="957"/>
      <c r="FN133" s="957"/>
      <c r="FO133" s="957"/>
      <c r="FP133" s="957"/>
      <c r="FQ133" s="957"/>
      <c r="FR133" s="957"/>
      <c r="FS133" s="957"/>
      <c r="FT133" s="957"/>
      <c r="FU133" s="957"/>
      <c r="FV133" s="957"/>
      <c r="FW133" s="957"/>
      <c r="FX133" s="957"/>
      <c r="FY133" s="957"/>
      <c r="FZ133" s="957"/>
      <c r="GA133" s="957"/>
      <c r="GB133" s="957"/>
      <c r="GC133" s="957"/>
      <c r="GD133" s="957"/>
      <c r="GE133" s="957"/>
      <c r="GF133" s="957"/>
      <c r="GG133" s="957"/>
    </row>
    <row r="134" spans="1:189">
      <c r="A134" s="968" t="s">
        <v>1112</v>
      </c>
      <c r="B134" s="957"/>
      <c r="C134" s="957"/>
      <c r="D134" s="957"/>
      <c r="E134" s="957"/>
      <c r="F134" s="957"/>
      <c r="G134" s="957"/>
      <c r="H134" s="957"/>
      <c r="I134" s="957"/>
      <c r="J134" s="957"/>
      <c r="K134" s="957"/>
      <c r="L134" s="957"/>
      <c r="M134" s="957"/>
      <c r="N134" s="957"/>
      <c r="O134" s="957"/>
      <c r="P134" s="957"/>
      <c r="Q134" s="957"/>
      <c r="R134" s="957"/>
      <c r="S134" s="957"/>
      <c r="T134" s="957"/>
      <c r="U134" s="957"/>
      <c r="V134" s="957"/>
      <c r="W134" s="957"/>
      <c r="X134" s="957"/>
      <c r="Y134" s="957"/>
      <c r="Z134" s="957"/>
      <c r="AA134" s="957"/>
      <c r="AB134" s="957"/>
      <c r="AC134" s="957"/>
      <c r="AD134" s="957"/>
      <c r="AE134" s="957"/>
      <c r="AF134" s="957"/>
      <c r="AG134" s="957"/>
      <c r="AH134" s="957"/>
      <c r="AI134" s="957"/>
      <c r="AJ134" s="957"/>
      <c r="AK134" s="957"/>
      <c r="AL134" s="957"/>
      <c r="AM134" s="957"/>
      <c r="AN134" s="957"/>
      <c r="AO134" s="957"/>
      <c r="AP134" s="957"/>
      <c r="AQ134" s="957"/>
      <c r="AR134" s="957"/>
      <c r="AS134" s="957"/>
      <c r="AT134" s="957"/>
      <c r="AU134" s="957"/>
      <c r="AV134" s="957"/>
      <c r="AW134" s="957"/>
      <c r="AX134" s="957"/>
      <c r="AY134" s="957"/>
      <c r="AZ134" s="957"/>
      <c r="BA134" s="957"/>
      <c r="BB134" s="957"/>
      <c r="BC134" s="957"/>
      <c r="BD134" s="957"/>
      <c r="BE134" s="957"/>
      <c r="BF134" s="957"/>
      <c r="BG134" s="957"/>
      <c r="BH134" s="957"/>
      <c r="BI134" s="957"/>
      <c r="BJ134" s="957"/>
      <c r="BK134" s="957"/>
      <c r="BL134" s="957"/>
      <c r="BM134" s="957"/>
      <c r="BN134" s="957"/>
      <c r="BO134" s="957"/>
      <c r="BP134" s="957"/>
      <c r="BQ134" s="957"/>
      <c r="BR134" s="957"/>
      <c r="BS134" s="957"/>
      <c r="BT134" s="957"/>
      <c r="BU134" s="957"/>
      <c r="BV134" s="957"/>
      <c r="BW134" s="957"/>
      <c r="BX134" s="957"/>
      <c r="BY134" s="957"/>
      <c r="BZ134" s="957"/>
      <c r="CA134" s="957"/>
      <c r="CB134" s="957"/>
      <c r="CC134" s="957"/>
      <c r="CD134" s="957"/>
      <c r="CE134" s="957"/>
      <c r="CF134" s="957"/>
      <c r="CG134" s="957"/>
      <c r="CH134" s="957"/>
      <c r="CI134" s="957"/>
      <c r="CJ134" s="957"/>
      <c r="CK134" s="957"/>
      <c r="CL134" s="957"/>
      <c r="CM134" s="957"/>
      <c r="CN134" s="957"/>
      <c r="CO134" s="957"/>
      <c r="CP134" s="957"/>
      <c r="CQ134" s="957"/>
      <c r="CR134" s="957"/>
      <c r="CS134" s="957"/>
      <c r="CT134" s="957"/>
      <c r="CU134" s="957"/>
      <c r="CV134" s="957"/>
      <c r="CW134" s="957"/>
      <c r="CX134" s="957"/>
      <c r="CY134" s="957"/>
      <c r="CZ134" s="957"/>
      <c r="DA134" s="957"/>
      <c r="DB134" s="957"/>
      <c r="DC134" s="957"/>
      <c r="DD134" s="957"/>
      <c r="DE134" s="957"/>
      <c r="DF134" s="957"/>
      <c r="DG134" s="957"/>
      <c r="DH134" s="957"/>
      <c r="DI134" s="957"/>
      <c r="DJ134" s="957"/>
      <c r="DK134" s="957"/>
      <c r="DL134" s="957"/>
      <c r="DM134" s="957"/>
      <c r="DN134" s="957"/>
      <c r="DO134" s="957"/>
      <c r="DP134" s="957"/>
      <c r="DQ134" s="957"/>
      <c r="DR134" s="957"/>
      <c r="DS134" s="957"/>
      <c r="DT134" s="957"/>
      <c r="DU134" s="957"/>
      <c r="DV134" s="957"/>
      <c r="DW134" s="957"/>
      <c r="DX134" s="957"/>
      <c r="DY134" s="957"/>
      <c r="DZ134" s="957"/>
      <c r="EA134" s="957"/>
      <c r="EB134" s="957"/>
      <c r="EC134" s="957"/>
      <c r="ED134" s="957"/>
      <c r="EE134" s="957"/>
      <c r="EF134" s="957"/>
      <c r="EG134" s="957"/>
      <c r="EH134" s="957"/>
      <c r="EI134" s="957"/>
      <c r="EJ134" s="957"/>
      <c r="EK134" s="957"/>
      <c r="EL134" s="957"/>
      <c r="EM134" s="957"/>
      <c r="EN134" s="957"/>
      <c r="EO134" s="957"/>
      <c r="EP134" s="957"/>
      <c r="EQ134" s="957"/>
      <c r="ER134" s="957"/>
      <c r="ES134" s="957"/>
      <c r="ET134" s="957"/>
      <c r="EU134" s="957"/>
      <c r="EV134" s="957"/>
      <c r="EW134" s="957"/>
      <c r="EX134" s="957"/>
      <c r="EY134" s="957"/>
      <c r="EZ134" s="957"/>
      <c r="FA134" s="957"/>
      <c r="FB134" s="957"/>
      <c r="FC134" s="957"/>
      <c r="FD134" s="957"/>
      <c r="FE134" s="957"/>
      <c r="FF134" s="957"/>
      <c r="FG134" s="957"/>
      <c r="FH134" s="957"/>
      <c r="FI134" s="957"/>
      <c r="FJ134" s="957"/>
      <c r="FK134" s="957"/>
      <c r="FL134" s="957"/>
      <c r="FM134" s="957"/>
      <c r="FN134" s="957"/>
      <c r="FO134" s="957"/>
      <c r="FP134" s="957"/>
      <c r="FQ134" s="957"/>
      <c r="FR134" s="957"/>
      <c r="FS134" s="957"/>
      <c r="FT134" s="957"/>
      <c r="FU134" s="957"/>
      <c r="FV134" s="957"/>
      <c r="FW134" s="957"/>
      <c r="FX134" s="957"/>
      <c r="FY134" s="957"/>
      <c r="FZ134" s="957"/>
      <c r="GA134" s="957"/>
      <c r="GB134" s="957"/>
      <c r="GC134" s="957"/>
      <c r="GD134" s="957"/>
      <c r="GE134" s="957"/>
      <c r="GF134" s="957"/>
      <c r="GG134" s="957"/>
    </row>
    <row r="135" spans="1:189">
      <c r="A135" s="923"/>
      <c r="H135" s="923"/>
      <c r="I135" s="923"/>
      <c r="J135" s="923"/>
      <c r="K135" s="923"/>
      <c r="L135" s="923"/>
      <c r="M135" s="923"/>
      <c r="N135" s="923"/>
      <c r="O135" s="923"/>
      <c r="P135" s="923"/>
      <c r="Q135" s="923"/>
      <c r="R135" s="923"/>
      <c r="S135" s="923"/>
      <c r="T135" s="923"/>
      <c r="U135" s="923"/>
      <c r="V135" s="923"/>
      <c r="W135" s="923"/>
      <c r="X135" s="923"/>
      <c r="Y135" s="923"/>
      <c r="Z135" s="923"/>
      <c r="AA135" s="923"/>
      <c r="AB135" s="923"/>
      <c r="AC135" s="923"/>
      <c r="AD135" s="923"/>
      <c r="AE135" s="923"/>
      <c r="AF135" s="923"/>
      <c r="AG135" s="923"/>
      <c r="AH135" s="923"/>
      <c r="AI135" s="923"/>
      <c r="AJ135" s="923"/>
      <c r="AK135" s="923"/>
      <c r="AL135" s="923"/>
      <c r="AM135" s="923"/>
      <c r="AN135" s="923"/>
      <c r="AO135" s="923"/>
      <c r="AP135" s="923"/>
      <c r="AQ135" s="923"/>
      <c r="AR135" s="923"/>
      <c r="AS135" s="923"/>
      <c r="AT135" s="923"/>
      <c r="AU135" s="923"/>
      <c r="AV135" s="923"/>
      <c r="AW135" s="923"/>
      <c r="AX135" s="923"/>
      <c r="AY135" s="923"/>
      <c r="AZ135" s="923"/>
      <c r="BA135" s="923"/>
      <c r="BB135" s="923"/>
      <c r="BC135" s="923"/>
      <c r="BD135" s="923"/>
      <c r="BE135" s="923"/>
      <c r="BF135" s="923"/>
      <c r="BG135" s="923"/>
      <c r="BH135" s="923"/>
      <c r="BI135" s="923"/>
      <c r="BJ135" s="923"/>
      <c r="BK135" s="923"/>
      <c r="BL135" s="923"/>
      <c r="BM135" s="923"/>
      <c r="BN135" s="923"/>
      <c r="BO135" s="923"/>
      <c r="BP135" s="923"/>
      <c r="BQ135" s="923"/>
      <c r="BR135" s="923"/>
      <c r="BS135" s="923"/>
      <c r="BT135" s="923"/>
      <c r="BU135" s="923"/>
      <c r="BV135" s="923"/>
      <c r="BW135" s="923"/>
      <c r="BX135" s="923"/>
      <c r="BY135" s="923"/>
      <c r="BZ135" s="923"/>
      <c r="CA135" s="923"/>
      <c r="CB135" s="923"/>
      <c r="CC135" s="923"/>
      <c r="CD135" s="923"/>
      <c r="CE135" s="923"/>
      <c r="CF135" s="923"/>
      <c r="CG135" s="923"/>
      <c r="CH135" s="923"/>
      <c r="CI135" s="923"/>
      <c r="CJ135" s="923"/>
      <c r="CK135" s="923"/>
      <c r="CL135" s="923"/>
      <c r="CM135" s="923"/>
      <c r="CN135" s="923"/>
      <c r="CO135" s="923"/>
      <c r="CP135" s="923"/>
      <c r="CQ135" s="923"/>
      <c r="CR135" s="923"/>
      <c r="CS135" s="923"/>
      <c r="CT135" s="923"/>
      <c r="CU135" s="923"/>
      <c r="CV135" s="923"/>
      <c r="CW135" s="923"/>
      <c r="CX135" s="923"/>
      <c r="CY135" s="923"/>
      <c r="CZ135" s="923"/>
      <c r="DA135" s="923"/>
      <c r="DB135" s="923"/>
      <c r="DC135" s="923"/>
      <c r="DD135" s="923"/>
      <c r="DE135" s="923"/>
      <c r="DF135" s="923"/>
      <c r="DG135" s="923"/>
      <c r="DH135" s="923"/>
      <c r="DI135" s="923"/>
      <c r="DJ135" s="923"/>
      <c r="DK135" s="923"/>
      <c r="DL135" s="923"/>
      <c r="DM135" s="923"/>
      <c r="DN135" s="923"/>
      <c r="DO135" s="923"/>
      <c r="DP135" s="923"/>
      <c r="DQ135" s="923"/>
      <c r="DR135" s="923"/>
      <c r="DS135" s="923"/>
      <c r="DT135" s="923"/>
      <c r="DU135" s="923"/>
      <c r="DV135" s="923"/>
      <c r="DW135" s="923"/>
      <c r="DX135" s="923"/>
      <c r="DY135" s="923"/>
      <c r="DZ135" s="923"/>
      <c r="EA135" s="923"/>
      <c r="EB135" s="923"/>
      <c r="EC135" s="923"/>
      <c r="ED135" s="923"/>
      <c r="EE135" s="923"/>
      <c r="EF135" s="923"/>
      <c r="EG135" s="923"/>
      <c r="EH135" s="923"/>
      <c r="EI135" s="923"/>
      <c r="EJ135" s="923"/>
      <c r="EK135" s="923"/>
      <c r="EL135" s="923"/>
      <c r="EM135" s="923"/>
      <c r="EN135" s="923"/>
      <c r="EO135" s="923"/>
      <c r="EP135" s="923"/>
      <c r="EQ135" s="923"/>
      <c r="ER135" s="923"/>
      <c r="ES135" s="923"/>
      <c r="ET135" s="923"/>
      <c r="EU135" s="923"/>
      <c r="EV135" s="923"/>
      <c r="EW135" s="923"/>
      <c r="EX135" s="923"/>
      <c r="EY135" s="923"/>
      <c r="EZ135" s="923"/>
      <c r="FA135" s="923"/>
      <c r="FB135" s="923"/>
      <c r="FC135" s="923"/>
      <c r="FD135" s="923"/>
      <c r="FE135" s="923"/>
      <c r="FF135" s="923"/>
      <c r="FG135" s="923"/>
      <c r="FH135" s="923"/>
      <c r="FI135" s="923"/>
      <c r="FJ135" s="923"/>
      <c r="FK135" s="923"/>
      <c r="FL135" s="923"/>
      <c r="FM135" s="923"/>
      <c r="FN135" s="923"/>
      <c r="FO135" s="923"/>
      <c r="FP135" s="923"/>
      <c r="FQ135" s="923"/>
      <c r="FR135" s="923"/>
      <c r="FS135" s="923"/>
      <c r="FT135" s="923"/>
      <c r="FU135" s="923"/>
      <c r="FV135" s="923"/>
      <c r="FW135" s="923"/>
      <c r="FX135" s="923"/>
      <c r="FY135" s="923"/>
      <c r="FZ135" s="923"/>
      <c r="GA135" s="923"/>
      <c r="GB135" s="923"/>
      <c r="GC135" s="923"/>
      <c r="GD135" s="923"/>
      <c r="GE135" s="923"/>
      <c r="GF135" s="923"/>
      <c r="GG135" s="923"/>
    </row>
    <row r="136" spans="1:189">
      <c r="A136" s="960" t="s">
        <v>158</v>
      </c>
      <c r="B136" s="960" t="s">
        <v>159</v>
      </c>
      <c r="C136" s="957"/>
      <c r="D136" s="957"/>
      <c r="E136" s="957"/>
      <c r="F136" s="957"/>
      <c r="G136" s="957"/>
      <c r="H136" s="957"/>
      <c r="I136" s="957"/>
      <c r="J136" s="957"/>
      <c r="K136" s="957"/>
      <c r="L136" s="957"/>
      <c r="M136" s="957"/>
      <c r="N136" s="957"/>
      <c r="O136" s="957"/>
      <c r="P136" s="957"/>
      <c r="Q136" s="957"/>
      <c r="R136" s="957"/>
      <c r="S136" s="957"/>
      <c r="T136" s="957"/>
      <c r="U136" s="957"/>
      <c r="V136" s="957"/>
      <c r="W136" s="957"/>
      <c r="X136" s="957"/>
      <c r="Y136" s="957"/>
      <c r="Z136" s="957"/>
      <c r="AA136" s="957"/>
      <c r="AB136" s="957"/>
      <c r="AC136" s="957"/>
      <c r="AD136" s="957"/>
      <c r="AE136" s="957"/>
      <c r="AF136" s="957"/>
      <c r="AG136" s="957"/>
      <c r="AH136" s="957"/>
      <c r="AI136" s="957"/>
      <c r="AJ136" s="957"/>
      <c r="AK136" s="957"/>
      <c r="AL136" s="957"/>
      <c r="AM136" s="957"/>
      <c r="AN136" s="957"/>
      <c r="AO136" s="957"/>
      <c r="AP136" s="957"/>
      <c r="AQ136" s="957"/>
      <c r="AR136" s="957"/>
      <c r="AS136" s="957"/>
      <c r="AT136" s="957"/>
      <c r="AU136" s="957"/>
      <c r="AV136" s="957"/>
      <c r="AW136" s="957"/>
      <c r="AX136" s="957"/>
      <c r="AY136" s="957"/>
      <c r="AZ136" s="957"/>
      <c r="BA136" s="957"/>
      <c r="BB136" s="957"/>
      <c r="BC136" s="957"/>
      <c r="BD136" s="957"/>
      <c r="BE136" s="957"/>
      <c r="BF136" s="957"/>
      <c r="BG136" s="957"/>
      <c r="BH136" s="957"/>
      <c r="BI136" s="957"/>
      <c r="BJ136" s="957"/>
      <c r="BK136" s="957"/>
      <c r="BL136" s="957"/>
      <c r="BM136" s="957"/>
      <c r="BN136" s="957"/>
      <c r="BO136" s="957"/>
      <c r="BP136" s="957"/>
      <c r="BQ136" s="957"/>
      <c r="BR136" s="957"/>
      <c r="BS136" s="957"/>
      <c r="BT136" s="957"/>
      <c r="BU136" s="957"/>
      <c r="BV136" s="957"/>
      <c r="BW136" s="957"/>
      <c r="BX136" s="957"/>
      <c r="BY136" s="957"/>
      <c r="BZ136" s="957"/>
      <c r="CA136" s="957"/>
      <c r="CB136" s="957"/>
      <c r="CC136" s="957"/>
      <c r="CD136" s="957"/>
      <c r="CE136" s="957"/>
      <c r="CF136" s="957"/>
      <c r="CG136" s="957"/>
      <c r="CH136" s="957"/>
      <c r="CI136" s="957"/>
      <c r="CJ136" s="957"/>
      <c r="CK136" s="957"/>
      <c r="CL136" s="957"/>
      <c r="CM136" s="957"/>
      <c r="CN136" s="957"/>
      <c r="CO136" s="957"/>
      <c r="CP136" s="957"/>
      <c r="CQ136" s="957"/>
      <c r="CR136" s="957"/>
      <c r="CS136" s="957"/>
      <c r="CT136" s="957"/>
      <c r="CU136" s="957"/>
      <c r="CV136" s="957"/>
      <c r="CW136" s="957"/>
      <c r="CX136" s="957"/>
      <c r="CY136" s="957"/>
      <c r="CZ136" s="957"/>
      <c r="DA136" s="957"/>
      <c r="DB136" s="957"/>
      <c r="DC136" s="957"/>
      <c r="DD136" s="957"/>
      <c r="DE136" s="957"/>
      <c r="DF136" s="957"/>
      <c r="DG136" s="957"/>
      <c r="DH136" s="957"/>
      <c r="DI136" s="957"/>
      <c r="DJ136" s="957"/>
      <c r="DK136" s="957"/>
      <c r="DL136" s="957"/>
      <c r="DM136" s="957"/>
      <c r="DN136" s="957"/>
      <c r="DO136" s="957"/>
      <c r="DP136" s="957"/>
      <c r="DQ136" s="957"/>
      <c r="DR136" s="957"/>
      <c r="DS136" s="957"/>
      <c r="DT136" s="957"/>
      <c r="DU136" s="957"/>
      <c r="DV136" s="957"/>
      <c r="DW136" s="957"/>
      <c r="DX136" s="957"/>
      <c r="DY136" s="957"/>
      <c r="DZ136" s="957"/>
      <c r="EA136" s="957"/>
      <c r="EB136" s="957"/>
      <c r="EC136" s="957"/>
      <c r="ED136" s="957"/>
      <c r="EE136" s="957"/>
      <c r="EF136" s="957"/>
      <c r="EG136" s="957"/>
      <c r="EH136" s="957"/>
      <c r="EI136" s="957"/>
      <c r="EJ136" s="957"/>
      <c r="EK136" s="957"/>
      <c r="EL136" s="957"/>
      <c r="EM136" s="957"/>
      <c r="EN136" s="957"/>
      <c r="EO136" s="957"/>
      <c r="EP136" s="957"/>
      <c r="EQ136" s="957"/>
      <c r="ER136" s="957"/>
      <c r="ES136" s="957"/>
      <c r="ET136" s="957"/>
      <c r="EU136" s="957"/>
      <c r="EV136" s="957"/>
      <c r="EW136" s="957"/>
      <c r="EX136" s="957"/>
      <c r="EY136" s="957"/>
      <c r="EZ136" s="957"/>
      <c r="FA136" s="957"/>
      <c r="FB136" s="957"/>
      <c r="FC136" s="957"/>
      <c r="FD136" s="957"/>
      <c r="FE136" s="957"/>
      <c r="FF136" s="957"/>
      <c r="FG136" s="957"/>
      <c r="FH136" s="957"/>
      <c r="FI136" s="957"/>
      <c r="FJ136" s="957"/>
      <c r="FK136" s="957"/>
      <c r="FL136" s="957"/>
      <c r="FM136" s="957"/>
      <c r="FN136" s="957"/>
      <c r="FO136" s="957"/>
      <c r="FP136" s="957"/>
      <c r="FQ136" s="957"/>
      <c r="FR136" s="957"/>
      <c r="FS136" s="957"/>
      <c r="FT136" s="957"/>
      <c r="FU136" s="957"/>
      <c r="FV136" s="957"/>
      <c r="FW136" s="957"/>
      <c r="FX136" s="957"/>
      <c r="FY136" s="957"/>
      <c r="FZ136" s="957"/>
      <c r="GA136" s="957"/>
      <c r="GB136" s="957"/>
      <c r="GC136" s="957"/>
      <c r="GD136" s="957"/>
      <c r="GE136" s="957"/>
      <c r="GF136" s="957"/>
      <c r="GG136" s="957"/>
    </row>
    <row r="137" spans="1:189">
      <c r="A137" s="960" t="s">
        <v>532</v>
      </c>
      <c r="B137" s="960" t="s">
        <v>549</v>
      </c>
      <c r="C137" s="957"/>
      <c r="D137" s="957"/>
      <c r="E137" s="957"/>
      <c r="F137" s="957"/>
      <c r="G137" s="957"/>
      <c r="H137" s="957"/>
      <c r="I137" s="957"/>
      <c r="J137" s="957"/>
      <c r="K137" s="957"/>
      <c r="L137" s="957"/>
      <c r="M137" s="957"/>
      <c r="N137" s="957"/>
      <c r="O137" s="957"/>
      <c r="P137" s="957"/>
      <c r="Q137" s="957"/>
      <c r="R137" s="957"/>
      <c r="S137" s="957"/>
      <c r="T137" s="957"/>
      <c r="U137" s="957"/>
      <c r="V137" s="957"/>
      <c r="W137" s="957"/>
      <c r="X137" s="957"/>
      <c r="Y137" s="957"/>
      <c r="Z137" s="957"/>
      <c r="AA137" s="957"/>
      <c r="AB137" s="957"/>
      <c r="AC137" s="957"/>
      <c r="AD137" s="957"/>
      <c r="AE137" s="957"/>
      <c r="AF137" s="957"/>
      <c r="AG137" s="957"/>
      <c r="AH137" s="957"/>
      <c r="AI137" s="957"/>
      <c r="AJ137" s="957"/>
      <c r="AK137" s="957"/>
      <c r="AL137" s="957"/>
      <c r="AM137" s="957"/>
      <c r="AN137" s="957"/>
      <c r="AO137" s="957"/>
      <c r="AP137" s="957"/>
      <c r="AQ137" s="957"/>
      <c r="AR137" s="957"/>
      <c r="AS137" s="957"/>
      <c r="AT137" s="957"/>
      <c r="AU137" s="957"/>
      <c r="AV137" s="957"/>
      <c r="AW137" s="957"/>
      <c r="AX137" s="957"/>
      <c r="AY137" s="957"/>
      <c r="AZ137" s="957"/>
      <c r="BA137" s="957"/>
      <c r="BB137" s="957"/>
      <c r="BC137" s="957"/>
      <c r="BD137" s="957"/>
      <c r="BE137" s="957"/>
      <c r="BF137" s="957"/>
      <c r="BG137" s="957"/>
      <c r="BH137" s="957"/>
      <c r="BI137" s="957"/>
      <c r="BJ137" s="957"/>
      <c r="BK137" s="957"/>
      <c r="BL137" s="957"/>
      <c r="BM137" s="957"/>
      <c r="BN137" s="957"/>
      <c r="BO137" s="957"/>
      <c r="BP137" s="957"/>
      <c r="BQ137" s="957"/>
      <c r="BR137" s="957"/>
      <c r="BS137" s="957"/>
      <c r="BT137" s="957"/>
      <c r="BU137" s="957"/>
      <c r="BV137" s="957"/>
      <c r="BW137" s="957"/>
      <c r="BX137" s="957"/>
      <c r="BY137" s="957"/>
      <c r="BZ137" s="957"/>
      <c r="CA137" s="957"/>
      <c r="CB137" s="957"/>
      <c r="CC137" s="957"/>
      <c r="CD137" s="957"/>
      <c r="CE137" s="957"/>
      <c r="CF137" s="957"/>
      <c r="CG137" s="957"/>
      <c r="CH137" s="957"/>
      <c r="CI137" s="957"/>
      <c r="CJ137" s="957"/>
      <c r="CK137" s="957"/>
      <c r="CL137" s="957"/>
      <c r="CM137" s="957"/>
      <c r="CN137" s="957"/>
      <c r="CO137" s="957"/>
      <c r="CP137" s="957"/>
      <c r="CQ137" s="957"/>
      <c r="CR137" s="957"/>
      <c r="CS137" s="957"/>
      <c r="CT137" s="957"/>
      <c r="CU137" s="957"/>
      <c r="CV137" s="957"/>
      <c r="CW137" s="957"/>
      <c r="CX137" s="957"/>
      <c r="CY137" s="957"/>
      <c r="CZ137" s="957"/>
      <c r="DA137" s="957"/>
      <c r="DB137" s="957"/>
      <c r="DC137" s="957"/>
      <c r="DD137" s="957"/>
      <c r="DE137" s="957"/>
      <c r="DF137" s="957"/>
      <c r="DG137" s="957"/>
      <c r="DH137" s="957"/>
      <c r="DI137" s="957"/>
      <c r="DJ137" s="957"/>
      <c r="DK137" s="957"/>
      <c r="DL137" s="957"/>
      <c r="DM137" s="957"/>
      <c r="DN137" s="957"/>
      <c r="DO137" s="957"/>
      <c r="DP137" s="957"/>
      <c r="DQ137" s="957"/>
      <c r="DR137" s="957"/>
      <c r="DS137" s="957"/>
      <c r="DT137" s="957"/>
      <c r="DU137" s="957"/>
      <c r="DV137" s="957"/>
      <c r="DW137" s="957"/>
      <c r="DX137" s="957"/>
      <c r="DY137" s="957"/>
      <c r="DZ137" s="957"/>
      <c r="EA137" s="957"/>
      <c r="EB137" s="957"/>
      <c r="EC137" s="957"/>
      <c r="ED137" s="957"/>
      <c r="EE137" s="957"/>
      <c r="EF137" s="957"/>
      <c r="EG137" s="957"/>
      <c r="EH137" s="957"/>
      <c r="EI137" s="957"/>
      <c r="EJ137" s="957"/>
      <c r="EK137" s="957"/>
      <c r="EL137" s="957"/>
      <c r="EM137" s="957"/>
      <c r="EN137" s="957"/>
      <c r="EO137" s="957"/>
      <c r="EP137" s="957"/>
      <c r="EQ137" s="957"/>
      <c r="ER137" s="957"/>
      <c r="ES137" s="957"/>
      <c r="ET137" s="957"/>
      <c r="EU137" s="957"/>
      <c r="EV137" s="957"/>
      <c r="EW137" s="957"/>
      <c r="EX137" s="957"/>
      <c r="EY137" s="957"/>
      <c r="EZ137" s="957"/>
      <c r="FA137" s="957"/>
      <c r="FB137" s="957"/>
      <c r="FC137" s="957"/>
      <c r="FD137" s="957"/>
      <c r="FE137" s="957"/>
      <c r="FF137" s="957"/>
      <c r="FG137" s="957"/>
      <c r="FH137" s="957"/>
      <c r="FI137" s="957"/>
      <c r="FJ137" s="957"/>
      <c r="FK137" s="957"/>
      <c r="FL137" s="957"/>
      <c r="FM137" s="957"/>
      <c r="FN137" s="957"/>
      <c r="FO137" s="957"/>
      <c r="FP137" s="957"/>
      <c r="FQ137" s="957"/>
      <c r="FR137" s="957"/>
      <c r="FS137" s="957"/>
      <c r="FT137" s="957"/>
      <c r="FU137" s="957"/>
      <c r="FV137" s="957"/>
      <c r="FW137" s="957"/>
      <c r="FX137" s="957"/>
      <c r="FY137" s="957"/>
      <c r="FZ137" s="957"/>
      <c r="GA137" s="957"/>
      <c r="GB137" s="957"/>
      <c r="GC137" s="957"/>
      <c r="GD137" s="957"/>
      <c r="GE137" s="957"/>
      <c r="GF137" s="957"/>
      <c r="GG137" s="957"/>
    </row>
    <row r="138" spans="1:189">
      <c r="A138" s="960" t="s">
        <v>534</v>
      </c>
      <c r="B138" s="960" t="s">
        <v>2</v>
      </c>
      <c r="C138" s="957"/>
      <c r="D138" s="957"/>
      <c r="E138" s="957"/>
      <c r="F138" s="957"/>
      <c r="G138" s="957"/>
      <c r="H138" s="957"/>
      <c r="I138" s="957"/>
      <c r="J138" s="957"/>
      <c r="K138" s="957"/>
      <c r="L138" s="957"/>
      <c r="M138" s="957"/>
      <c r="N138" s="957"/>
      <c r="O138" s="957"/>
      <c r="P138" s="957"/>
      <c r="Q138" s="957"/>
      <c r="R138" s="957"/>
      <c r="S138" s="957"/>
      <c r="T138" s="957"/>
      <c r="U138" s="957"/>
      <c r="V138" s="957"/>
      <c r="W138" s="957"/>
      <c r="X138" s="957"/>
      <c r="Y138" s="957"/>
      <c r="Z138" s="957"/>
      <c r="AA138" s="957"/>
      <c r="AB138" s="957"/>
      <c r="AC138" s="957"/>
      <c r="AD138" s="957"/>
      <c r="AE138" s="957"/>
      <c r="AF138" s="957"/>
      <c r="AG138" s="957"/>
      <c r="AH138" s="957"/>
      <c r="AI138" s="957"/>
      <c r="AJ138" s="957"/>
      <c r="AK138" s="957"/>
      <c r="AL138" s="957"/>
      <c r="AM138" s="957"/>
      <c r="AN138" s="957"/>
      <c r="AO138" s="957"/>
      <c r="AP138" s="957"/>
      <c r="AQ138" s="957"/>
      <c r="AR138" s="957"/>
      <c r="AS138" s="957"/>
      <c r="AT138" s="957"/>
      <c r="AU138" s="957"/>
      <c r="AV138" s="957"/>
      <c r="AW138" s="957"/>
      <c r="AX138" s="957"/>
      <c r="AY138" s="957"/>
      <c r="AZ138" s="957"/>
      <c r="BA138" s="957"/>
      <c r="BB138" s="957"/>
      <c r="BC138" s="957"/>
      <c r="BD138" s="957"/>
      <c r="BE138" s="957"/>
      <c r="BF138" s="957"/>
      <c r="BG138" s="957"/>
      <c r="BH138" s="957"/>
      <c r="BI138" s="957"/>
      <c r="BJ138" s="957"/>
      <c r="BK138" s="957"/>
      <c r="BL138" s="957"/>
      <c r="BM138" s="957"/>
      <c r="BN138" s="957"/>
      <c r="BO138" s="957"/>
      <c r="BP138" s="957"/>
      <c r="BQ138" s="957"/>
      <c r="BR138" s="957"/>
      <c r="BS138" s="957"/>
      <c r="BT138" s="957"/>
      <c r="BU138" s="957"/>
      <c r="BV138" s="957"/>
      <c r="BW138" s="957"/>
      <c r="BX138" s="957"/>
      <c r="BY138" s="957"/>
      <c r="BZ138" s="957"/>
      <c r="CA138" s="957"/>
      <c r="CB138" s="957"/>
      <c r="CC138" s="957"/>
      <c r="CD138" s="957"/>
      <c r="CE138" s="957"/>
      <c r="CF138" s="957"/>
      <c r="CG138" s="957"/>
      <c r="CH138" s="957"/>
      <c r="CI138" s="957"/>
      <c r="CJ138" s="957"/>
      <c r="CK138" s="957"/>
      <c r="CL138" s="957"/>
      <c r="CM138" s="957"/>
      <c r="CN138" s="957"/>
      <c r="CO138" s="957"/>
      <c r="CP138" s="957"/>
      <c r="CQ138" s="957"/>
      <c r="CR138" s="957"/>
      <c r="CS138" s="957"/>
      <c r="CT138" s="957"/>
      <c r="CU138" s="957"/>
      <c r="CV138" s="957"/>
      <c r="CW138" s="957"/>
      <c r="CX138" s="957"/>
      <c r="CY138" s="957"/>
      <c r="CZ138" s="957"/>
      <c r="DA138" s="957"/>
      <c r="DB138" s="957"/>
      <c r="DC138" s="957"/>
      <c r="DD138" s="957"/>
      <c r="DE138" s="957"/>
      <c r="DF138" s="957"/>
      <c r="DG138" s="957"/>
      <c r="DH138" s="957"/>
      <c r="DI138" s="957"/>
      <c r="DJ138" s="957"/>
      <c r="DK138" s="957"/>
      <c r="DL138" s="957"/>
      <c r="DM138" s="957"/>
      <c r="DN138" s="957"/>
      <c r="DO138" s="957"/>
      <c r="DP138" s="957"/>
      <c r="DQ138" s="957"/>
      <c r="DR138" s="957"/>
      <c r="DS138" s="957"/>
      <c r="DT138" s="957"/>
      <c r="DU138" s="957"/>
      <c r="DV138" s="957"/>
      <c r="DW138" s="957"/>
      <c r="DX138" s="957"/>
      <c r="DY138" s="957"/>
      <c r="DZ138" s="957"/>
      <c r="EA138" s="957"/>
      <c r="EB138" s="957"/>
      <c r="EC138" s="957"/>
      <c r="ED138" s="957"/>
      <c r="EE138" s="957"/>
      <c r="EF138" s="957"/>
      <c r="EG138" s="957"/>
      <c r="EH138" s="957"/>
      <c r="EI138" s="957"/>
      <c r="EJ138" s="957"/>
      <c r="EK138" s="957"/>
      <c r="EL138" s="957"/>
      <c r="EM138" s="957"/>
      <c r="EN138" s="957"/>
      <c r="EO138" s="957"/>
      <c r="EP138" s="957"/>
      <c r="EQ138" s="957"/>
      <c r="ER138" s="957"/>
      <c r="ES138" s="957"/>
      <c r="ET138" s="957"/>
      <c r="EU138" s="957"/>
      <c r="EV138" s="957"/>
      <c r="EW138" s="957"/>
      <c r="EX138" s="957"/>
      <c r="EY138" s="957"/>
      <c r="EZ138" s="957"/>
      <c r="FA138" s="957"/>
      <c r="FB138" s="957"/>
      <c r="FC138" s="957"/>
      <c r="FD138" s="957"/>
      <c r="FE138" s="957"/>
      <c r="FF138" s="957"/>
      <c r="FG138" s="957"/>
      <c r="FH138" s="957"/>
      <c r="FI138" s="957"/>
      <c r="FJ138" s="957"/>
      <c r="FK138" s="957"/>
      <c r="FL138" s="957"/>
      <c r="FM138" s="957"/>
      <c r="FN138" s="957"/>
      <c r="FO138" s="957"/>
      <c r="FP138" s="957"/>
      <c r="FQ138" s="957"/>
      <c r="FR138" s="957"/>
      <c r="FS138" s="957"/>
      <c r="FT138" s="957"/>
      <c r="FU138" s="957"/>
      <c r="FV138" s="957"/>
      <c r="FW138" s="957"/>
      <c r="FX138" s="957"/>
      <c r="FY138" s="957"/>
      <c r="FZ138" s="957"/>
      <c r="GA138" s="957"/>
      <c r="GB138" s="957"/>
      <c r="GC138" s="957"/>
      <c r="GD138" s="957"/>
      <c r="GE138" s="957"/>
      <c r="GF138" s="957"/>
      <c r="GG138" s="957"/>
    </row>
    <row r="139" spans="1:189">
      <c r="A139" s="923"/>
      <c r="H139" s="923"/>
      <c r="I139" s="923"/>
      <c r="J139" s="923"/>
      <c r="K139" s="923"/>
      <c r="L139" s="923"/>
      <c r="M139" s="923"/>
      <c r="N139" s="923"/>
      <c r="O139" s="923"/>
      <c r="P139" s="923"/>
      <c r="Q139" s="923"/>
      <c r="R139" s="923"/>
      <c r="S139" s="923"/>
      <c r="T139" s="923"/>
      <c r="U139" s="923"/>
      <c r="V139" s="923"/>
      <c r="W139" s="923"/>
      <c r="X139" s="923"/>
      <c r="Y139" s="923"/>
      <c r="Z139" s="923"/>
      <c r="AA139" s="923"/>
      <c r="AB139" s="923"/>
      <c r="AC139" s="923"/>
      <c r="AD139" s="923"/>
      <c r="AE139" s="923"/>
      <c r="AF139" s="923"/>
      <c r="AG139" s="923"/>
      <c r="AH139" s="923"/>
      <c r="AI139" s="923"/>
      <c r="AJ139" s="923"/>
      <c r="AK139" s="923"/>
      <c r="AL139" s="923"/>
      <c r="AM139" s="923"/>
      <c r="AN139" s="923"/>
      <c r="AO139" s="923"/>
      <c r="AP139" s="923"/>
      <c r="AQ139" s="923"/>
      <c r="AR139" s="923"/>
      <c r="AS139" s="923"/>
      <c r="AT139" s="923"/>
      <c r="AU139" s="923"/>
      <c r="AV139" s="923"/>
      <c r="AW139" s="923"/>
      <c r="AX139" s="923"/>
      <c r="AY139" s="923"/>
      <c r="AZ139" s="923"/>
      <c r="BA139" s="923"/>
      <c r="BB139" s="923"/>
      <c r="BC139" s="923"/>
      <c r="BD139" s="923"/>
      <c r="BE139" s="923"/>
      <c r="BF139" s="923"/>
      <c r="BG139" s="923"/>
      <c r="BH139" s="923"/>
      <c r="BI139" s="923"/>
      <c r="BJ139" s="923"/>
      <c r="BK139" s="923"/>
      <c r="BL139" s="923"/>
      <c r="BM139" s="923"/>
      <c r="BN139" s="923"/>
      <c r="BO139" s="923"/>
      <c r="BP139" s="923"/>
      <c r="BQ139" s="923"/>
      <c r="BR139" s="923"/>
      <c r="BS139" s="923"/>
      <c r="BT139" s="923"/>
      <c r="BU139" s="923"/>
      <c r="BV139" s="923"/>
      <c r="BW139" s="923"/>
      <c r="BX139" s="923"/>
      <c r="BY139" s="923"/>
      <c r="BZ139" s="923"/>
      <c r="CA139" s="923"/>
      <c r="CB139" s="923"/>
      <c r="CC139" s="923"/>
      <c r="CD139" s="923"/>
      <c r="CE139" s="923"/>
      <c r="CF139" s="923"/>
      <c r="CG139" s="923"/>
      <c r="CH139" s="923"/>
      <c r="CI139" s="923"/>
      <c r="CJ139" s="923"/>
      <c r="CK139" s="923"/>
      <c r="CL139" s="923"/>
      <c r="CM139" s="923"/>
      <c r="CN139" s="923"/>
      <c r="CO139" s="923"/>
      <c r="CP139" s="923"/>
      <c r="CQ139" s="923"/>
      <c r="CR139" s="923"/>
      <c r="CS139" s="923"/>
      <c r="CT139" s="923"/>
      <c r="CU139" s="923"/>
      <c r="CV139" s="923"/>
      <c r="CW139" s="923"/>
      <c r="CX139" s="923"/>
      <c r="CY139" s="923"/>
      <c r="CZ139" s="923"/>
      <c r="DA139" s="923"/>
      <c r="DB139" s="923"/>
      <c r="DC139" s="923"/>
      <c r="DD139" s="923"/>
      <c r="DE139" s="923"/>
      <c r="DF139" s="923"/>
      <c r="DG139" s="923"/>
      <c r="DH139" s="923"/>
      <c r="DI139" s="923"/>
      <c r="DJ139" s="923"/>
      <c r="DK139" s="923"/>
      <c r="DL139" s="923"/>
      <c r="DM139" s="923"/>
      <c r="DN139" s="923"/>
      <c r="DO139" s="923"/>
      <c r="DP139" s="923"/>
      <c r="DQ139" s="923"/>
      <c r="DR139" s="923"/>
      <c r="DS139" s="923"/>
      <c r="DT139" s="923"/>
      <c r="DU139" s="923"/>
      <c r="DV139" s="923"/>
      <c r="DW139" s="923"/>
      <c r="DX139" s="923"/>
      <c r="DY139" s="923"/>
      <c r="DZ139" s="923"/>
      <c r="EA139" s="923"/>
      <c r="EB139" s="923"/>
      <c r="EC139" s="923"/>
      <c r="ED139" s="923"/>
      <c r="EE139" s="923"/>
      <c r="EF139" s="923"/>
      <c r="EG139" s="923"/>
      <c r="EH139" s="923"/>
      <c r="EI139" s="923"/>
      <c r="EJ139" s="923"/>
      <c r="EK139" s="923"/>
      <c r="EL139" s="923"/>
      <c r="EM139" s="923"/>
      <c r="EN139" s="923"/>
      <c r="EO139" s="923"/>
      <c r="EP139" s="923"/>
      <c r="EQ139" s="923"/>
      <c r="ER139" s="923"/>
      <c r="ES139" s="923"/>
      <c r="ET139" s="923"/>
      <c r="EU139" s="923"/>
      <c r="EV139" s="923"/>
      <c r="EW139" s="923"/>
      <c r="EX139" s="923"/>
      <c r="EY139" s="923"/>
      <c r="EZ139" s="923"/>
      <c r="FA139" s="923"/>
      <c r="FB139" s="923"/>
      <c r="FC139" s="923"/>
      <c r="FD139" s="923"/>
      <c r="FE139" s="923"/>
      <c r="FF139" s="923"/>
      <c r="FG139" s="923"/>
      <c r="FH139" s="923"/>
      <c r="FI139" s="923"/>
      <c r="FJ139" s="923"/>
      <c r="FK139" s="923"/>
      <c r="FL139" s="923"/>
      <c r="FM139" s="923"/>
      <c r="FN139" s="923"/>
      <c r="FO139" s="923"/>
      <c r="FP139" s="923"/>
      <c r="FQ139" s="923"/>
      <c r="FR139" s="923"/>
      <c r="FS139" s="923"/>
      <c r="FT139" s="923"/>
      <c r="FU139" s="923"/>
      <c r="FV139" s="923"/>
      <c r="FW139" s="923"/>
      <c r="FX139" s="923"/>
      <c r="FY139" s="923"/>
      <c r="FZ139" s="923"/>
      <c r="GA139" s="923"/>
      <c r="GB139" s="923"/>
      <c r="GC139" s="923"/>
      <c r="GD139" s="923"/>
      <c r="GE139" s="923"/>
      <c r="GF139" s="923"/>
      <c r="GG139" s="923"/>
    </row>
    <row r="140" spans="1:189" ht="15" customHeight="1">
      <c r="A140" s="962" t="s">
        <v>35</v>
      </c>
      <c r="B140" s="1634" t="s">
        <v>895</v>
      </c>
      <c r="C140" s="1635"/>
      <c r="D140" s="1635"/>
      <c r="E140" s="1635"/>
      <c r="F140" s="1634" t="s">
        <v>896</v>
      </c>
      <c r="G140" s="1635"/>
      <c r="H140" s="1635"/>
      <c r="I140" s="1635"/>
      <c r="J140" s="1634" t="s">
        <v>897</v>
      </c>
      <c r="K140" s="1635"/>
      <c r="L140" s="1635"/>
      <c r="M140" s="1635"/>
      <c r="N140" s="1634" t="s">
        <v>898</v>
      </c>
      <c r="O140" s="1635"/>
      <c r="P140" s="1635"/>
      <c r="Q140" s="1635"/>
      <c r="R140" s="1634" t="s">
        <v>899</v>
      </c>
      <c r="S140" s="1635"/>
      <c r="T140" s="1635"/>
      <c r="U140" s="1635"/>
      <c r="V140" s="1634" t="s">
        <v>900</v>
      </c>
      <c r="W140" s="1635"/>
      <c r="X140" s="1635"/>
      <c r="Y140" s="1635"/>
      <c r="Z140" s="1634" t="s">
        <v>906</v>
      </c>
      <c r="AA140" s="1635"/>
      <c r="AB140" s="1635"/>
      <c r="AC140" s="1635"/>
      <c r="AD140" s="1634" t="s">
        <v>907</v>
      </c>
      <c r="AE140" s="1635"/>
      <c r="AF140" s="1635"/>
      <c r="AG140" s="1635"/>
      <c r="AH140" s="1634" t="s">
        <v>908</v>
      </c>
      <c r="AI140" s="1635"/>
      <c r="AJ140" s="1635"/>
      <c r="AK140" s="1635"/>
      <c r="AL140" s="1634" t="s">
        <v>909</v>
      </c>
      <c r="AM140" s="1635"/>
      <c r="AN140" s="1635"/>
      <c r="AO140" s="1635"/>
      <c r="AP140" s="1634" t="s">
        <v>910</v>
      </c>
      <c r="AQ140" s="1635"/>
      <c r="AR140" s="1635"/>
      <c r="AS140" s="1635"/>
      <c r="AT140" s="1634" t="s">
        <v>911</v>
      </c>
      <c r="AU140" s="1635"/>
      <c r="AV140" s="1635"/>
      <c r="AW140" s="1635"/>
      <c r="AX140" s="1634" t="s">
        <v>912</v>
      </c>
      <c r="AY140" s="1635"/>
      <c r="AZ140" s="1635"/>
      <c r="BA140" s="1635"/>
      <c r="BB140" s="1634" t="s">
        <v>913</v>
      </c>
      <c r="BC140" s="1635"/>
      <c r="BD140" s="1635"/>
      <c r="BE140" s="1635"/>
      <c r="BF140" s="1634" t="s">
        <v>914</v>
      </c>
      <c r="BG140" s="1635"/>
      <c r="BH140" s="1635"/>
      <c r="BI140" s="1635"/>
      <c r="BJ140" s="1634" t="s">
        <v>915</v>
      </c>
      <c r="BK140" s="1635"/>
      <c r="BL140" s="1635"/>
      <c r="BM140" s="1635"/>
      <c r="BN140" s="1634" t="s">
        <v>916</v>
      </c>
      <c r="BO140" s="1635"/>
      <c r="BP140" s="1635"/>
      <c r="BQ140" s="1635"/>
      <c r="BR140" s="1634" t="s">
        <v>917</v>
      </c>
      <c r="BS140" s="1635"/>
      <c r="BT140" s="1635"/>
      <c r="BU140" s="1635"/>
      <c r="BV140" s="1634" t="s">
        <v>918</v>
      </c>
      <c r="BW140" s="1635"/>
      <c r="BX140" s="1635"/>
      <c r="BY140" s="1635"/>
      <c r="BZ140" s="1634" t="s">
        <v>919</v>
      </c>
      <c r="CA140" s="1635"/>
      <c r="CB140" s="1635"/>
      <c r="CC140" s="1635"/>
      <c r="CD140" s="1634" t="s">
        <v>920</v>
      </c>
      <c r="CE140" s="1635"/>
      <c r="CF140" s="1635"/>
      <c r="CG140" s="1635"/>
      <c r="CH140" s="1634" t="s">
        <v>901</v>
      </c>
      <c r="CI140" s="1635"/>
      <c r="CJ140" s="1635"/>
      <c r="CK140" s="1635"/>
      <c r="CL140" s="1634" t="s">
        <v>902</v>
      </c>
      <c r="CM140" s="1635"/>
      <c r="CN140" s="1635"/>
      <c r="CO140" s="1635"/>
      <c r="CP140" s="1634" t="s">
        <v>903</v>
      </c>
      <c r="CQ140" s="1635"/>
      <c r="CR140" s="1635"/>
      <c r="CS140" s="1635"/>
      <c r="CT140" s="1634" t="s">
        <v>904</v>
      </c>
      <c r="CU140" s="1635"/>
      <c r="CV140" s="1635"/>
      <c r="CW140" s="1635"/>
      <c r="CX140" s="1634" t="s">
        <v>905</v>
      </c>
      <c r="CY140" s="1635"/>
      <c r="CZ140" s="1635"/>
      <c r="DA140" s="1635"/>
    </row>
    <row r="141" spans="1:189" ht="35.25" customHeight="1">
      <c r="A141" s="957"/>
      <c r="B141" s="961" t="s">
        <v>160</v>
      </c>
      <c r="C141" s="961" t="s">
        <v>161</v>
      </c>
      <c r="D141" s="961" t="s">
        <v>162</v>
      </c>
      <c r="E141" s="961" t="s">
        <v>163</v>
      </c>
      <c r="F141" s="961" t="s">
        <v>160</v>
      </c>
      <c r="G141" s="961" t="s">
        <v>161</v>
      </c>
      <c r="H141" s="961" t="s">
        <v>162</v>
      </c>
      <c r="I141" s="961" t="s">
        <v>163</v>
      </c>
      <c r="J141" s="961" t="s">
        <v>160</v>
      </c>
      <c r="K141" s="961" t="s">
        <v>161</v>
      </c>
      <c r="L141" s="961" t="s">
        <v>162</v>
      </c>
      <c r="M141" s="961" t="s">
        <v>163</v>
      </c>
      <c r="N141" s="961" t="s">
        <v>160</v>
      </c>
      <c r="O141" s="961" t="s">
        <v>161</v>
      </c>
      <c r="P141" s="961" t="s">
        <v>162</v>
      </c>
      <c r="Q141" s="961" t="s">
        <v>163</v>
      </c>
      <c r="R141" s="961" t="s">
        <v>160</v>
      </c>
      <c r="S141" s="961" t="s">
        <v>161</v>
      </c>
      <c r="T141" s="961" t="s">
        <v>162</v>
      </c>
      <c r="U141" s="961" t="s">
        <v>163</v>
      </c>
      <c r="V141" s="961" t="s">
        <v>160</v>
      </c>
      <c r="W141" s="961" t="s">
        <v>161</v>
      </c>
      <c r="X141" s="961" t="s">
        <v>162</v>
      </c>
      <c r="Y141" s="961" t="s">
        <v>163</v>
      </c>
      <c r="Z141" s="961" t="s">
        <v>160</v>
      </c>
      <c r="AA141" s="961" t="s">
        <v>161</v>
      </c>
      <c r="AB141" s="961" t="s">
        <v>162</v>
      </c>
      <c r="AC141" s="961" t="s">
        <v>163</v>
      </c>
      <c r="AD141" s="961" t="s">
        <v>160</v>
      </c>
      <c r="AE141" s="961" t="s">
        <v>161</v>
      </c>
      <c r="AF141" s="961" t="s">
        <v>162</v>
      </c>
      <c r="AG141" s="961" t="s">
        <v>163</v>
      </c>
      <c r="AH141" s="961" t="s">
        <v>160</v>
      </c>
      <c r="AI141" s="961" t="s">
        <v>161</v>
      </c>
      <c r="AJ141" s="961" t="s">
        <v>162</v>
      </c>
      <c r="AK141" s="961" t="s">
        <v>163</v>
      </c>
      <c r="AL141" s="961" t="s">
        <v>160</v>
      </c>
      <c r="AM141" s="961" t="s">
        <v>161</v>
      </c>
      <c r="AN141" s="961" t="s">
        <v>162</v>
      </c>
      <c r="AO141" s="961" t="s">
        <v>163</v>
      </c>
      <c r="AP141" s="961" t="s">
        <v>160</v>
      </c>
      <c r="AQ141" s="961" t="s">
        <v>161</v>
      </c>
      <c r="AR141" s="961" t="s">
        <v>162</v>
      </c>
      <c r="AS141" s="961" t="s">
        <v>163</v>
      </c>
      <c r="AT141" s="961" t="s">
        <v>160</v>
      </c>
      <c r="AU141" s="961" t="s">
        <v>161</v>
      </c>
      <c r="AV141" s="961" t="s">
        <v>162</v>
      </c>
      <c r="AW141" s="961" t="s">
        <v>163</v>
      </c>
      <c r="AX141" s="961" t="s">
        <v>160</v>
      </c>
      <c r="AY141" s="961" t="s">
        <v>161</v>
      </c>
      <c r="AZ141" s="961" t="s">
        <v>162</v>
      </c>
      <c r="BA141" s="961" t="s">
        <v>163</v>
      </c>
      <c r="BB141" s="961" t="s">
        <v>160</v>
      </c>
      <c r="BC141" s="961" t="s">
        <v>161</v>
      </c>
      <c r="BD141" s="961" t="s">
        <v>162</v>
      </c>
      <c r="BE141" s="961" t="s">
        <v>163</v>
      </c>
      <c r="BF141" s="961" t="s">
        <v>160</v>
      </c>
      <c r="BG141" s="961" t="s">
        <v>161</v>
      </c>
      <c r="BH141" s="961" t="s">
        <v>162</v>
      </c>
      <c r="BI141" s="961" t="s">
        <v>163</v>
      </c>
      <c r="BJ141" s="961" t="s">
        <v>160</v>
      </c>
      <c r="BK141" s="961" t="s">
        <v>161</v>
      </c>
      <c r="BL141" s="961" t="s">
        <v>162</v>
      </c>
      <c r="BM141" s="961" t="s">
        <v>163</v>
      </c>
      <c r="BN141" s="961" t="s">
        <v>160</v>
      </c>
      <c r="BO141" s="961" t="s">
        <v>161</v>
      </c>
      <c r="BP141" s="961" t="s">
        <v>162</v>
      </c>
      <c r="BQ141" s="961" t="s">
        <v>163</v>
      </c>
      <c r="BR141" s="961" t="s">
        <v>160</v>
      </c>
      <c r="BS141" s="961" t="s">
        <v>161</v>
      </c>
      <c r="BT141" s="961" t="s">
        <v>162</v>
      </c>
      <c r="BU141" s="961" t="s">
        <v>163</v>
      </c>
      <c r="BV141" s="961" t="s">
        <v>160</v>
      </c>
      <c r="BW141" s="961" t="s">
        <v>161</v>
      </c>
      <c r="BX141" s="961" t="s">
        <v>162</v>
      </c>
      <c r="BY141" s="961" t="s">
        <v>163</v>
      </c>
      <c r="BZ141" s="961" t="s">
        <v>160</v>
      </c>
      <c r="CA141" s="961" t="s">
        <v>161</v>
      </c>
      <c r="CB141" s="961" t="s">
        <v>162</v>
      </c>
      <c r="CC141" s="961" t="s">
        <v>163</v>
      </c>
      <c r="CD141" s="961" t="s">
        <v>160</v>
      </c>
      <c r="CE141" s="961" t="s">
        <v>161</v>
      </c>
      <c r="CF141" s="961" t="s">
        <v>162</v>
      </c>
      <c r="CG141" s="961" t="s">
        <v>163</v>
      </c>
      <c r="CH141" s="961" t="s">
        <v>160</v>
      </c>
      <c r="CI141" s="961" t="s">
        <v>161</v>
      </c>
      <c r="CJ141" s="961" t="s">
        <v>162</v>
      </c>
      <c r="CK141" s="961" t="s">
        <v>163</v>
      </c>
      <c r="CL141" s="961" t="s">
        <v>160</v>
      </c>
      <c r="CM141" s="961" t="s">
        <v>161</v>
      </c>
      <c r="CN141" s="961" t="s">
        <v>162</v>
      </c>
      <c r="CO141" s="961" t="s">
        <v>163</v>
      </c>
      <c r="CP141" s="961" t="s">
        <v>160</v>
      </c>
      <c r="CQ141" s="961" t="s">
        <v>161</v>
      </c>
      <c r="CR141" s="961" t="s">
        <v>162</v>
      </c>
      <c r="CS141" s="961" t="s">
        <v>163</v>
      </c>
      <c r="CT141" s="961" t="s">
        <v>160</v>
      </c>
      <c r="CU141" s="961" t="s">
        <v>161</v>
      </c>
      <c r="CV141" s="961" t="s">
        <v>162</v>
      </c>
      <c r="CW141" s="961" t="s">
        <v>163</v>
      </c>
      <c r="CX141" s="961" t="s">
        <v>160</v>
      </c>
      <c r="CY141" s="961" t="s">
        <v>161</v>
      </c>
      <c r="CZ141" s="961" t="s">
        <v>162</v>
      </c>
      <c r="DA141" s="961" t="s">
        <v>163</v>
      </c>
    </row>
    <row r="142" spans="1:189">
      <c r="A142" s="963" t="s">
        <v>618</v>
      </c>
      <c r="B142" s="964">
        <v>2518200</v>
      </c>
      <c r="C142" s="964">
        <v>3430000</v>
      </c>
      <c r="D142" s="965">
        <v>73.400000000000006</v>
      </c>
      <c r="E142" s="965">
        <v>1.2</v>
      </c>
      <c r="F142" s="964">
        <v>907600</v>
      </c>
      <c r="G142" s="964">
        <v>1598000</v>
      </c>
      <c r="H142" s="965">
        <v>56.8</v>
      </c>
      <c r="I142" s="965">
        <v>2</v>
      </c>
      <c r="J142" s="964">
        <v>1393900</v>
      </c>
      <c r="K142" s="964">
        <v>1740800</v>
      </c>
      <c r="L142" s="965">
        <v>80.099999999999994</v>
      </c>
      <c r="M142" s="965">
        <v>1.6</v>
      </c>
      <c r="N142" s="964">
        <v>506200</v>
      </c>
      <c r="O142" s="964">
        <v>763500</v>
      </c>
      <c r="P142" s="965">
        <v>66.3</v>
      </c>
      <c r="Q142" s="965">
        <v>2.8</v>
      </c>
      <c r="R142" s="964">
        <v>1124300</v>
      </c>
      <c r="S142" s="964">
        <v>1689300</v>
      </c>
      <c r="T142" s="965">
        <v>66.599999999999994</v>
      </c>
      <c r="U142" s="965">
        <v>1.8</v>
      </c>
      <c r="V142" s="964">
        <v>401300</v>
      </c>
      <c r="W142" s="964">
        <v>834500</v>
      </c>
      <c r="X142" s="965">
        <v>48.1</v>
      </c>
      <c r="Y142" s="965">
        <v>2.7</v>
      </c>
      <c r="Z142" s="964">
        <v>53900</v>
      </c>
      <c r="AA142" s="964">
        <v>90800</v>
      </c>
      <c r="AB142" s="965">
        <v>59.3</v>
      </c>
      <c r="AC142" s="965">
        <v>8.3000000000000007</v>
      </c>
      <c r="AD142" s="964">
        <v>225100</v>
      </c>
      <c r="AE142" s="964">
        <v>332600</v>
      </c>
      <c r="AF142" s="965">
        <v>67.7</v>
      </c>
      <c r="AG142" s="965">
        <v>4.2</v>
      </c>
      <c r="AH142" s="964">
        <v>101300</v>
      </c>
      <c r="AI142" s="964">
        <v>234600</v>
      </c>
      <c r="AJ142" s="965">
        <v>43.2</v>
      </c>
      <c r="AK142" s="965">
        <v>5</v>
      </c>
      <c r="AL142" s="964">
        <v>294900</v>
      </c>
      <c r="AM142" s="964">
        <v>514800</v>
      </c>
      <c r="AN142" s="965">
        <v>57.3</v>
      </c>
      <c r="AO142" s="965">
        <v>3.5</v>
      </c>
      <c r="AP142" s="964">
        <v>232400</v>
      </c>
      <c r="AQ142" s="964">
        <v>425100</v>
      </c>
      <c r="AR142" s="965">
        <v>54.7</v>
      </c>
      <c r="AS142" s="965">
        <v>3.9</v>
      </c>
      <c r="AT142" s="964">
        <v>24800</v>
      </c>
      <c r="AU142" s="964">
        <v>37600</v>
      </c>
      <c r="AV142" s="965">
        <v>66.099999999999994</v>
      </c>
      <c r="AW142" s="965">
        <v>12.8</v>
      </c>
      <c r="AX142" s="964">
        <v>130100</v>
      </c>
      <c r="AY142" s="964">
        <v>172100</v>
      </c>
      <c r="AZ142" s="965">
        <v>75.599999999999994</v>
      </c>
      <c r="BA142" s="965">
        <v>5.6</v>
      </c>
      <c r="BB142" s="964">
        <v>74200</v>
      </c>
      <c r="BC142" s="964">
        <v>121700</v>
      </c>
      <c r="BD142" s="965">
        <v>60.9</v>
      </c>
      <c r="BE142" s="965">
        <v>7</v>
      </c>
      <c r="BF142" s="964">
        <v>139500</v>
      </c>
      <c r="BG142" s="964">
        <v>219300</v>
      </c>
      <c r="BH142" s="965">
        <v>63.6</v>
      </c>
      <c r="BI142" s="965">
        <v>5.4</v>
      </c>
      <c r="BJ142" s="964">
        <v>137600</v>
      </c>
      <c r="BK142" s="964">
        <v>212800</v>
      </c>
      <c r="BL142" s="965">
        <v>64.7</v>
      </c>
      <c r="BM142" s="965">
        <v>5.4</v>
      </c>
      <c r="BN142" s="964">
        <v>29000</v>
      </c>
      <c r="BO142" s="964">
        <v>53200</v>
      </c>
      <c r="BP142" s="965">
        <v>54.5</v>
      </c>
      <c r="BQ142" s="965">
        <v>10.7</v>
      </c>
      <c r="BR142" s="964">
        <v>95000</v>
      </c>
      <c r="BS142" s="964">
        <v>160500</v>
      </c>
      <c r="BT142" s="965">
        <v>59.2</v>
      </c>
      <c r="BU142" s="965">
        <v>6.2</v>
      </c>
      <c r="BV142" s="964">
        <v>27200</v>
      </c>
      <c r="BW142" s="964">
        <v>112900</v>
      </c>
      <c r="BX142" s="965">
        <v>24</v>
      </c>
      <c r="BY142" s="965">
        <v>6</v>
      </c>
      <c r="BZ142" s="964">
        <v>155300</v>
      </c>
      <c r="CA142" s="964">
        <v>295500</v>
      </c>
      <c r="CB142" s="965">
        <v>52.6</v>
      </c>
      <c r="CC142" s="965">
        <v>4.5</v>
      </c>
      <c r="CD142" s="964">
        <v>94800</v>
      </c>
      <c r="CE142" s="964">
        <v>212400</v>
      </c>
      <c r="CF142" s="965">
        <v>44.6</v>
      </c>
      <c r="CG142" s="965">
        <v>5.3</v>
      </c>
      <c r="CH142" s="964">
        <v>90800</v>
      </c>
      <c r="CI142" s="964">
        <v>5039000</v>
      </c>
      <c r="CJ142" s="965">
        <v>1.8</v>
      </c>
      <c r="CK142" s="965">
        <v>0.3</v>
      </c>
      <c r="CL142" s="964">
        <v>332600</v>
      </c>
      <c r="CM142" s="964">
        <v>5039000</v>
      </c>
      <c r="CN142" s="965">
        <v>6.6</v>
      </c>
      <c r="CO142" s="965">
        <v>0.6</v>
      </c>
      <c r="CP142" s="964">
        <v>234600</v>
      </c>
      <c r="CQ142" s="964">
        <v>5039000</v>
      </c>
      <c r="CR142" s="965">
        <v>4.7</v>
      </c>
      <c r="CS142" s="965">
        <v>0.5</v>
      </c>
      <c r="CT142" s="964">
        <v>514800</v>
      </c>
      <c r="CU142" s="964">
        <v>5039000</v>
      </c>
      <c r="CV142" s="965">
        <v>10.199999999999999</v>
      </c>
      <c r="CW142" s="965">
        <v>0.7</v>
      </c>
      <c r="CX142" s="964">
        <v>425100</v>
      </c>
      <c r="CY142" s="964">
        <v>5039000</v>
      </c>
      <c r="CZ142" s="965">
        <v>8.4</v>
      </c>
      <c r="DA142" s="965">
        <v>0.6</v>
      </c>
    </row>
    <row r="143" spans="1:189">
      <c r="A143" s="963" t="s">
        <v>619</v>
      </c>
      <c r="B143" s="964">
        <v>2502400</v>
      </c>
      <c r="C143" s="964">
        <v>3407000</v>
      </c>
      <c r="D143" s="965">
        <v>73.400000000000006</v>
      </c>
      <c r="E143" s="965">
        <v>1.2</v>
      </c>
      <c r="F143" s="964">
        <v>968600</v>
      </c>
      <c r="G143" s="964">
        <v>1695500</v>
      </c>
      <c r="H143" s="965">
        <v>57.1</v>
      </c>
      <c r="I143" s="965">
        <v>2</v>
      </c>
      <c r="J143" s="964">
        <v>1373700</v>
      </c>
      <c r="K143" s="964">
        <v>1723400</v>
      </c>
      <c r="L143" s="965">
        <v>79.7</v>
      </c>
      <c r="M143" s="965">
        <v>1.6</v>
      </c>
      <c r="N143" s="964">
        <v>525600</v>
      </c>
      <c r="O143" s="964">
        <v>811500</v>
      </c>
      <c r="P143" s="965">
        <v>64.8</v>
      </c>
      <c r="Q143" s="965">
        <v>2.8</v>
      </c>
      <c r="R143" s="964">
        <v>1128700</v>
      </c>
      <c r="S143" s="964">
        <v>1683600</v>
      </c>
      <c r="T143" s="965">
        <v>67</v>
      </c>
      <c r="U143" s="965">
        <v>1.8</v>
      </c>
      <c r="V143" s="964">
        <v>443000</v>
      </c>
      <c r="W143" s="964">
        <v>884000</v>
      </c>
      <c r="X143" s="965">
        <v>50.1</v>
      </c>
      <c r="Y143" s="965">
        <v>2.7</v>
      </c>
      <c r="Z143" s="964">
        <v>58700</v>
      </c>
      <c r="AA143" s="964">
        <v>94600</v>
      </c>
      <c r="AB143" s="965">
        <v>62.1</v>
      </c>
      <c r="AC143" s="965">
        <v>8.1999999999999993</v>
      </c>
      <c r="AD143" s="964">
        <v>223600</v>
      </c>
      <c r="AE143" s="964">
        <v>330700</v>
      </c>
      <c r="AF143" s="965">
        <v>67.599999999999994</v>
      </c>
      <c r="AG143" s="965">
        <v>4.4000000000000004</v>
      </c>
      <c r="AH143" s="964">
        <v>98800</v>
      </c>
      <c r="AI143" s="964">
        <v>230900</v>
      </c>
      <c r="AJ143" s="965">
        <v>42.8</v>
      </c>
      <c r="AK143" s="965">
        <v>5.2</v>
      </c>
      <c r="AL143" s="964">
        <v>317900</v>
      </c>
      <c r="AM143" s="964">
        <v>551200</v>
      </c>
      <c r="AN143" s="965">
        <v>57.7</v>
      </c>
      <c r="AO143" s="965">
        <v>3.5</v>
      </c>
      <c r="AP143" s="964">
        <v>269600</v>
      </c>
      <c r="AQ143" s="964">
        <v>488200</v>
      </c>
      <c r="AR143" s="965">
        <v>55.2</v>
      </c>
      <c r="AS143" s="965">
        <v>3.7</v>
      </c>
      <c r="AT143" s="964">
        <v>27300</v>
      </c>
      <c r="AU143" s="964">
        <v>43400</v>
      </c>
      <c r="AV143" s="965">
        <v>63</v>
      </c>
      <c r="AW143" s="965">
        <v>12.4</v>
      </c>
      <c r="AX143" s="964">
        <v>125500</v>
      </c>
      <c r="AY143" s="964">
        <v>171000</v>
      </c>
      <c r="AZ143" s="965">
        <v>73.400000000000006</v>
      </c>
      <c r="BA143" s="965">
        <v>5.8</v>
      </c>
      <c r="BB143" s="964">
        <v>72600</v>
      </c>
      <c r="BC143" s="964">
        <v>117600</v>
      </c>
      <c r="BD143" s="965">
        <v>61.8</v>
      </c>
      <c r="BE143" s="965">
        <v>7.4</v>
      </c>
      <c r="BF143" s="964">
        <v>149900</v>
      </c>
      <c r="BG143" s="964">
        <v>243600</v>
      </c>
      <c r="BH143" s="965">
        <v>61.5</v>
      </c>
      <c r="BI143" s="965">
        <v>5.3</v>
      </c>
      <c r="BJ143" s="964">
        <v>150300</v>
      </c>
      <c r="BK143" s="964">
        <v>236000</v>
      </c>
      <c r="BL143" s="965">
        <v>63.7</v>
      </c>
      <c r="BM143" s="965">
        <v>5.3</v>
      </c>
      <c r="BN143" s="964">
        <v>31400</v>
      </c>
      <c r="BO143" s="964">
        <v>51300</v>
      </c>
      <c r="BP143" s="965">
        <v>61.3</v>
      </c>
      <c r="BQ143" s="965">
        <v>10.9</v>
      </c>
      <c r="BR143" s="964">
        <v>98100</v>
      </c>
      <c r="BS143" s="964">
        <v>159600</v>
      </c>
      <c r="BT143" s="965">
        <v>61.4</v>
      </c>
      <c r="BU143" s="965">
        <v>6.4</v>
      </c>
      <c r="BV143" s="964">
        <v>26100</v>
      </c>
      <c r="BW143" s="964">
        <v>113300</v>
      </c>
      <c r="BX143" s="965">
        <v>23.1</v>
      </c>
      <c r="BY143" s="965">
        <v>6.1</v>
      </c>
      <c r="BZ143" s="964">
        <v>168000</v>
      </c>
      <c r="CA143" s="964">
        <v>307500</v>
      </c>
      <c r="CB143" s="965">
        <v>54.6</v>
      </c>
      <c r="CC143" s="965">
        <v>4.5999999999999996</v>
      </c>
      <c r="CD143" s="964">
        <v>119300</v>
      </c>
      <c r="CE143" s="964">
        <v>252200</v>
      </c>
      <c r="CF143" s="965">
        <v>47.3</v>
      </c>
      <c r="CG143" s="965">
        <v>5</v>
      </c>
      <c r="CH143" s="964">
        <v>94600</v>
      </c>
      <c r="CI143" s="964">
        <v>5112400</v>
      </c>
      <c r="CJ143" s="965">
        <v>1.9</v>
      </c>
      <c r="CK143" s="965">
        <v>0.3</v>
      </c>
      <c r="CL143" s="964">
        <v>330700</v>
      </c>
      <c r="CM143" s="964">
        <v>5112400</v>
      </c>
      <c r="CN143" s="965">
        <v>6.5</v>
      </c>
      <c r="CO143" s="965">
        <v>0.6</v>
      </c>
      <c r="CP143" s="964">
        <v>230900</v>
      </c>
      <c r="CQ143" s="964">
        <v>5112400</v>
      </c>
      <c r="CR143" s="965">
        <v>4.5</v>
      </c>
      <c r="CS143" s="965">
        <v>0.5</v>
      </c>
      <c r="CT143" s="964">
        <v>551200</v>
      </c>
      <c r="CU143" s="964">
        <v>5112400</v>
      </c>
      <c r="CV143" s="965">
        <v>10.8</v>
      </c>
      <c r="CW143" s="965">
        <v>0.7</v>
      </c>
      <c r="CX143" s="964">
        <v>488200</v>
      </c>
      <c r="CY143" s="964">
        <v>5112400</v>
      </c>
      <c r="CZ143" s="965">
        <v>9.5</v>
      </c>
      <c r="DA143" s="965">
        <v>0.7</v>
      </c>
    </row>
    <row r="144" spans="1:189">
      <c r="A144" s="963" t="s">
        <v>620</v>
      </c>
      <c r="B144" s="964">
        <v>2489900</v>
      </c>
      <c r="C144" s="964">
        <v>3384800</v>
      </c>
      <c r="D144" s="965">
        <v>73.599999999999994</v>
      </c>
      <c r="E144" s="965">
        <v>1.2</v>
      </c>
      <c r="F144" s="964">
        <v>1031200</v>
      </c>
      <c r="G144" s="964">
        <v>1786600</v>
      </c>
      <c r="H144" s="965">
        <v>57.7</v>
      </c>
      <c r="I144" s="965">
        <v>1.9</v>
      </c>
      <c r="J144" s="964">
        <v>1363400</v>
      </c>
      <c r="K144" s="964">
        <v>1711300</v>
      </c>
      <c r="L144" s="965">
        <v>79.7</v>
      </c>
      <c r="M144" s="965">
        <v>1.6</v>
      </c>
      <c r="N144" s="964">
        <v>569200</v>
      </c>
      <c r="O144" s="964">
        <v>852700</v>
      </c>
      <c r="P144" s="965">
        <v>66.8</v>
      </c>
      <c r="Q144" s="965">
        <v>2.8</v>
      </c>
      <c r="R144" s="964">
        <v>1126500</v>
      </c>
      <c r="S144" s="964">
        <v>1673500</v>
      </c>
      <c r="T144" s="965">
        <v>67.3</v>
      </c>
      <c r="U144" s="965">
        <v>1.8</v>
      </c>
      <c r="V144" s="964">
        <v>462000</v>
      </c>
      <c r="W144" s="964">
        <v>933900</v>
      </c>
      <c r="X144" s="965">
        <v>49.5</v>
      </c>
      <c r="Y144" s="965">
        <v>2.6</v>
      </c>
      <c r="Z144" s="964">
        <v>63700</v>
      </c>
      <c r="AA144" s="964">
        <v>101400</v>
      </c>
      <c r="AB144" s="965">
        <v>62.8</v>
      </c>
      <c r="AC144" s="965">
        <v>8</v>
      </c>
      <c r="AD144" s="964">
        <v>233800</v>
      </c>
      <c r="AE144" s="964">
        <v>342900</v>
      </c>
      <c r="AF144" s="965">
        <v>68.2</v>
      </c>
      <c r="AG144" s="965">
        <v>4.3</v>
      </c>
      <c r="AH144" s="964">
        <v>107200</v>
      </c>
      <c r="AI144" s="964">
        <v>244700</v>
      </c>
      <c r="AJ144" s="965">
        <v>43.8</v>
      </c>
      <c r="AK144" s="965">
        <v>5.2</v>
      </c>
      <c r="AL144" s="964">
        <v>338300</v>
      </c>
      <c r="AM144" s="964">
        <v>571200</v>
      </c>
      <c r="AN144" s="965">
        <v>59.2</v>
      </c>
      <c r="AO144" s="965">
        <v>3.4</v>
      </c>
      <c r="AP144" s="964">
        <v>288200</v>
      </c>
      <c r="AQ144" s="964">
        <v>526500</v>
      </c>
      <c r="AR144" s="965">
        <v>54.7</v>
      </c>
      <c r="AS144" s="965">
        <v>3.6</v>
      </c>
      <c r="AT144" s="964">
        <v>29700</v>
      </c>
      <c r="AU144" s="964">
        <v>45400</v>
      </c>
      <c r="AV144" s="965">
        <v>65.3</v>
      </c>
      <c r="AW144" s="965">
        <v>12.4</v>
      </c>
      <c r="AX144" s="964">
        <v>132900</v>
      </c>
      <c r="AY144" s="964">
        <v>176900</v>
      </c>
      <c r="AZ144" s="965">
        <v>75.099999999999994</v>
      </c>
      <c r="BA144" s="965">
        <v>5.7</v>
      </c>
      <c r="BB144" s="964">
        <v>79300</v>
      </c>
      <c r="BC144" s="964">
        <v>126500</v>
      </c>
      <c r="BD144" s="965">
        <v>62.7</v>
      </c>
      <c r="BE144" s="965">
        <v>7.2</v>
      </c>
      <c r="BF144" s="964">
        <v>158600</v>
      </c>
      <c r="BG144" s="964">
        <v>246700</v>
      </c>
      <c r="BH144" s="965">
        <v>64.3</v>
      </c>
      <c r="BI144" s="965">
        <v>5.2</v>
      </c>
      <c r="BJ144" s="964">
        <v>168800</v>
      </c>
      <c r="BK144" s="964">
        <v>257200</v>
      </c>
      <c r="BL144" s="965">
        <v>65.599999999999994</v>
      </c>
      <c r="BM144" s="965">
        <v>5</v>
      </c>
      <c r="BN144" s="964">
        <v>34100</v>
      </c>
      <c r="BO144" s="964">
        <v>56000</v>
      </c>
      <c r="BP144" s="965">
        <v>60.8</v>
      </c>
      <c r="BQ144" s="965">
        <v>10.5</v>
      </c>
      <c r="BR144" s="964">
        <v>101000</v>
      </c>
      <c r="BS144" s="964">
        <v>166000</v>
      </c>
      <c r="BT144" s="965">
        <v>60.8</v>
      </c>
      <c r="BU144" s="965">
        <v>6.3</v>
      </c>
      <c r="BV144" s="964">
        <v>28000</v>
      </c>
      <c r="BW144" s="964">
        <v>118200</v>
      </c>
      <c r="BX144" s="965">
        <v>23.7</v>
      </c>
      <c r="BY144" s="965">
        <v>6.3</v>
      </c>
      <c r="BZ144" s="964">
        <v>179600</v>
      </c>
      <c r="CA144" s="964">
        <v>324400</v>
      </c>
      <c r="CB144" s="965">
        <v>55.4</v>
      </c>
      <c r="CC144" s="965">
        <v>4.5</v>
      </c>
      <c r="CD144" s="964">
        <v>119400</v>
      </c>
      <c r="CE144" s="964">
        <v>269300</v>
      </c>
      <c r="CF144" s="965">
        <v>44.3</v>
      </c>
      <c r="CG144" s="965">
        <v>4.8</v>
      </c>
      <c r="CH144" s="964">
        <v>101400</v>
      </c>
      <c r="CI144" s="964">
        <v>5183500</v>
      </c>
      <c r="CJ144" s="965">
        <v>2</v>
      </c>
      <c r="CK144" s="965">
        <v>0.3</v>
      </c>
      <c r="CL144" s="964">
        <v>342900</v>
      </c>
      <c r="CM144" s="964">
        <v>5183500</v>
      </c>
      <c r="CN144" s="965">
        <v>6.6</v>
      </c>
      <c r="CO144" s="965">
        <v>0.6</v>
      </c>
      <c r="CP144" s="964">
        <v>244700</v>
      </c>
      <c r="CQ144" s="964">
        <v>5183500</v>
      </c>
      <c r="CR144" s="965">
        <v>4.7</v>
      </c>
      <c r="CS144" s="965">
        <v>0.5</v>
      </c>
      <c r="CT144" s="964">
        <v>571200</v>
      </c>
      <c r="CU144" s="964">
        <v>5183500</v>
      </c>
      <c r="CV144" s="965">
        <v>11</v>
      </c>
      <c r="CW144" s="965">
        <v>0.7</v>
      </c>
      <c r="CX144" s="964">
        <v>526500</v>
      </c>
      <c r="CY144" s="964">
        <v>5183500</v>
      </c>
      <c r="CZ144" s="965">
        <v>10.199999999999999</v>
      </c>
      <c r="DA144" s="965">
        <v>0.7</v>
      </c>
    </row>
    <row r="145" spans="1:195">
      <c r="A145" s="963" t="s">
        <v>621</v>
      </c>
      <c r="B145" s="964">
        <v>2495600</v>
      </c>
      <c r="C145" s="964">
        <v>3387000</v>
      </c>
      <c r="D145" s="965">
        <v>73.7</v>
      </c>
      <c r="E145" s="965">
        <v>1.2</v>
      </c>
      <c r="F145" s="964">
        <v>1108800</v>
      </c>
      <c r="G145" s="964">
        <v>1867400</v>
      </c>
      <c r="H145" s="965">
        <v>59.4</v>
      </c>
      <c r="I145" s="965">
        <v>1.9</v>
      </c>
      <c r="J145" s="964">
        <v>1373800</v>
      </c>
      <c r="K145" s="964">
        <v>1711400</v>
      </c>
      <c r="L145" s="965">
        <v>80.3</v>
      </c>
      <c r="M145" s="965">
        <v>1.6</v>
      </c>
      <c r="N145" s="964">
        <v>614700</v>
      </c>
      <c r="O145" s="964">
        <v>896200</v>
      </c>
      <c r="P145" s="965">
        <v>68.599999999999994</v>
      </c>
      <c r="Q145" s="965">
        <v>2.7</v>
      </c>
      <c r="R145" s="964">
        <v>1121900</v>
      </c>
      <c r="S145" s="964">
        <v>1675600</v>
      </c>
      <c r="T145" s="965">
        <v>67</v>
      </c>
      <c r="U145" s="965">
        <v>1.8</v>
      </c>
      <c r="V145" s="964">
        <v>494100</v>
      </c>
      <c r="W145" s="964">
        <v>971200</v>
      </c>
      <c r="X145" s="965">
        <v>50.9</v>
      </c>
      <c r="Y145" s="965">
        <v>2.6</v>
      </c>
      <c r="Z145" s="964">
        <v>63900</v>
      </c>
      <c r="AA145" s="964">
        <v>106900</v>
      </c>
      <c r="AB145" s="965">
        <v>59.7</v>
      </c>
      <c r="AC145" s="965">
        <v>7.9</v>
      </c>
      <c r="AD145" s="964">
        <v>241500</v>
      </c>
      <c r="AE145" s="964">
        <v>348100</v>
      </c>
      <c r="AF145" s="965">
        <v>69.400000000000006</v>
      </c>
      <c r="AG145" s="965">
        <v>4.3</v>
      </c>
      <c r="AH145" s="964">
        <v>112200</v>
      </c>
      <c r="AI145" s="964">
        <v>256700</v>
      </c>
      <c r="AJ145" s="965">
        <v>43.7</v>
      </c>
      <c r="AK145" s="965">
        <v>5.2</v>
      </c>
      <c r="AL145" s="964">
        <v>354700</v>
      </c>
      <c r="AM145" s="964">
        <v>573300</v>
      </c>
      <c r="AN145" s="965">
        <v>61.9</v>
      </c>
      <c r="AO145" s="965">
        <v>3.4</v>
      </c>
      <c r="AP145" s="964">
        <v>336600</v>
      </c>
      <c r="AQ145" s="964">
        <v>582400</v>
      </c>
      <c r="AR145" s="965">
        <v>57.8</v>
      </c>
      <c r="AS145" s="965">
        <v>3.4</v>
      </c>
      <c r="AT145" s="964">
        <v>29600</v>
      </c>
      <c r="AU145" s="964">
        <v>47900</v>
      </c>
      <c r="AV145" s="965">
        <v>61.9</v>
      </c>
      <c r="AW145" s="965">
        <v>12.4</v>
      </c>
      <c r="AX145" s="964">
        <v>139800</v>
      </c>
      <c r="AY145" s="964">
        <v>179400</v>
      </c>
      <c r="AZ145" s="965">
        <v>77.900000000000006</v>
      </c>
      <c r="BA145" s="965">
        <v>5.6</v>
      </c>
      <c r="BB145" s="964">
        <v>80700</v>
      </c>
      <c r="BC145" s="964">
        <v>130000</v>
      </c>
      <c r="BD145" s="965">
        <v>62.1</v>
      </c>
      <c r="BE145" s="965">
        <v>7.4</v>
      </c>
      <c r="BF145" s="964">
        <v>165100</v>
      </c>
      <c r="BG145" s="964">
        <v>249600</v>
      </c>
      <c r="BH145" s="965">
        <v>66.099999999999994</v>
      </c>
      <c r="BI145" s="965">
        <v>5.2</v>
      </c>
      <c r="BJ145" s="964">
        <v>199500</v>
      </c>
      <c r="BK145" s="964">
        <v>289300</v>
      </c>
      <c r="BL145" s="965">
        <v>69</v>
      </c>
      <c r="BM145" s="965">
        <v>4.7</v>
      </c>
      <c r="BN145" s="964">
        <v>34200</v>
      </c>
      <c r="BO145" s="964">
        <v>59000</v>
      </c>
      <c r="BP145" s="965">
        <v>58</v>
      </c>
      <c r="BQ145" s="965">
        <v>10.4</v>
      </c>
      <c r="BR145" s="964">
        <v>101600</v>
      </c>
      <c r="BS145" s="964">
        <v>168800</v>
      </c>
      <c r="BT145" s="965">
        <v>60.2</v>
      </c>
      <c r="BU145" s="965">
        <v>6.3</v>
      </c>
      <c r="BV145" s="964">
        <v>31500</v>
      </c>
      <c r="BW145" s="964">
        <v>126700</v>
      </c>
      <c r="BX145" s="965">
        <v>24.9</v>
      </c>
      <c r="BY145" s="965">
        <v>6.3</v>
      </c>
      <c r="BZ145" s="964">
        <v>189600</v>
      </c>
      <c r="CA145" s="964">
        <v>323700</v>
      </c>
      <c r="CB145" s="965">
        <v>58.6</v>
      </c>
      <c r="CC145" s="965">
        <v>4.4000000000000004</v>
      </c>
      <c r="CD145" s="964">
        <v>137100</v>
      </c>
      <c r="CE145" s="964">
        <v>293100</v>
      </c>
      <c r="CF145" s="965">
        <v>46.8</v>
      </c>
      <c r="CG145" s="965">
        <v>4.7</v>
      </c>
      <c r="CH145" s="964">
        <v>106900</v>
      </c>
      <c r="CI145" s="964">
        <v>5262000</v>
      </c>
      <c r="CJ145" s="965">
        <v>2</v>
      </c>
      <c r="CK145" s="965">
        <v>0.3</v>
      </c>
      <c r="CL145" s="964">
        <v>348100</v>
      </c>
      <c r="CM145" s="964">
        <v>5262000</v>
      </c>
      <c r="CN145" s="965">
        <v>6.6</v>
      </c>
      <c r="CO145" s="965">
        <v>0.6</v>
      </c>
      <c r="CP145" s="964">
        <v>256700</v>
      </c>
      <c r="CQ145" s="964">
        <v>5262000</v>
      </c>
      <c r="CR145" s="965">
        <v>4.9000000000000004</v>
      </c>
      <c r="CS145" s="965">
        <v>0.5</v>
      </c>
      <c r="CT145" s="964">
        <v>573300</v>
      </c>
      <c r="CU145" s="964">
        <v>5262000</v>
      </c>
      <c r="CV145" s="965">
        <v>10.9</v>
      </c>
      <c r="CW145" s="965">
        <v>0.7</v>
      </c>
      <c r="CX145" s="964">
        <v>582400</v>
      </c>
      <c r="CY145" s="964">
        <v>5262000</v>
      </c>
      <c r="CZ145" s="965">
        <v>11.1</v>
      </c>
      <c r="DA145" s="965">
        <v>0.7</v>
      </c>
    </row>
    <row r="146" spans="1:195">
      <c r="A146" s="963" t="s">
        <v>622</v>
      </c>
      <c r="B146" s="964">
        <v>2554500</v>
      </c>
      <c r="C146" s="964">
        <v>3431200</v>
      </c>
      <c r="D146" s="965">
        <v>74.400000000000006</v>
      </c>
      <c r="E146" s="965">
        <v>1.2</v>
      </c>
      <c r="F146" s="964">
        <v>1140700</v>
      </c>
      <c r="G146" s="964">
        <v>1912900</v>
      </c>
      <c r="H146" s="965">
        <v>59.6</v>
      </c>
      <c r="I146" s="965">
        <v>1.9</v>
      </c>
      <c r="J146" s="964">
        <v>1413400</v>
      </c>
      <c r="K146" s="964">
        <v>1745700</v>
      </c>
      <c r="L146" s="965">
        <v>81</v>
      </c>
      <c r="M146" s="965">
        <v>1.6</v>
      </c>
      <c r="N146" s="964">
        <v>628300</v>
      </c>
      <c r="O146" s="964">
        <v>906500</v>
      </c>
      <c r="P146" s="965">
        <v>69.3</v>
      </c>
      <c r="Q146" s="965">
        <v>2.6</v>
      </c>
      <c r="R146" s="964">
        <v>1141100</v>
      </c>
      <c r="S146" s="964">
        <v>1685400</v>
      </c>
      <c r="T146" s="965">
        <v>67.7</v>
      </c>
      <c r="U146" s="965">
        <v>1.8</v>
      </c>
      <c r="V146" s="964">
        <v>512400</v>
      </c>
      <c r="W146" s="964">
        <v>1006400</v>
      </c>
      <c r="X146" s="965">
        <v>50.9</v>
      </c>
      <c r="Y146" s="965">
        <v>2.5</v>
      </c>
      <c r="Z146" s="964">
        <v>68400</v>
      </c>
      <c r="AA146" s="964">
        <v>111100</v>
      </c>
      <c r="AB146" s="965">
        <v>61.5</v>
      </c>
      <c r="AC146" s="965">
        <v>7.8</v>
      </c>
      <c r="AD146" s="964">
        <v>242300</v>
      </c>
      <c r="AE146" s="964">
        <v>349000</v>
      </c>
      <c r="AF146" s="965">
        <v>69.400000000000006</v>
      </c>
      <c r="AG146" s="965">
        <v>4.2</v>
      </c>
      <c r="AH146" s="964">
        <v>120000</v>
      </c>
      <c r="AI146" s="964">
        <v>260900</v>
      </c>
      <c r="AJ146" s="965">
        <v>46</v>
      </c>
      <c r="AK146" s="965">
        <v>5.0999999999999996</v>
      </c>
      <c r="AL146" s="964">
        <v>356700</v>
      </c>
      <c r="AM146" s="964">
        <v>604700</v>
      </c>
      <c r="AN146" s="965">
        <v>59</v>
      </c>
      <c r="AO146" s="965">
        <v>3.3</v>
      </c>
      <c r="AP146" s="964">
        <v>353400</v>
      </c>
      <c r="AQ146" s="964">
        <v>587200</v>
      </c>
      <c r="AR146" s="965">
        <v>60.2</v>
      </c>
      <c r="AS146" s="965">
        <v>3.3</v>
      </c>
      <c r="AT146" s="964">
        <v>35300</v>
      </c>
      <c r="AU146" s="964">
        <v>53200</v>
      </c>
      <c r="AV146" s="965">
        <v>66.2</v>
      </c>
      <c r="AW146" s="965">
        <v>11.5</v>
      </c>
      <c r="AX146" s="964">
        <v>141600</v>
      </c>
      <c r="AY146" s="964">
        <v>176200</v>
      </c>
      <c r="AZ146" s="965">
        <v>80.400000000000006</v>
      </c>
      <c r="BA146" s="965">
        <v>5.3</v>
      </c>
      <c r="BB146" s="964">
        <v>84800</v>
      </c>
      <c r="BC146" s="964">
        <v>132400</v>
      </c>
      <c r="BD146" s="965">
        <v>64</v>
      </c>
      <c r="BE146" s="965">
        <v>7.2</v>
      </c>
      <c r="BF146" s="964">
        <v>166300</v>
      </c>
      <c r="BG146" s="964">
        <v>259500</v>
      </c>
      <c r="BH146" s="965">
        <v>64.099999999999994</v>
      </c>
      <c r="BI146" s="965">
        <v>5.0999999999999996</v>
      </c>
      <c r="BJ146" s="964">
        <v>200300</v>
      </c>
      <c r="BK146" s="964">
        <v>285200</v>
      </c>
      <c r="BL146" s="965">
        <v>70.3</v>
      </c>
      <c r="BM146" s="965">
        <v>4.5999999999999996</v>
      </c>
      <c r="BN146" s="964">
        <v>33100</v>
      </c>
      <c r="BO146" s="964">
        <v>57900</v>
      </c>
      <c r="BP146" s="965">
        <v>57.2</v>
      </c>
      <c r="BQ146" s="965">
        <v>10.6</v>
      </c>
      <c r="BR146" s="964">
        <v>100700</v>
      </c>
      <c r="BS146" s="964">
        <v>172800</v>
      </c>
      <c r="BT146" s="965">
        <v>58.3</v>
      </c>
      <c r="BU146" s="965">
        <v>6.2</v>
      </c>
      <c r="BV146" s="964">
        <v>35200</v>
      </c>
      <c r="BW146" s="964">
        <v>128500</v>
      </c>
      <c r="BX146" s="965">
        <v>27.4</v>
      </c>
      <c r="BY146" s="965">
        <v>6.3</v>
      </c>
      <c r="BZ146" s="964">
        <v>190400</v>
      </c>
      <c r="CA146" s="964">
        <v>345200</v>
      </c>
      <c r="CB146" s="965">
        <v>55.2</v>
      </c>
      <c r="CC146" s="965">
        <v>4.3</v>
      </c>
      <c r="CD146" s="964">
        <v>153000</v>
      </c>
      <c r="CE146" s="964">
        <v>302100</v>
      </c>
      <c r="CF146" s="965">
        <v>50.7</v>
      </c>
      <c r="CG146" s="965">
        <v>4.5999999999999996</v>
      </c>
      <c r="CH146" s="964">
        <v>111100</v>
      </c>
      <c r="CI146" s="964">
        <v>5351500</v>
      </c>
      <c r="CJ146" s="965">
        <v>2.1</v>
      </c>
      <c r="CK146" s="965">
        <v>0.3</v>
      </c>
      <c r="CL146" s="964">
        <v>349000</v>
      </c>
      <c r="CM146" s="964">
        <v>5351500</v>
      </c>
      <c r="CN146" s="965">
        <v>6.5</v>
      </c>
      <c r="CO146" s="965">
        <v>0.6</v>
      </c>
      <c r="CP146" s="964">
        <v>260900</v>
      </c>
      <c r="CQ146" s="964">
        <v>5351500</v>
      </c>
      <c r="CR146" s="965">
        <v>4.9000000000000004</v>
      </c>
      <c r="CS146" s="965">
        <v>0.5</v>
      </c>
      <c r="CT146" s="964">
        <v>604700</v>
      </c>
      <c r="CU146" s="964">
        <v>5351500</v>
      </c>
      <c r="CV146" s="965">
        <v>11.3</v>
      </c>
      <c r="CW146" s="965">
        <v>0.7</v>
      </c>
      <c r="CX146" s="964">
        <v>587200</v>
      </c>
      <c r="CY146" s="964">
        <v>5351500</v>
      </c>
      <c r="CZ146" s="965">
        <v>11</v>
      </c>
      <c r="DA146" s="965">
        <v>0.7</v>
      </c>
    </row>
    <row r="147" spans="1:195">
      <c r="A147" s="963" t="s">
        <v>623</v>
      </c>
      <c r="B147" s="964">
        <v>2566600</v>
      </c>
      <c r="C147" s="964">
        <v>3487500</v>
      </c>
      <c r="D147" s="965">
        <v>73.599999999999994</v>
      </c>
      <c r="E147" s="965">
        <v>1.3</v>
      </c>
      <c r="F147" s="964">
        <v>1122500</v>
      </c>
      <c r="G147" s="964">
        <v>1945100</v>
      </c>
      <c r="H147" s="965">
        <v>57.7</v>
      </c>
      <c r="I147" s="965">
        <v>2</v>
      </c>
      <c r="J147" s="964">
        <v>1394800</v>
      </c>
      <c r="K147" s="964">
        <v>1756800</v>
      </c>
      <c r="L147" s="965">
        <v>79.400000000000006</v>
      </c>
      <c r="M147" s="965">
        <v>1.7</v>
      </c>
      <c r="N147" s="964">
        <v>625500</v>
      </c>
      <c r="O147" s="964">
        <v>936400</v>
      </c>
      <c r="P147" s="965">
        <v>66.8</v>
      </c>
      <c r="Q147" s="965">
        <v>2.8</v>
      </c>
      <c r="R147" s="964">
        <v>1171700</v>
      </c>
      <c r="S147" s="964">
        <v>1730700</v>
      </c>
      <c r="T147" s="965">
        <v>67.7</v>
      </c>
      <c r="U147" s="965">
        <v>1.9</v>
      </c>
      <c r="V147" s="964">
        <v>496900</v>
      </c>
      <c r="W147" s="964">
        <v>1008700</v>
      </c>
      <c r="X147" s="965">
        <v>49.3</v>
      </c>
      <c r="Y147" s="965">
        <v>2.7</v>
      </c>
      <c r="Z147" s="964">
        <v>69800</v>
      </c>
      <c r="AA147" s="964">
        <v>117000</v>
      </c>
      <c r="AB147" s="965">
        <v>59.7</v>
      </c>
      <c r="AC147" s="965">
        <v>8.1</v>
      </c>
      <c r="AD147" s="964">
        <v>254600</v>
      </c>
      <c r="AE147" s="964">
        <v>386600</v>
      </c>
      <c r="AF147" s="965">
        <v>65.900000000000006</v>
      </c>
      <c r="AG147" s="965">
        <v>4.3</v>
      </c>
      <c r="AH147" s="964">
        <v>134400</v>
      </c>
      <c r="AI147" s="964">
        <v>277200</v>
      </c>
      <c r="AJ147" s="965">
        <v>48.5</v>
      </c>
      <c r="AK147" s="965">
        <v>5.2</v>
      </c>
      <c r="AL147" s="964">
        <v>346700</v>
      </c>
      <c r="AM147" s="964">
        <v>602800</v>
      </c>
      <c r="AN147" s="965">
        <v>57.5</v>
      </c>
      <c r="AO147" s="965">
        <v>3.5</v>
      </c>
      <c r="AP147" s="964">
        <v>316900</v>
      </c>
      <c r="AQ147" s="964">
        <v>561500</v>
      </c>
      <c r="AR147" s="965">
        <v>56.4</v>
      </c>
      <c r="AS147" s="965">
        <v>3.6</v>
      </c>
      <c r="AT147" s="964">
        <v>34200</v>
      </c>
      <c r="AU147" s="964">
        <v>56100</v>
      </c>
      <c r="AV147" s="965">
        <v>60.9</v>
      </c>
      <c r="AW147" s="965">
        <v>12</v>
      </c>
      <c r="AX147" s="964">
        <v>146400</v>
      </c>
      <c r="AY147" s="964">
        <v>203200</v>
      </c>
      <c r="AZ147" s="965">
        <v>72</v>
      </c>
      <c r="BA147" s="965">
        <v>5.8</v>
      </c>
      <c r="BB147" s="964">
        <v>96100</v>
      </c>
      <c r="BC147" s="964">
        <v>145400</v>
      </c>
      <c r="BD147" s="965">
        <v>66.099999999999994</v>
      </c>
      <c r="BE147" s="965">
        <v>7</v>
      </c>
      <c r="BF147" s="964">
        <v>165600</v>
      </c>
      <c r="BG147" s="964">
        <v>255900</v>
      </c>
      <c r="BH147" s="965">
        <v>64.7</v>
      </c>
      <c r="BI147" s="965">
        <v>5.4</v>
      </c>
      <c r="BJ147" s="964">
        <v>183300</v>
      </c>
      <c r="BK147" s="964">
        <v>275800</v>
      </c>
      <c r="BL147" s="965">
        <v>66.5</v>
      </c>
      <c r="BM147" s="965">
        <v>5</v>
      </c>
      <c r="BN147" s="964">
        <v>35600</v>
      </c>
      <c r="BO147" s="964">
        <v>60900</v>
      </c>
      <c r="BP147" s="965">
        <v>58.5</v>
      </c>
      <c r="BQ147" s="965">
        <v>11</v>
      </c>
      <c r="BR147" s="964">
        <v>108200</v>
      </c>
      <c r="BS147" s="964">
        <v>183300</v>
      </c>
      <c r="BT147" s="965">
        <v>59</v>
      </c>
      <c r="BU147" s="965">
        <v>6.3</v>
      </c>
      <c r="BV147" s="964">
        <v>38300</v>
      </c>
      <c r="BW147" s="964">
        <v>131900</v>
      </c>
      <c r="BX147" s="965">
        <v>29.1</v>
      </c>
      <c r="BY147" s="965">
        <v>6.6</v>
      </c>
      <c r="BZ147" s="964">
        <v>181200</v>
      </c>
      <c r="CA147" s="964">
        <v>347000</v>
      </c>
      <c r="CB147" s="965">
        <v>52.2</v>
      </c>
      <c r="CC147" s="965">
        <v>4.5999999999999996</v>
      </c>
      <c r="CD147" s="964">
        <v>133600</v>
      </c>
      <c r="CE147" s="964">
        <v>285600</v>
      </c>
      <c r="CF147" s="965">
        <v>46.8</v>
      </c>
      <c r="CG147" s="965">
        <v>5</v>
      </c>
      <c r="CH147" s="964">
        <v>117000</v>
      </c>
      <c r="CI147" s="964">
        <v>5443400</v>
      </c>
      <c r="CJ147" s="965">
        <v>2.1</v>
      </c>
      <c r="CK147" s="965">
        <v>0.3</v>
      </c>
      <c r="CL147" s="964">
        <v>386600</v>
      </c>
      <c r="CM147" s="964">
        <v>5443400</v>
      </c>
      <c r="CN147" s="965">
        <v>7.1</v>
      </c>
      <c r="CO147" s="965">
        <v>0.6</v>
      </c>
      <c r="CP147" s="964">
        <v>277200</v>
      </c>
      <c r="CQ147" s="964">
        <v>5443400</v>
      </c>
      <c r="CR147" s="965">
        <v>5.0999999999999996</v>
      </c>
      <c r="CS147" s="965">
        <v>0.5</v>
      </c>
      <c r="CT147" s="964">
        <v>602800</v>
      </c>
      <c r="CU147" s="964">
        <v>5443400</v>
      </c>
      <c r="CV147" s="965">
        <v>11.1</v>
      </c>
      <c r="CW147" s="965">
        <v>0.7</v>
      </c>
      <c r="CX147" s="964">
        <v>561500</v>
      </c>
      <c r="CY147" s="964">
        <v>5443400</v>
      </c>
      <c r="CZ147" s="965">
        <v>10.3</v>
      </c>
      <c r="DA147" s="965">
        <v>0.7</v>
      </c>
    </row>
    <row r="148" spans="1:195">
      <c r="A148" s="963" t="s">
        <v>624</v>
      </c>
      <c r="B148" s="964">
        <v>2507600</v>
      </c>
      <c r="C148" s="964">
        <v>3468100</v>
      </c>
      <c r="D148" s="965">
        <v>72.3</v>
      </c>
      <c r="E148" s="965">
        <v>1.3</v>
      </c>
      <c r="F148" s="964">
        <v>1204100</v>
      </c>
      <c r="G148" s="964">
        <v>2044600</v>
      </c>
      <c r="H148" s="965">
        <v>58.9</v>
      </c>
      <c r="I148" s="965">
        <v>1.9</v>
      </c>
      <c r="J148" s="964">
        <v>1378600</v>
      </c>
      <c r="K148" s="964">
        <v>1754600</v>
      </c>
      <c r="L148" s="965">
        <v>78.599999999999994</v>
      </c>
      <c r="M148" s="965">
        <v>1.7</v>
      </c>
      <c r="N148" s="964">
        <v>658800</v>
      </c>
      <c r="O148" s="964">
        <v>982800</v>
      </c>
      <c r="P148" s="965">
        <v>67</v>
      </c>
      <c r="Q148" s="965">
        <v>2.7</v>
      </c>
      <c r="R148" s="964">
        <v>1128900</v>
      </c>
      <c r="S148" s="964">
        <v>1713400</v>
      </c>
      <c r="T148" s="965">
        <v>65.900000000000006</v>
      </c>
      <c r="U148" s="965">
        <v>1.9</v>
      </c>
      <c r="V148" s="964">
        <v>545300</v>
      </c>
      <c r="W148" s="964">
        <v>1061800</v>
      </c>
      <c r="X148" s="965">
        <v>51.4</v>
      </c>
      <c r="Y148" s="965">
        <v>2.6</v>
      </c>
      <c r="Z148" s="964">
        <v>72200</v>
      </c>
      <c r="AA148" s="964">
        <v>120400</v>
      </c>
      <c r="AB148" s="965">
        <v>60</v>
      </c>
      <c r="AC148" s="965">
        <v>8</v>
      </c>
      <c r="AD148" s="964">
        <v>278700</v>
      </c>
      <c r="AE148" s="964">
        <v>402500</v>
      </c>
      <c r="AF148" s="965">
        <v>69.2</v>
      </c>
      <c r="AG148" s="965">
        <v>4.0999999999999996</v>
      </c>
      <c r="AH148" s="964">
        <v>135500</v>
      </c>
      <c r="AI148" s="964">
        <v>278800</v>
      </c>
      <c r="AJ148" s="965">
        <v>48.6</v>
      </c>
      <c r="AK148" s="965">
        <v>5.0999999999999996</v>
      </c>
      <c r="AL148" s="964">
        <v>367400</v>
      </c>
      <c r="AM148" s="964">
        <v>627700</v>
      </c>
      <c r="AN148" s="965">
        <v>58.5</v>
      </c>
      <c r="AO148" s="965">
        <v>3.4</v>
      </c>
      <c r="AP148" s="964">
        <v>350300</v>
      </c>
      <c r="AQ148" s="964">
        <v>615200</v>
      </c>
      <c r="AR148" s="965">
        <v>56.9</v>
      </c>
      <c r="AS148" s="965">
        <v>3.5</v>
      </c>
      <c r="AT148" s="964">
        <v>35000</v>
      </c>
      <c r="AU148" s="964">
        <v>52700</v>
      </c>
      <c r="AV148" s="965">
        <v>66.400000000000006</v>
      </c>
      <c r="AW148" s="965">
        <v>11.9</v>
      </c>
      <c r="AX148" s="964">
        <v>161000</v>
      </c>
      <c r="AY148" s="964">
        <v>212200</v>
      </c>
      <c r="AZ148" s="965">
        <v>75.900000000000006</v>
      </c>
      <c r="BA148" s="965">
        <v>5.4</v>
      </c>
      <c r="BB148" s="964">
        <v>97300</v>
      </c>
      <c r="BC148" s="964">
        <v>150600</v>
      </c>
      <c r="BD148" s="965">
        <v>64.7</v>
      </c>
      <c r="BE148" s="965">
        <v>6.9</v>
      </c>
      <c r="BF148" s="964">
        <v>164600</v>
      </c>
      <c r="BG148" s="964">
        <v>261100</v>
      </c>
      <c r="BH148" s="965">
        <v>63</v>
      </c>
      <c r="BI148" s="965">
        <v>5.3</v>
      </c>
      <c r="BJ148" s="964">
        <v>200800</v>
      </c>
      <c r="BK148" s="964">
        <v>306200</v>
      </c>
      <c r="BL148" s="965">
        <v>65.599999999999994</v>
      </c>
      <c r="BM148" s="965">
        <v>4.8</v>
      </c>
      <c r="BN148" s="964">
        <v>37200</v>
      </c>
      <c r="BO148" s="964">
        <v>67600</v>
      </c>
      <c r="BP148" s="965">
        <v>55</v>
      </c>
      <c r="BQ148" s="965">
        <v>10.6</v>
      </c>
      <c r="BR148" s="964">
        <v>117700</v>
      </c>
      <c r="BS148" s="964">
        <v>190400</v>
      </c>
      <c r="BT148" s="965">
        <v>61.8</v>
      </c>
      <c r="BU148" s="965">
        <v>6.1</v>
      </c>
      <c r="BV148" s="964">
        <v>38100</v>
      </c>
      <c r="BW148" s="964">
        <v>128200</v>
      </c>
      <c r="BX148" s="965">
        <v>29.7</v>
      </c>
      <c r="BY148" s="965">
        <v>6.7</v>
      </c>
      <c r="BZ148" s="964">
        <v>202800</v>
      </c>
      <c r="CA148" s="964">
        <v>366600</v>
      </c>
      <c r="CB148" s="965">
        <v>55.3</v>
      </c>
      <c r="CC148" s="965">
        <v>4.4000000000000004</v>
      </c>
      <c r="CD148" s="964">
        <v>149500</v>
      </c>
      <c r="CE148" s="964">
        <v>309000</v>
      </c>
      <c r="CF148" s="965">
        <v>48.4</v>
      </c>
      <c r="CG148" s="965">
        <v>4.8</v>
      </c>
      <c r="CH148" s="964">
        <v>120400</v>
      </c>
      <c r="CI148" s="964">
        <v>5524000</v>
      </c>
      <c r="CJ148" s="965">
        <v>2.2000000000000002</v>
      </c>
      <c r="CK148" s="965">
        <v>0.3</v>
      </c>
      <c r="CL148" s="964">
        <v>402500</v>
      </c>
      <c r="CM148" s="964">
        <v>5524000</v>
      </c>
      <c r="CN148" s="965">
        <v>7.3</v>
      </c>
      <c r="CO148" s="965">
        <v>0.6</v>
      </c>
      <c r="CP148" s="964">
        <v>278800</v>
      </c>
      <c r="CQ148" s="964">
        <v>5524000</v>
      </c>
      <c r="CR148" s="965">
        <v>5</v>
      </c>
      <c r="CS148" s="965">
        <v>0.5</v>
      </c>
      <c r="CT148" s="964">
        <v>627700</v>
      </c>
      <c r="CU148" s="964">
        <v>5524000</v>
      </c>
      <c r="CV148" s="965">
        <v>11.4</v>
      </c>
      <c r="CW148" s="965">
        <v>0.7</v>
      </c>
      <c r="CX148" s="964">
        <v>615200</v>
      </c>
      <c r="CY148" s="964">
        <v>5524000</v>
      </c>
      <c r="CZ148" s="965">
        <v>11.1</v>
      </c>
      <c r="DA148" s="965">
        <v>0.7</v>
      </c>
    </row>
    <row r="149" spans="1:195">
      <c r="A149" s="963" t="s">
        <v>625</v>
      </c>
      <c r="B149" s="964">
        <v>2512900</v>
      </c>
      <c r="C149" s="964">
        <v>3440000</v>
      </c>
      <c r="D149" s="965">
        <v>73</v>
      </c>
      <c r="E149" s="965">
        <v>1.3</v>
      </c>
      <c r="F149" s="964">
        <v>1268600</v>
      </c>
      <c r="G149" s="964">
        <v>2181100</v>
      </c>
      <c r="H149" s="965">
        <v>58.2</v>
      </c>
      <c r="I149" s="965">
        <v>1.8</v>
      </c>
      <c r="J149" s="964">
        <v>1362500</v>
      </c>
      <c r="K149" s="964">
        <v>1730500</v>
      </c>
      <c r="L149" s="965">
        <v>78.7</v>
      </c>
      <c r="M149" s="965">
        <v>1.7</v>
      </c>
      <c r="N149" s="964">
        <v>708100</v>
      </c>
      <c r="O149" s="964">
        <v>1065100</v>
      </c>
      <c r="P149" s="965">
        <v>66.5</v>
      </c>
      <c r="Q149" s="965">
        <v>2.6</v>
      </c>
      <c r="R149" s="964">
        <v>1150400</v>
      </c>
      <c r="S149" s="964">
        <v>1709500</v>
      </c>
      <c r="T149" s="965">
        <v>67.3</v>
      </c>
      <c r="U149" s="965">
        <v>1.9</v>
      </c>
      <c r="V149" s="964">
        <v>560500</v>
      </c>
      <c r="W149" s="964">
        <v>1116000</v>
      </c>
      <c r="X149" s="965">
        <v>50.2</v>
      </c>
      <c r="Y149" s="965">
        <v>2.5</v>
      </c>
      <c r="Z149" s="964">
        <v>75100</v>
      </c>
      <c r="AA149" s="964">
        <v>129800</v>
      </c>
      <c r="AB149" s="965">
        <v>57.9</v>
      </c>
      <c r="AC149" s="965">
        <v>7.6</v>
      </c>
      <c r="AD149" s="964">
        <v>293800</v>
      </c>
      <c r="AE149" s="964">
        <v>419300</v>
      </c>
      <c r="AF149" s="965">
        <v>70.099999999999994</v>
      </c>
      <c r="AG149" s="965">
        <v>4</v>
      </c>
      <c r="AH149" s="964">
        <v>156400</v>
      </c>
      <c r="AI149" s="964">
        <v>310100</v>
      </c>
      <c r="AJ149" s="965">
        <v>50.4</v>
      </c>
      <c r="AK149" s="965">
        <v>4.8</v>
      </c>
      <c r="AL149" s="964">
        <v>364200</v>
      </c>
      <c r="AM149" s="964">
        <v>662100</v>
      </c>
      <c r="AN149" s="965">
        <v>55</v>
      </c>
      <c r="AO149" s="965">
        <v>3.3</v>
      </c>
      <c r="AP149" s="964">
        <v>379200</v>
      </c>
      <c r="AQ149" s="964">
        <v>659900</v>
      </c>
      <c r="AR149" s="965">
        <v>57.5</v>
      </c>
      <c r="AS149" s="965">
        <v>3.3</v>
      </c>
      <c r="AT149" s="964">
        <v>37900</v>
      </c>
      <c r="AU149" s="964">
        <v>60100</v>
      </c>
      <c r="AV149" s="965">
        <v>63</v>
      </c>
      <c r="AW149" s="965">
        <v>11.1</v>
      </c>
      <c r="AX149" s="964">
        <v>175500</v>
      </c>
      <c r="AY149" s="964">
        <v>224200</v>
      </c>
      <c r="AZ149" s="965">
        <v>78.3</v>
      </c>
      <c r="BA149" s="965">
        <v>5.0999999999999996</v>
      </c>
      <c r="BB149" s="964">
        <v>110400</v>
      </c>
      <c r="BC149" s="964">
        <v>166100</v>
      </c>
      <c r="BD149" s="965">
        <v>66.5</v>
      </c>
      <c r="BE149" s="965">
        <v>6.4</v>
      </c>
      <c r="BF149" s="964">
        <v>164000</v>
      </c>
      <c r="BG149" s="964">
        <v>283300</v>
      </c>
      <c r="BH149" s="965">
        <v>57.9</v>
      </c>
      <c r="BI149" s="965">
        <v>5.2</v>
      </c>
      <c r="BJ149" s="964">
        <v>220500</v>
      </c>
      <c r="BK149" s="964">
        <v>331500</v>
      </c>
      <c r="BL149" s="965">
        <v>66.5</v>
      </c>
      <c r="BM149" s="965">
        <v>4.5999999999999996</v>
      </c>
      <c r="BN149" s="964">
        <v>37300</v>
      </c>
      <c r="BO149" s="964">
        <v>69800</v>
      </c>
      <c r="BP149" s="965">
        <v>53.5</v>
      </c>
      <c r="BQ149" s="965">
        <v>10.3</v>
      </c>
      <c r="BR149" s="964">
        <v>118300</v>
      </c>
      <c r="BS149" s="964">
        <v>195100</v>
      </c>
      <c r="BT149" s="965">
        <v>60.6</v>
      </c>
      <c r="BU149" s="965">
        <v>6</v>
      </c>
      <c r="BV149" s="964">
        <v>46000</v>
      </c>
      <c r="BW149" s="964">
        <v>144000</v>
      </c>
      <c r="BX149" s="965">
        <v>31.9</v>
      </c>
      <c r="BY149" s="965">
        <v>6.4</v>
      </c>
      <c r="BZ149" s="964">
        <v>200200</v>
      </c>
      <c r="CA149" s="964">
        <v>378800</v>
      </c>
      <c r="CB149" s="965">
        <v>52.9</v>
      </c>
      <c r="CC149" s="965">
        <v>4.3</v>
      </c>
      <c r="CD149" s="964">
        <v>158800</v>
      </c>
      <c r="CE149" s="964">
        <v>328400</v>
      </c>
      <c r="CF149" s="965">
        <v>48.3</v>
      </c>
      <c r="CG149" s="965">
        <v>4.5999999999999996</v>
      </c>
      <c r="CH149" s="964">
        <v>129800</v>
      </c>
      <c r="CI149" s="964">
        <v>5630500</v>
      </c>
      <c r="CJ149" s="965">
        <v>2.2999999999999998</v>
      </c>
      <c r="CK149" s="965">
        <v>0.3</v>
      </c>
      <c r="CL149" s="964">
        <v>419300</v>
      </c>
      <c r="CM149" s="964">
        <v>5630500</v>
      </c>
      <c r="CN149" s="965">
        <v>7.4</v>
      </c>
      <c r="CO149" s="965">
        <v>0.6</v>
      </c>
      <c r="CP149" s="964">
        <v>310100</v>
      </c>
      <c r="CQ149" s="964">
        <v>5630500</v>
      </c>
      <c r="CR149" s="965">
        <v>5.5</v>
      </c>
      <c r="CS149" s="965">
        <v>0.5</v>
      </c>
      <c r="CT149" s="964">
        <v>662100</v>
      </c>
      <c r="CU149" s="964">
        <v>5630500</v>
      </c>
      <c r="CV149" s="965">
        <v>11.8</v>
      </c>
      <c r="CW149" s="965">
        <v>0.7</v>
      </c>
      <c r="CX149" s="964">
        <v>659900</v>
      </c>
      <c r="CY149" s="964">
        <v>5630500</v>
      </c>
      <c r="CZ149" s="965">
        <v>11.7</v>
      </c>
      <c r="DA149" s="965">
        <v>0.7</v>
      </c>
    </row>
    <row r="150" spans="1:195">
      <c r="A150" s="963" t="s">
        <v>626</v>
      </c>
      <c r="B150" s="964">
        <v>2554800</v>
      </c>
      <c r="C150" s="964">
        <v>3465300</v>
      </c>
      <c r="D150" s="965">
        <v>73.7</v>
      </c>
      <c r="E150" s="965">
        <v>1.3</v>
      </c>
      <c r="F150" s="964">
        <v>1308800</v>
      </c>
      <c r="G150" s="964">
        <v>2197700</v>
      </c>
      <c r="H150" s="965">
        <v>59.6</v>
      </c>
      <c r="I150" s="965">
        <v>1.8</v>
      </c>
      <c r="J150" s="964">
        <v>1392100</v>
      </c>
      <c r="K150" s="964">
        <v>1750300</v>
      </c>
      <c r="L150" s="965">
        <v>79.5</v>
      </c>
      <c r="M150" s="965">
        <v>1.7</v>
      </c>
      <c r="N150" s="964">
        <v>733700</v>
      </c>
      <c r="O150" s="964">
        <v>1065300</v>
      </c>
      <c r="P150" s="965">
        <v>68.900000000000006</v>
      </c>
      <c r="Q150" s="965">
        <v>2.6</v>
      </c>
      <c r="R150" s="964">
        <v>1162700</v>
      </c>
      <c r="S150" s="964">
        <v>1715000</v>
      </c>
      <c r="T150" s="965">
        <v>67.8</v>
      </c>
      <c r="U150" s="965">
        <v>1.9</v>
      </c>
      <c r="V150" s="964">
        <v>575100</v>
      </c>
      <c r="W150" s="964">
        <v>1132400</v>
      </c>
      <c r="X150" s="965">
        <v>50.8</v>
      </c>
      <c r="Y150" s="965">
        <v>2.5</v>
      </c>
      <c r="Z150" s="964">
        <v>81000</v>
      </c>
      <c r="AA150" s="964">
        <v>139700</v>
      </c>
      <c r="AB150" s="965">
        <v>58</v>
      </c>
      <c r="AC150" s="965">
        <v>7.4</v>
      </c>
      <c r="AD150" s="964">
        <v>292200</v>
      </c>
      <c r="AE150" s="964">
        <v>420100</v>
      </c>
      <c r="AF150" s="965">
        <v>69.599999999999994</v>
      </c>
      <c r="AG150" s="965">
        <v>3.9</v>
      </c>
      <c r="AH150" s="964">
        <v>174600</v>
      </c>
      <c r="AI150" s="964">
        <v>339200</v>
      </c>
      <c r="AJ150" s="965">
        <v>51.5</v>
      </c>
      <c r="AK150" s="965">
        <v>4.7</v>
      </c>
      <c r="AL150" s="964">
        <v>364400</v>
      </c>
      <c r="AM150" s="964">
        <v>621800</v>
      </c>
      <c r="AN150" s="965">
        <v>58.6</v>
      </c>
      <c r="AO150" s="965">
        <v>3.4</v>
      </c>
      <c r="AP150" s="964">
        <v>396500</v>
      </c>
      <c r="AQ150" s="964">
        <v>677100</v>
      </c>
      <c r="AR150" s="965">
        <v>58.6</v>
      </c>
      <c r="AS150" s="965">
        <v>3.3</v>
      </c>
      <c r="AT150" s="964">
        <v>37000</v>
      </c>
      <c r="AU150" s="964">
        <v>61400</v>
      </c>
      <c r="AV150" s="965">
        <v>60.3</v>
      </c>
      <c r="AW150" s="965">
        <v>11.3</v>
      </c>
      <c r="AX150" s="964">
        <v>173600</v>
      </c>
      <c r="AY150" s="964">
        <v>221900</v>
      </c>
      <c r="AZ150" s="965">
        <v>78.2</v>
      </c>
      <c r="BA150" s="965">
        <v>5.0999999999999996</v>
      </c>
      <c r="BB150" s="964">
        <v>121800</v>
      </c>
      <c r="BC150" s="964">
        <v>173000</v>
      </c>
      <c r="BD150" s="965">
        <v>70.400000000000006</v>
      </c>
      <c r="BE150" s="965">
        <v>6.2</v>
      </c>
      <c r="BF150" s="964">
        <v>170700</v>
      </c>
      <c r="BG150" s="964">
        <v>269900</v>
      </c>
      <c r="BH150" s="965">
        <v>63.3</v>
      </c>
      <c r="BI150" s="965">
        <v>5.4</v>
      </c>
      <c r="BJ150" s="964">
        <v>230500</v>
      </c>
      <c r="BK150" s="964">
        <v>339100</v>
      </c>
      <c r="BL150" s="965">
        <v>68</v>
      </c>
      <c r="BM150" s="965">
        <v>4.5</v>
      </c>
      <c r="BN150" s="964">
        <v>44000</v>
      </c>
      <c r="BO150" s="964">
        <v>78200</v>
      </c>
      <c r="BP150" s="965">
        <v>56.2</v>
      </c>
      <c r="BQ150" s="965">
        <v>9.9</v>
      </c>
      <c r="BR150" s="964">
        <v>118600</v>
      </c>
      <c r="BS150" s="964">
        <v>198100</v>
      </c>
      <c r="BT150" s="965">
        <v>59.9</v>
      </c>
      <c r="BU150" s="965">
        <v>5.9</v>
      </c>
      <c r="BV150" s="964">
        <v>52800</v>
      </c>
      <c r="BW150" s="964">
        <v>166200</v>
      </c>
      <c r="BX150" s="965">
        <v>31.8</v>
      </c>
      <c r="BY150" s="965">
        <v>6</v>
      </c>
      <c r="BZ150" s="964">
        <v>193600</v>
      </c>
      <c r="CA150" s="964">
        <v>351900</v>
      </c>
      <c r="CB150" s="965">
        <v>55</v>
      </c>
      <c r="CC150" s="965">
        <v>4.5</v>
      </c>
      <c r="CD150" s="964">
        <v>166000</v>
      </c>
      <c r="CE150" s="964">
        <v>338000</v>
      </c>
      <c r="CF150" s="965">
        <v>49.1</v>
      </c>
      <c r="CG150" s="965">
        <v>4.5</v>
      </c>
      <c r="CH150" s="964">
        <v>139700</v>
      </c>
      <c r="CI150" s="964">
        <v>5669600</v>
      </c>
      <c r="CJ150" s="965">
        <v>2.5</v>
      </c>
      <c r="CK150" s="965">
        <v>0.4</v>
      </c>
      <c r="CL150" s="964">
        <v>420100</v>
      </c>
      <c r="CM150" s="964">
        <v>5669600</v>
      </c>
      <c r="CN150" s="965">
        <v>7.4</v>
      </c>
      <c r="CO150" s="965">
        <v>0.6</v>
      </c>
      <c r="CP150" s="964">
        <v>339200</v>
      </c>
      <c r="CQ150" s="964">
        <v>5669600</v>
      </c>
      <c r="CR150" s="965">
        <v>6</v>
      </c>
      <c r="CS150" s="965">
        <v>0.5</v>
      </c>
      <c r="CT150" s="964">
        <v>621800</v>
      </c>
      <c r="CU150" s="964">
        <v>5669600</v>
      </c>
      <c r="CV150" s="965">
        <v>11</v>
      </c>
      <c r="CW150" s="965">
        <v>0.7</v>
      </c>
      <c r="CX150" s="964">
        <v>677100</v>
      </c>
      <c r="CY150" s="964">
        <v>5669600</v>
      </c>
      <c r="CZ150" s="965">
        <v>11.9</v>
      </c>
      <c r="DA150" s="965">
        <v>0.7</v>
      </c>
    </row>
    <row r="151" spans="1:195">
      <c r="A151" s="963" t="s">
        <v>627</v>
      </c>
      <c r="B151" s="964">
        <v>2628300</v>
      </c>
      <c r="C151" s="964">
        <v>3503000</v>
      </c>
      <c r="D151" s="965">
        <v>75</v>
      </c>
      <c r="E151" s="965">
        <v>1.3</v>
      </c>
      <c r="F151" s="964">
        <v>1346100</v>
      </c>
      <c r="G151" s="964">
        <v>2212400</v>
      </c>
      <c r="H151" s="965">
        <v>60.8</v>
      </c>
      <c r="I151" s="965">
        <v>1.8</v>
      </c>
      <c r="J151" s="964">
        <v>1439700</v>
      </c>
      <c r="K151" s="964">
        <v>1786800</v>
      </c>
      <c r="L151" s="965">
        <v>80.599999999999994</v>
      </c>
      <c r="M151" s="965">
        <v>1.7</v>
      </c>
      <c r="N151" s="964">
        <v>741200</v>
      </c>
      <c r="O151" s="964">
        <v>1058900</v>
      </c>
      <c r="P151" s="965">
        <v>70</v>
      </c>
      <c r="Q151" s="965">
        <v>2.5</v>
      </c>
      <c r="R151" s="964">
        <v>1188700</v>
      </c>
      <c r="S151" s="964">
        <v>1716100</v>
      </c>
      <c r="T151" s="965">
        <v>69.3</v>
      </c>
      <c r="U151" s="965">
        <v>1.9</v>
      </c>
      <c r="V151" s="964">
        <v>604900</v>
      </c>
      <c r="W151" s="964">
        <v>1153500</v>
      </c>
      <c r="X151" s="965">
        <v>52.4</v>
      </c>
      <c r="Y151" s="965">
        <v>2.5</v>
      </c>
      <c r="Z151" s="964">
        <v>88100</v>
      </c>
      <c r="AA151" s="964">
        <v>142900</v>
      </c>
      <c r="AB151" s="965">
        <v>61.7</v>
      </c>
      <c r="AC151" s="965">
        <v>7.3</v>
      </c>
      <c r="AD151" s="964">
        <v>291400</v>
      </c>
      <c r="AE151" s="964">
        <v>419800</v>
      </c>
      <c r="AF151" s="965">
        <v>69.400000000000006</v>
      </c>
      <c r="AG151" s="965">
        <v>3.9</v>
      </c>
      <c r="AH151" s="964">
        <v>180600</v>
      </c>
      <c r="AI151" s="964">
        <v>350600</v>
      </c>
      <c r="AJ151" s="965">
        <v>51.5</v>
      </c>
      <c r="AK151" s="965">
        <v>4.5999999999999996</v>
      </c>
      <c r="AL151" s="964">
        <v>378300</v>
      </c>
      <c r="AM151" s="964">
        <v>626100</v>
      </c>
      <c r="AN151" s="965">
        <v>60.4</v>
      </c>
      <c r="AO151" s="965">
        <v>3.4</v>
      </c>
      <c r="AP151" s="964">
        <v>407600</v>
      </c>
      <c r="AQ151" s="964">
        <v>673000</v>
      </c>
      <c r="AR151" s="965">
        <v>60.6</v>
      </c>
      <c r="AS151" s="965">
        <v>3.2</v>
      </c>
      <c r="AT151" s="964">
        <v>39600</v>
      </c>
      <c r="AU151" s="964">
        <v>60200</v>
      </c>
      <c r="AV151" s="965">
        <v>65.8</v>
      </c>
      <c r="AW151" s="965">
        <v>11.1</v>
      </c>
      <c r="AX151" s="964">
        <v>171300</v>
      </c>
      <c r="AY151" s="964">
        <v>218700</v>
      </c>
      <c r="AZ151" s="965">
        <v>78.3</v>
      </c>
      <c r="BA151" s="965">
        <v>5</v>
      </c>
      <c r="BB151" s="964">
        <v>126200</v>
      </c>
      <c r="BC151" s="964">
        <v>180500</v>
      </c>
      <c r="BD151" s="965">
        <v>69.900000000000006</v>
      </c>
      <c r="BE151" s="965">
        <v>6.1</v>
      </c>
      <c r="BF151" s="964">
        <v>168400</v>
      </c>
      <c r="BG151" s="964">
        <v>267700</v>
      </c>
      <c r="BH151" s="965">
        <v>62.9</v>
      </c>
      <c r="BI151" s="965">
        <v>5.3</v>
      </c>
      <c r="BJ151" s="964">
        <v>235700</v>
      </c>
      <c r="BK151" s="964">
        <v>331800</v>
      </c>
      <c r="BL151" s="965">
        <v>71</v>
      </c>
      <c r="BM151" s="965">
        <v>4.4000000000000004</v>
      </c>
      <c r="BN151" s="964">
        <v>48500</v>
      </c>
      <c r="BO151" s="964">
        <v>82600</v>
      </c>
      <c r="BP151" s="965">
        <v>58.7</v>
      </c>
      <c r="BQ151" s="965">
        <v>9.5</v>
      </c>
      <c r="BR151" s="964">
        <v>120200</v>
      </c>
      <c r="BS151" s="964">
        <v>201100</v>
      </c>
      <c r="BT151" s="965">
        <v>59.8</v>
      </c>
      <c r="BU151" s="965">
        <v>5.8</v>
      </c>
      <c r="BV151" s="964">
        <v>54400</v>
      </c>
      <c r="BW151" s="964">
        <v>170100</v>
      </c>
      <c r="BX151" s="965">
        <v>32</v>
      </c>
      <c r="BY151" s="965">
        <v>6</v>
      </c>
      <c r="BZ151" s="964">
        <v>209900</v>
      </c>
      <c r="CA151" s="964">
        <v>358500</v>
      </c>
      <c r="CB151" s="965">
        <v>58.6</v>
      </c>
      <c r="CC151" s="965">
        <v>4.4000000000000004</v>
      </c>
      <c r="CD151" s="964">
        <v>171900</v>
      </c>
      <c r="CE151" s="964">
        <v>341300</v>
      </c>
      <c r="CF151" s="965">
        <v>50.4</v>
      </c>
      <c r="CG151" s="965">
        <v>4.5</v>
      </c>
      <c r="CH151" s="964">
        <v>142900</v>
      </c>
      <c r="CI151" s="964">
        <v>5722000</v>
      </c>
      <c r="CJ151" s="965">
        <v>2.5</v>
      </c>
      <c r="CK151" s="965">
        <v>0.4</v>
      </c>
      <c r="CL151" s="964">
        <v>419800</v>
      </c>
      <c r="CM151" s="964">
        <v>5722000</v>
      </c>
      <c r="CN151" s="965">
        <v>7.3</v>
      </c>
      <c r="CO151" s="965">
        <v>0.6</v>
      </c>
      <c r="CP151" s="964">
        <v>350600</v>
      </c>
      <c r="CQ151" s="964">
        <v>5722000</v>
      </c>
      <c r="CR151" s="965">
        <v>6.1</v>
      </c>
      <c r="CS151" s="965">
        <v>0.6</v>
      </c>
      <c r="CT151" s="964">
        <v>626100</v>
      </c>
      <c r="CU151" s="964">
        <v>5722000</v>
      </c>
      <c r="CV151" s="965">
        <v>10.9</v>
      </c>
      <c r="CW151" s="965">
        <v>0.7</v>
      </c>
      <c r="CX151" s="964">
        <v>673000</v>
      </c>
      <c r="CY151" s="964">
        <v>5722000</v>
      </c>
      <c r="CZ151" s="965">
        <v>11.8</v>
      </c>
      <c r="DA151" s="965">
        <v>0.7</v>
      </c>
    </row>
    <row r="152" spans="1:195">
      <c r="A152" s="963" t="s">
        <v>578</v>
      </c>
      <c r="B152" s="964">
        <v>2712400</v>
      </c>
      <c r="C152" s="964">
        <v>3531500</v>
      </c>
      <c r="D152" s="965">
        <v>76.8</v>
      </c>
      <c r="E152" s="965">
        <v>1.3</v>
      </c>
      <c r="F152" s="964">
        <v>1408000</v>
      </c>
      <c r="G152" s="964">
        <v>2246100</v>
      </c>
      <c r="H152" s="965">
        <v>62.7</v>
      </c>
      <c r="I152" s="965">
        <v>1.8</v>
      </c>
      <c r="J152" s="964">
        <v>1500400</v>
      </c>
      <c r="K152" s="964">
        <v>1801700</v>
      </c>
      <c r="L152" s="965">
        <v>83.3</v>
      </c>
      <c r="M152" s="965">
        <v>1.6</v>
      </c>
      <c r="N152" s="964">
        <v>768100</v>
      </c>
      <c r="O152" s="964">
        <v>1080000</v>
      </c>
      <c r="P152" s="965">
        <v>71.099999999999994</v>
      </c>
      <c r="Q152" s="965">
        <v>2.5</v>
      </c>
      <c r="R152" s="964">
        <v>1212000</v>
      </c>
      <c r="S152" s="964">
        <v>1729800</v>
      </c>
      <c r="T152" s="965">
        <v>70.099999999999994</v>
      </c>
      <c r="U152" s="965">
        <v>1.9</v>
      </c>
      <c r="V152" s="964">
        <v>639900</v>
      </c>
      <c r="W152" s="964">
        <v>1166000</v>
      </c>
      <c r="X152" s="965">
        <v>54.9</v>
      </c>
      <c r="Y152" s="965">
        <v>2.5</v>
      </c>
      <c r="Z152" s="964">
        <v>94800</v>
      </c>
      <c r="AA152" s="964">
        <v>156600</v>
      </c>
      <c r="AB152" s="965">
        <v>60.5</v>
      </c>
      <c r="AC152" s="965">
        <v>7</v>
      </c>
      <c r="AD152" s="964">
        <v>303800</v>
      </c>
      <c r="AE152" s="964">
        <v>425400</v>
      </c>
      <c r="AF152" s="965">
        <v>71.400000000000006</v>
      </c>
      <c r="AG152" s="965">
        <v>3.9</v>
      </c>
      <c r="AH152" s="964">
        <v>184200</v>
      </c>
      <c r="AI152" s="964">
        <v>333400</v>
      </c>
      <c r="AJ152" s="965">
        <v>55.2</v>
      </c>
      <c r="AK152" s="965">
        <v>4.9000000000000004</v>
      </c>
      <c r="AL152" s="964">
        <v>417300</v>
      </c>
      <c r="AM152" s="964">
        <v>670100</v>
      </c>
      <c r="AN152" s="965">
        <v>62.3</v>
      </c>
      <c r="AO152" s="965">
        <v>3.3</v>
      </c>
      <c r="AP152" s="964">
        <v>407900</v>
      </c>
      <c r="AQ152" s="964">
        <v>660500</v>
      </c>
      <c r="AR152" s="965">
        <v>61.8</v>
      </c>
      <c r="AS152" s="965">
        <v>3.2</v>
      </c>
      <c r="AT152" s="964">
        <v>49000</v>
      </c>
      <c r="AU152" s="964">
        <v>70300</v>
      </c>
      <c r="AV152" s="965">
        <v>69.7</v>
      </c>
      <c r="AW152" s="965">
        <v>10</v>
      </c>
      <c r="AX152" s="964">
        <v>175300</v>
      </c>
      <c r="AY152" s="964">
        <v>222400</v>
      </c>
      <c r="AZ152" s="965">
        <v>78.8</v>
      </c>
      <c r="BA152" s="965">
        <v>5</v>
      </c>
      <c r="BB152" s="964">
        <v>132200</v>
      </c>
      <c r="BC152" s="964">
        <v>180200</v>
      </c>
      <c r="BD152" s="965">
        <v>73.3</v>
      </c>
      <c r="BE152" s="965">
        <v>6.2</v>
      </c>
      <c r="BF152" s="964">
        <v>179300</v>
      </c>
      <c r="BG152" s="964">
        <v>286000</v>
      </c>
      <c r="BH152" s="965">
        <v>62.7</v>
      </c>
      <c r="BI152" s="965">
        <v>5.2</v>
      </c>
      <c r="BJ152" s="964">
        <v>232400</v>
      </c>
      <c r="BK152" s="964">
        <v>321100</v>
      </c>
      <c r="BL152" s="965">
        <v>72.400000000000006</v>
      </c>
      <c r="BM152" s="965">
        <v>4.4000000000000004</v>
      </c>
      <c r="BN152" s="964">
        <v>45800</v>
      </c>
      <c r="BO152" s="964">
        <v>86300</v>
      </c>
      <c r="BP152" s="965">
        <v>53.1</v>
      </c>
      <c r="BQ152" s="965">
        <v>9.5</v>
      </c>
      <c r="BR152" s="964">
        <v>128600</v>
      </c>
      <c r="BS152" s="964">
        <v>203000</v>
      </c>
      <c r="BT152" s="965">
        <v>63.3</v>
      </c>
      <c r="BU152" s="965">
        <v>5.8</v>
      </c>
      <c r="BV152" s="964">
        <v>52000</v>
      </c>
      <c r="BW152" s="964">
        <v>153200</v>
      </c>
      <c r="BX152" s="965">
        <v>34</v>
      </c>
      <c r="BY152" s="965">
        <v>6.6</v>
      </c>
      <c r="BZ152" s="964">
        <v>238000</v>
      </c>
      <c r="CA152" s="964">
        <v>384100</v>
      </c>
      <c r="CB152" s="965">
        <v>62</v>
      </c>
      <c r="CC152" s="965">
        <v>4.3</v>
      </c>
      <c r="CD152" s="964">
        <v>175500</v>
      </c>
      <c r="CE152" s="964">
        <v>339400</v>
      </c>
      <c r="CF152" s="965">
        <v>51.7</v>
      </c>
      <c r="CG152" s="965">
        <v>4.5</v>
      </c>
      <c r="CH152" s="964">
        <v>156600</v>
      </c>
      <c r="CI152" s="964">
        <v>5788300</v>
      </c>
      <c r="CJ152" s="965">
        <v>2.7</v>
      </c>
      <c r="CK152" s="965">
        <v>0.4</v>
      </c>
      <c r="CL152" s="964">
        <v>425400</v>
      </c>
      <c r="CM152" s="964">
        <v>5788300</v>
      </c>
      <c r="CN152" s="965">
        <v>7.3</v>
      </c>
      <c r="CO152" s="965">
        <v>0.6</v>
      </c>
      <c r="CP152" s="964">
        <v>333400</v>
      </c>
      <c r="CQ152" s="964">
        <v>5788300</v>
      </c>
      <c r="CR152" s="965">
        <v>5.8</v>
      </c>
      <c r="CS152" s="965">
        <v>0.5</v>
      </c>
      <c r="CT152" s="964">
        <v>670100</v>
      </c>
      <c r="CU152" s="964">
        <v>5788300</v>
      </c>
      <c r="CV152" s="965">
        <v>11.6</v>
      </c>
      <c r="CW152" s="965">
        <v>0.7</v>
      </c>
      <c r="CX152" s="964">
        <v>660500</v>
      </c>
      <c r="CY152" s="964">
        <v>5788300</v>
      </c>
      <c r="CZ152" s="965">
        <v>11.4</v>
      </c>
      <c r="DA152" s="965">
        <v>0.7</v>
      </c>
    </row>
    <row r="153" spans="1:195">
      <c r="A153" s="963" t="s">
        <v>579</v>
      </c>
      <c r="B153" s="964">
        <v>2740100</v>
      </c>
      <c r="C153" s="964">
        <v>3501800</v>
      </c>
      <c r="D153" s="965">
        <v>78.2</v>
      </c>
      <c r="E153" s="965">
        <v>1.3</v>
      </c>
      <c r="F153" s="964">
        <v>1532500</v>
      </c>
      <c r="G153" s="964">
        <v>2356700</v>
      </c>
      <c r="H153" s="965">
        <v>65</v>
      </c>
      <c r="I153" s="965">
        <v>1.8</v>
      </c>
      <c r="J153" s="964">
        <v>1511000</v>
      </c>
      <c r="K153" s="964">
        <v>1815300</v>
      </c>
      <c r="L153" s="965">
        <v>83.2</v>
      </c>
      <c r="M153" s="965">
        <v>1.6</v>
      </c>
      <c r="N153" s="964">
        <v>818300</v>
      </c>
      <c r="O153" s="964">
        <v>1116600</v>
      </c>
      <c r="P153" s="965">
        <v>73.3</v>
      </c>
      <c r="Q153" s="965">
        <v>2.5</v>
      </c>
      <c r="R153" s="964">
        <v>1229100</v>
      </c>
      <c r="S153" s="964">
        <v>1686500</v>
      </c>
      <c r="T153" s="965">
        <v>72.900000000000006</v>
      </c>
      <c r="U153" s="965">
        <v>1.9</v>
      </c>
      <c r="V153" s="964">
        <v>714200</v>
      </c>
      <c r="W153" s="964">
        <v>1240100</v>
      </c>
      <c r="X153" s="965">
        <v>57.6</v>
      </c>
      <c r="Y153" s="965">
        <v>2.5</v>
      </c>
      <c r="Z153" s="964">
        <v>96500</v>
      </c>
      <c r="AA153" s="964">
        <v>154900</v>
      </c>
      <c r="AB153" s="965">
        <v>62.3</v>
      </c>
      <c r="AC153" s="965">
        <v>7.1</v>
      </c>
      <c r="AD153" s="964">
        <v>322700</v>
      </c>
      <c r="AE153" s="964">
        <v>437900</v>
      </c>
      <c r="AF153" s="965">
        <v>73.7</v>
      </c>
      <c r="AG153" s="965">
        <v>3.8</v>
      </c>
      <c r="AH153" s="964">
        <v>197500</v>
      </c>
      <c r="AI153" s="964">
        <v>348100</v>
      </c>
      <c r="AJ153" s="965">
        <v>56.7</v>
      </c>
      <c r="AK153" s="965">
        <v>4.8</v>
      </c>
      <c r="AL153" s="964">
        <v>495400</v>
      </c>
      <c r="AM153" s="964">
        <v>749900</v>
      </c>
      <c r="AN153" s="965">
        <v>66.099999999999994</v>
      </c>
      <c r="AO153" s="965">
        <v>3.1</v>
      </c>
      <c r="AP153" s="964">
        <v>420400</v>
      </c>
      <c r="AQ153" s="964">
        <v>665900</v>
      </c>
      <c r="AR153" s="965">
        <v>63.1</v>
      </c>
      <c r="AS153" s="965">
        <v>3.3</v>
      </c>
      <c r="AT153" s="964">
        <v>41600</v>
      </c>
      <c r="AU153" s="964">
        <v>64400</v>
      </c>
      <c r="AV153" s="965">
        <v>64.5</v>
      </c>
      <c r="AW153" s="965">
        <v>11</v>
      </c>
      <c r="AX153" s="964">
        <v>186500</v>
      </c>
      <c r="AY153" s="964">
        <v>227900</v>
      </c>
      <c r="AZ153" s="965">
        <v>81.900000000000006</v>
      </c>
      <c r="BA153" s="965">
        <v>4.8</v>
      </c>
      <c r="BB153" s="964">
        <v>133000</v>
      </c>
      <c r="BC153" s="964">
        <v>181000</v>
      </c>
      <c r="BD153" s="965">
        <v>73.5</v>
      </c>
      <c r="BE153" s="965">
        <v>6.2</v>
      </c>
      <c r="BF153" s="964">
        <v>215300</v>
      </c>
      <c r="BG153" s="964">
        <v>315400</v>
      </c>
      <c r="BH153" s="965">
        <v>68.3</v>
      </c>
      <c r="BI153" s="965">
        <v>4.9000000000000004</v>
      </c>
      <c r="BJ153" s="964">
        <v>241900</v>
      </c>
      <c r="BK153" s="964">
        <v>327900</v>
      </c>
      <c r="BL153" s="965">
        <v>73.8</v>
      </c>
      <c r="BM153" s="965">
        <v>4.5</v>
      </c>
      <c r="BN153" s="964">
        <v>54900</v>
      </c>
      <c r="BO153" s="964">
        <v>90400</v>
      </c>
      <c r="BP153" s="965">
        <v>60.8</v>
      </c>
      <c r="BQ153" s="965">
        <v>9.3000000000000007</v>
      </c>
      <c r="BR153" s="964">
        <v>136200</v>
      </c>
      <c r="BS153" s="964">
        <v>210000</v>
      </c>
      <c r="BT153" s="965">
        <v>64.8</v>
      </c>
      <c r="BU153" s="965">
        <v>5.8</v>
      </c>
      <c r="BV153" s="964">
        <v>64500</v>
      </c>
      <c r="BW153" s="964">
        <v>167200</v>
      </c>
      <c r="BX153" s="965">
        <v>38.6</v>
      </c>
      <c r="BY153" s="965">
        <v>6.6</v>
      </c>
      <c r="BZ153" s="964">
        <v>280100</v>
      </c>
      <c r="CA153" s="964">
        <v>434500</v>
      </c>
      <c r="CB153" s="965">
        <v>64.5</v>
      </c>
      <c r="CC153" s="965">
        <v>4.0999999999999996</v>
      </c>
      <c r="CD153" s="964">
        <v>178500</v>
      </c>
      <c r="CE153" s="964">
        <v>338000</v>
      </c>
      <c r="CF153" s="965">
        <v>52.8</v>
      </c>
      <c r="CG153" s="965">
        <v>4.7</v>
      </c>
      <c r="CH153" s="964">
        <v>154900</v>
      </c>
      <c r="CI153" s="964">
        <v>5872700</v>
      </c>
      <c r="CJ153" s="965">
        <v>2.6</v>
      </c>
      <c r="CK153" s="965">
        <v>0.4</v>
      </c>
      <c r="CL153" s="964">
        <v>437900</v>
      </c>
      <c r="CM153" s="964">
        <v>5872700</v>
      </c>
      <c r="CN153" s="965">
        <v>7.5</v>
      </c>
      <c r="CO153" s="965">
        <v>0.6</v>
      </c>
      <c r="CP153" s="964">
        <v>348100</v>
      </c>
      <c r="CQ153" s="964">
        <v>5872700</v>
      </c>
      <c r="CR153" s="965">
        <v>5.9</v>
      </c>
      <c r="CS153" s="965">
        <v>0.6</v>
      </c>
      <c r="CT153" s="964">
        <v>749900</v>
      </c>
      <c r="CU153" s="964">
        <v>5872700</v>
      </c>
      <c r="CV153" s="965">
        <v>12.8</v>
      </c>
      <c r="CW153" s="965">
        <v>0.8</v>
      </c>
      <c r="CX153" s="964">
        <v>665900</v>
      </c>
      <c r="CY153" s="964">
        <v>5872700</v>
      </c>
      <c r="CZ153" s="965">
        <v>11.3</v>
      </c>
      <c r="DA153" s="965">
        <v>0.7</v>
      </c>
    </row>
    <row r="154" spans="1:195">
      <c r="A154" s="963" t="s">
        <v>580</v>
      </c>
      <c r="B154" s="964">
        <v>2816600</v>
      </c>
      <c r="C154" s="964">
        <v>3580400</v>
      </c>
      <c r="D154" s="965">
        <v>78.7</v>
      </c>
      <c r="E154" s="965">
        <v>1.3</v>
      </c>
      <c r="F154" s="964">
        <v>1588100</v>
      </c>
      <c r="G154" s="964">
        <v>2394100</v>
      </c>
      <c r="H154" s="965">
        <v>66.3</v>
      </c>
      <c r="I154" s="965">
        <v>1.8</v>
      </c>
      <c r="J154" s="964">
        <v>1562000</v>
      </c>
      <c r="K154" s="964">
        <v>1855800</v>
      </c>
      <c r="L154" s="965">
        <v>84.2</v>
      </c>
      <c r="M154" s="965">
        <v>1.7</v>
      </c>
      <c r="N154" s="964">
        <v>847200</v>
      </c>
      <c r="O154" s="964">
        <v>1138700</v>
      </c>
      <c r="P154" s="965">
        <v>74.400000000000006</v>
      </c>
      <c r="Q154" s="965">
        <v>2.5</v>
      </c>
      <c r="R154" s="964">
        <v>1254600</v>
      </c>
      <c r="S154" s="964">
        <v>1724600</v>
      </c>
      <c r="T154" s="965">
        <v>72.7</v>
      </c>
      <c r="U154" s="965">
        <v>2</v>
      </c>
      <c r="V154" s="964">
        <v>740900</v>
      </c>
      <c r="W154" s="964">
        <v>1255400</v>
      </c>
      <c r="X154" s="965">
        <v>59</v>
      </c>
      <c r="Y154" s="965">
        <v>2.6</v>
      </c>
      <c r="Z154" s="964">
        <v>118700</v>
      </c>
      <c r="AA154" s="964">
        <v>188000</v>
      </c>
      <c r="AB154" s="965">
        <v>63.1</v>
      </c>
      <c r="AC154" s="965">
        <v>6.9</v>
      </c>
      <c r="AD154" s="964">
        <v>327900</v>
      </c>
      <c r="AE154" s="964">
        <v>432300</v>
      </c>
      <c r="AF154" s="965">
        <v>75.900000000000006</v>
      </c>
      <c r="AG154" s="965">
        <v>4</v>
      </c>
      <c r="AH154" s="964">
        <v>186700</v>
      </c>
      <c r="AI154" s="964">
        <v>343100</v>
      </c>
      <c r="AJ154" s="965">
        <v>54.4</v>
      </c>
      <c r="AK154" s="965">
        <v>5.0999999999999996</v>
      </c>
      <c r="AL154" s="964">
        <v>489900</v>
      </c>
      <c r="AM154" s="964">
        <v>712800</v>
      </c>
      <c r="AN154" s="965">
        <v>68.7</v>
      </c>
      <c r="AO154" s="965">
        <v>3.3</v>
      </c>
      <c r="AP154" s="964">
        <v>464800</v>
      </c>
      <c r="AQ154" s="964">
        <v>717900</v>
      </c>
      <c r="AR154" s="965">
        <v>64.7</v>
      </c>
      <c r="AS154" s="965">
        <v>3.4</v>
      </c>
      <c r="AT154" s="964">
        <v>56500</v>
      </c>
      <c r="AU154" s="964">
        <v>85100</v>
      </c>
      <c r="AV154" s="965">
        <v>66.3</v>
      </c>
      <c r="AW154" s="965">
        <v>10.5</v>
      </c>
      <c r="AX154" s="964">
        <v>192800</v>
      </c>
      <c r="AY154" s="964">
        <v>227500</v>
      </c>
      <c r="AZ154" s="965">
        <v>84.7</v>
      </c>
      <c r="BA154" s="965">
        <v>4.7</v>
      </c>
      <c r="BB154" s="964">
        <v>128300</v>
      </c>
      <c r="BC154" s="964">
        <v>177200</v>
      </c>
      <c r="BD154" s="965">
        <v>72.400000000000006</v>
      </c>
      <c r="BE154" s="965">
        <v>6.6</v>
      </c>
      <c r="BF154" s="964">
        <v>205900</v>
      </c>
      <c r="BG154" s="964">
        <v>290300</v>
      </c>
      <c r="BH154" s="965">
        <v>70.900000000000006</v>
      </c>
      <c r="BI154" s="965">
        <v>5.2</v>
      </c>
      <c r="BJ154" s="964">
        <v>263800</v>
      </c>
      <c r="BK154" s="964">
        <v>358600</v>
      </c>
      <c r="BL154" s="965">
        <v>73.599999999999994</v>
      </c>
      <c r="BM154" s="965">
        <v>4.5</v>
      </c>
      <c r="BN154" s="964">
        <v>62200</v>
      </c>
      <c r="BO154" s="964">
        <v>102900</v>
      </c>
      <c r="BP154" s="965">
        <v>60.5</v>
      </c>
      <c r="BQ154" s="965">
        <v>9.1999999999999993</v>
      </c>
      <c r="BR154" s="964">
        <v>135100</v>
      </c>
      <c r="BS154" s="964">
        <v>204700</v>
      </c>
      <c r="BT154" s="965">
        <v>66</v>
      </c>
      <c r="BU154" s="965">
        <v>6.2</v>
      </c>
      <c r="BV154" s="964">
        <v>58400</v>
      </c>
      <c r="BW154" s="964">
        <v>166000</v>
      </c>
      <c r="BX154" s="965">
        <v>35.200000000000003</v>
      </c>
      <c r="BY154" s="965">
        <v>6.8</v>
      </c>
      <c r="BZ154" s="964">
        <v>284000</v>
      </c>
      <c r="CA154" s="964">
        <v>422500</v>
      </c>
      <c r="CB154" s="965">
        <v>67.2</v>
      </c>
      <c r="CC154" s="965">
        <v>4.3</v>
      </c>
      <c r="CD154" s="964">
        <v>201100</v>
      </c>
      <c r="CE154" s="964">
        <v>359300</v>
      </c>
      <c r="CF154" s="965">
        <v>56</v>
      </c>
      <c r="CG154" s="965">
        <v>4.8</v>
      </c>
      <c r="CH154" s="964">
        <v>188000</v>
      </c>
      <c r="CI154" s="964">
        <v>5982700</v>
      </c>
      <c r="CJ154" s="965">
        <v>3.1</v>
      </c>
      <c r="CK154" s="965">
        <v>0.4</v>
      </c>
      <c r="CL154" s="964">
        <v>432300</v>
      </c>
      <c r="CM154" s="964">
        <v>5982700</v>
      </c>
      <c r="CN154" s="965">
        <v>7.2</v>
      </c>
      <c r="CO154" s="965">
        <v>0.6</v>
      </c>
      <c r="CP154" s="964">
        <v>343100</v>
      </c>
      <c r="CQ154" s="964">
        <v>5982700</v>
      </c>
      <c r="CR154" s="965">
        <v>5.7</v>
      </c>
      <c r="CS154" s="965">
        <v>0.6</v>
      </c>
      <c r="CT154" s="964">
        <v>712800</v>
      </c>
      <c r="CU154" s="964">
        <v>5982700</v>
      </c>
      <c r="CV154" s="965">
        <v>11.9</v>
      </c>
      <c r="CW154" s="965">
        <v>0.8</v>
      </c>
      <c r="CX154" s="964">
        <v>717900</v>
      </c>
      <c r="CY154" s="964">
        <v>5982700</v>
      </c>
      <c r="CZ154" s="965">
        <v>12</v>
      </c>
      <c r="DA154" s="965">
        <v>0.8</v>
      </c>
    </row>
    <row r="155" spans="1:195">
      <c r="A155" s="963" t="s">
        <v>921</v>
      </c>
      <c r="B155" s="964">
        <v>2891300</v>
      </c>
      <c r="C155" s="964">
        <v>3663300</v>
      </c>
      <c r="D155" s="965">
        <v>78.900000000000006</v>
      </c>
      <c r="E155" s="965">
        <v>1.3</v>
      </c>
      <c r="F155" s="964">
        <v>1586200</v>
      </c>
      <c r="G155" s="964">
        <v>2386600</v>
      </c>
      <c r="H155" s="965">
        <v>66.5</v>
      </c>
      <c r="I155" s="965">
        <v>1.9</v>
      </c>
      <c r="J155" s="964">
        <v>1574500</v>
      </c>
      <c r="K155" s="964">
        <v>1879000</v>
      </c>
      <c r="L155" s="965">
        <v>83.8</v>
      </c>
      <c r="M155" s="965">
        <v>1.7</v>
      </c>
      <c r="N155" s="964">
        <v>862700</v>
      </c>
      <c r="O155" s="964">
        <v>1158200</v>
      </c>
      <c r="P155" s="965">
        <v>74.5</v>
      </c>
      <c r="Q155" s="965">
        <v>2.6</v>
      </c>
      <c r="R155" s="964">
        <v>1316800</v>
      </c>
      <c r="S155" s="964">
        <v>1784300</v>
      </c>
      <c r="T155" s="965">
        <v>73.8</v>
      </c>
      <c r="U155" s="965">
        <v>2</v>
      </c>
      <c r="V155" s="964">
        <v>723500</v>
      </c>
      <c r="W155" s="964">
        <v>1228400</v>
      </c>
      <c r="X155" s="965">
        <v>58.9</v>
      </c>
      <c r="Y155" s="965">
        <v>2.6</v>
      </c>
      <c r="Z155" s="964">
        <v>120300</v>
      </c>
      <c r="AA155" s="964">
        <v>177700</v>
      </c>
      <c r="AB155" s="965">
        <v>67.7</v>
      </c>
      <c r="AC155" s="965">
        <v>7</v>
      </c>
      <c r="AD155" s="964">
        <v>328300</v>
      </c>
      <c r="AE155" s="964">
        <v>441100</v>
      </c>
      <c r="AF155" s="965">
        <v>74.400000000000006</v>
      </c>
      <c r="AG155" s="965">
        <v>4.0999999999999996</v>
      </c>
      <c r="AH155" s="964">
        <v>214400</v>
      </c>
      <c r="AI155" s="964">
        <v>377700</v>
      </c>
      <c r="AJ155" s="965">
        <v>56.8</v>
      </c>
      <c r="AK155" s="965">
        <v>4.9000000000000004</v>
      </c>
      <c r="AL155" s="964">
        <v>442200</v>
      </c>
      <c r="AM155" s="964">
        <v>652000</v>
      </c>
      <c r="AN155" s="965">
        <v>67.8</v>
      </c>
      <c r="AO155" s="965">
        <v>3.5</v>
      </c>
      <c r="AP155" s="964">
        <v>480900</v>
      </c>
      <c r="AQ155" s="964">
        <v>738100</v>
      </c>
      <c r="AR155" s="965">
        <v>65.2</v>
      </c>
      <c r="AS155" s="965">
        <v>3.4</v>
      </c>
      <c r="AT155" s="964">
        <v>54500</v>
      </c>
      <c r="AU155" s="964">
        <v>84700</v>
      </c>
      <c r="AV155" s="965">
        <v>64.3</v>
      </c>
      <c r="AW155" s="965">
        <v>10.9</v>
      </c>
      <c r="AX155" s="964">
        <v>187600</v>
      </c>
      <c r="AY155" s="964">
        <v>228000</v>
      </c>
      <c r="AZ155" s="965">
        <v>82.3</v>
      </c>
      <c r="BA155" s="965">
        <v>5.2</v>
      </c>
      <c r="BB155" s="964">
        <v>144200</v>
      </c>
      <c r="BC155" s="964">
        <v>198000</v>
      </c>
      <c r="BD155" s="965">
        <v>72.8</v>
      </c>
      <c r="BE155" s="965">
        <v>6.3</v>
      </c>
      <c r="BF155" s="964">
        <v>203300</v>
      </c>
      <c r="BG155" s="964">
        <v>283500</v>
      </c>
      <c r="BH155" s="965">
        <v>71.7</v>
      </c>
      <c r="BI155" s="965">
        <v>5.3</v>
      </c>
      <c r="BJ155" s="964">
        <v>273100</v>
      </c>
      <c r="BK155" s="964">
        <v>364000</v>
      </c>
      <c r="BL155" s="965">
        <v>75</v>
      </c>
      <c r="BM155" s="965">
        <v>4.5</v>
      </c>
      <c r="BN155" s="964">
        <v>65800</v>
      </c>
      <c r="BO155" s="964">
        <v>93000</v>
      </c>
      <c r="BP155" s="965">
        <v>70.8</v>
      </c>
      <c r="BQ155" s="965">
        <v>9.1</v>
      </c>
      <c r="BR155" s="964">
        <v>140700</v>
      </c>
      <c r="BS155" s="964">
        <v>213100</v>
      </c>
      <c r="BT155" s="965">
        <v>66</v>
      </c>
      <c r="BU155" s="965">
        <v>6.2</v>
      </c>
      <c r="BV155" s="964">
        <v>70200</v>
      </c>
      <c r="BW155" s="964">
        <v>179800</v>
      </c>
      <c r="BX155" s="965">
        <v>39</v>
      </c>
      <c r="BY155" s="965">
        <v>6.9</v>
      </c>
      <c r="BZ155" s="964">
        <v>239000</v>
      </c>
      <c r="CA155" s="964">
        <v>368500</v>
      </c>
      <c r="CB155" s="965">
        <v>64.900000000000006</v>
      </c>
      <c r="CC155" s="965">
        <v>4.7</v>
      </c>
      <c r="CD155" s="964">
        <v>207800</v>
      </c>
      <c r="CE155" s="964">
        <v>374100</v>
      </c>
      <c r="CF155" s="965">
        <v>55.5</v>
      </c>
      <c r="CG155" s="965">
        <v>4.8</v>
      </c>
      <c r="CH155" s="964">
        <v>177700</v>
      </c>
      <c r="CI155" s="964">
        <v>6056900</v>
      </c>
      <c r="CJ155" s="965">
        <v>2.9</v>
      </c>
      <c r="CK155" s="965">
        <v>0.4</v>
      </c>
      <c r="CL155" s="964">
        <v>441100</v>
      </c>
      <c r="CM155" s="964">
        <v>6056900</v>
      </c>
      <c r="CN155" s="965">
        <v>7.3</v>
      </c>
      <c r="CO155" s="965">
        <v>0.6</v>
      </c>
      <c r="CP155" s="964">
        <v>377700</v>
      </c>
      <c r="CQ155" s="964">
        <v>6056900</v>
      </c>
      <c r="CR155" s="965">
        <v>6.2</v>
      </c>
      <c r="CS155" s="965">
        <v>0.6</v>
      </c>
      <c r="CT155" s="964">
        <v>652000</v>
      </c>
      <c r="CU155" s="964">
        <v>6056900</v>
      </c>
      <c r="CV155" s="965">
        <v>10.8</v>
      </c>
      <c r="CW155" s="965">
        <v>0.8</v>
      </c>
      <c r="CX155" s="964">
        <v>738100</v>
      </c>
      <c r="CY155" s="964">
        <v>6056900</v>
      </c>
      <c r="CZ155" s="965">
        <v>12.2</v>
      </c>
      <c r="DA155" s="965">
        <v>0.8</v>
      </c>
    </row>
    <row r="156" spans="1:195">
      <c r="A156" s="923"/>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923"/>
      <c r="AL156" s="923"/>
      <c r="AM156" s="923"/>
      <c r="AN156" s="923"/>
      <c r="AO156" s="923"/>
      <c r="AP156" s="923"/>
      <c r="AQ156" s="923"/>
      <c r="AR156" s="923"/>
      <c r="AS156" s="923"/>
      <c r="AT156" s="923"/>
      <c r="AU156" s="923"/>
      <c r="AV156" s="923"/>
      <c r="AW156" s="923"/>
      <c r="AX156" s="923"/>
      <c r="AY156" s="923"/>
      <c r="AZ156" s="923"/>
      <c r="BA156" s="923"/>
      <c r="BB156" s="923"/>
      <c r="BC156" s="923"/>
      <c r="BD156" s="923"/>
      <c r="BE156" s="923"/>
      <c r="BF156" s="923"/>
      <c r="BG156" s="923"/>
      <c r="BH156" s="923"/>
      <c r="BI156" s="923"/>
      <c r="BJ156" s="923"/>
      <c r="BK156" s="923"/>
      <c r="BL156" s="923"/>
      <c r="BM156" s="923"/>
      <c r="BN156" s="923"/>
      <c r="BO156" s="923"/>
      <c r="BP156" s="923"/>
      <c r="BQ156" s="923"/>
      <c r="BR156" s="923"/>
      <c r="BS156" s="923"/>
      <c r="BT156" s="923"/>
      <c r="BU156" s="923"/>
      <c r="BV156" s="923"/>
      <c r="BW156" s="923"/>
      <c r="BX156" s="923"/>
      <c r="BY156" s="923"/>
      <c r="BZ156" s="923"/>
      <c r="CA156" s="923"/>
      <c r="CB156" s="923"/>
      <c r="CC156" s="923"/>
      <c r="CD156" s="923"/>
      <c r="CE156" s="923"/>
      <c r="CF156" s="923"/>
      <c r="CG156" s="923"/>
      <c r="CH156" s="923"/>
      <c r="CI156" s="923"/>
      <c r="CJ156" s="923"/>
      <c r="CK156" s="923"/>
      <c r="CL156" s="923"/>
      <c r="CM156" s="923"/>
      <c r="CN156" s="923"/>
      <c r="CO156" s="923"/>
      <c r="CP156" s="923"/>
      <c r="CQ156" s="923"/>
      <c r="CR156" s="923"/>
      <c r="CS156" s="923"/>
      <c r="CT156" s="923"/>
      <c r="CU156" s="923"/>
      <c r="CV156" s="923"/>
      <c r="CW156" s="923"/>
      <c r="CX156" s="923"/>
      <c r="CY156" s="923"/>
      <c r="CZ156" s="923"/>
      <c r="DA156" s="923"/>
      <c r="DB156" s="923"/>
      <c r="DC156" s="923"/>
      <c r="DD156" s="923"/>
      <c r="DE156" s="923"/>
      <c r="DF156" s="923"/>
      <c r="DG156" s="923"/>
      <c r="DH156" s="923"/>
      <c r="DI156" s="923"/>
      <c r="DJ156" s="923"/>
      <c r="DK156" s="923"/>
      <c r="DL156" s="923"/>
      <c r="DM156" s="923"/>
      <c r="DN156" s="923"/>
      <c r="DO156" s="923"/>
      <c r="DP156" s="923"/>
      <c r="DQ156" s="923"/>
      <c r="DR156" s="923"/>
      <c r="DS156" s="923"/>
      <c r="DT156" s="923"/>
      <c r="DU156" s="923"/>
      <c r="DV156" s="923"/>
      <c r="DW156" s="923"/>
      <c r="DX156" s="923"/>
      <c r="DY156" s="923"/>
      <c r="DZ156" s="923"/>
      <c r="EA156" s="923"/>
      <c r="EB156" s="923"/>
      <c r="EC156" s="923"/>
      <c r="ED156" s="923"/>
      <c r="EE156" s="923"/>
      <c r="EF156" s="923"/>
      <c r="EG156" s="923"/>
      <c r="EH156" s="923"/>
      <c r="EI156" s="923"/>
      <c r="EJ156" s="923"/>
      <c r="EK156" s="923"/>
      <c r="EL156" s="923"/>
      <c r="EM156" s="923"/>
      <c r="EN156" s="923"/>
      <c r="EO156" s="923"/>
      <c r="EP156" s="923"/>
      <c r="EQ156" s="923"/>
      <c r="ER156" s="923"/>
      <c r="ES156" s="923"/>
      <c r="ET156" s="923"/>
      <c r="EU156" s="923"/>
      <c r="EV156" s="923"/>
      <c r="EW156" s="923"/>
      <c r="EX156" s="923"/>
      <c r="EY156" s="923"/>
      <c r="EZ156" s="923"/>
      <c r="FA156" s="923"/>
      <c r="FB156" s="923"/>
      <c r="FC156" s="923"/>
      <c r="FD156" s="923"/>
      <c r="FE156" s="923"/>
      <c r="FF156" s="923"/>
      <c r="FG156" s="923"/>
      <c r="FH156" s="923"/>
      <c r="FI156" s="923"/>
      <c r="FJ156" s="923"/>
      <c r="FK156" s="923"/>
      <c r="FL156" s="923"/>
      <c r="FM156" s="923"/>
      <c r="FN156" s="923"/>
      <c r="FO156" s="923"/>
      <c r="FP156" s="923"/>
      <c r="FQ156" s="923"/>
      <c r="FR156" s="923"/>
      <c r="FS156" s="923"/>
      <c r="FT156" s="923"/>
      <c r="FU156" s="923"/>
      <c r="FV156" s="923"/>
      <c r="FW156" s="923"/>
      <c r="FX156" s="923"/>
      <c r="FY156" s="923"/>
      <c r="FZ156" s="923"/>
      <c r="GA156" s="923"/>
      <c r="GB156" s="923"/>
      <c r="GC156" s="923"/>
      <c r="GD156" s="923"/>
      <c r="GE156" s="923"/>
      <c r="GF156" s="923"/>
      <c r="GG156" s="923"/>
      <c r="GH156" s="923"/>
      <c r="GI156" s="923"/>
      <c r="GJ156" s="923"/>
      <c r="GK156" s="923"/>
      <c r="GL156" s="923"/>
      <c r="GM156" s="923"/>
    </row>
    <row r="157" spans="1:195">
      <c r="A157" s="959" t="s">
        <v>922</v>
      </c>
      <c r="B157" s="959"/>
      <c r="C157" s="959"/>
      <c r="D157" s="959"/>
      <c r="E157" s="959"/>
      <c r="F157" s="959"/>
      <c r="G157" s="959"/>
      <c r="H157" s="957"/>
      <c r="I157" s="957"/>
      <c r="J157" s="957"/>
      <c r="K157" s="957"/>
      <c r="L157" s="957"/>
      <c r="M157" s="957"/>
      <c r="N157" s="957"/>
      <c r="O157" s="957"/>
      <c r="P157" s="957"/>
      <c r="Q157" s="957"/>
      <c r="R157" s="957"/>
      <c r="S157" s="957"/>
      <c r="T157" s="957"/>
      <c r="U157" s="957"/>
      <c r="V157" s="957"/>
      <c r="W157" s="957"/>
      <c r="X157" s="957"/>
      <c r="Y157" s="957"/>
      <c r="Z157" s="957"/>
      <c r="AA157" s="957"/>
      <c r="AB157" s="957"/>
      <c r="AC157" s="957"/>
      <c r="AD157" s="957"/>
      <c r="AE157" s="957"/>
      <c r="AF157" s="957"/>
      <c r="AG157" s="957"/>
      <c r="AH157" s="957"/>
      <c r="AI157" s="957"/>
      <c r="AJ157" s="957"/>
      <c r="AK157" s="957"/>
      <c r="AL157" s="957"/>
      <c r="AM157" s="957"/>
      <c r="AN157" s="957"/>
      <c r="AO157" s="957"/>
      <c r="AP157" s="957"/>
      <c r="AQ157" s="957"/>
      <c r="AR157" s="957"/>
      <c r="AS157" s="957"/>
      <c r="AT157" s="957"/>
      <c r="AU157" s="957"/>
      <c r="AV157" s="957"/>
      <c r="AW157" s="957"/>
      <c r="AX157" s="957"/>
      <c r="AY157" s="957"/>
      <c r="AZ157" s="957"/>
      <c r="BA157" s="957"/>
      <c r="BB157" s="957"/>
      <c r="BC157" s="957"/>
      <c r="BD157" s="957"/>
      <c r="BE157" s="957"/>
      <c r="BF157" s="957"/>
      <c r="BG157" s="957"/>
      <c r="BH157" s="957"/>
      <c r="BI157" s="957"/>
      <c r="BJ157" s="957"/>
      <c r="BK157" s="957"/>
      <c r="BL157" s="957"/>
      <c r="BM157" s="957"/>
      <c r="BN157" s="957"/>
      <c r="BO157" s="957"/>
      <c r="BP157" s="957"/>
      <c r="BQ157" s="957"/>
      <c r="BR157" s="957"/>
      <c r="BS157" s="957"/>
      <c r="BT157" s="957"/>
      <c r="BU157" s="957"/>
      <c r="BV157" s="957"/>
      <c r="BW157" s="957"/>
      <c r="BX157" s="957"/>
      <c r="BY157" s="957"/>
      <c r="BZ157" s="957"/>
      <c r="CA157" s="957"/>
      <c r="CB157" s="957"/>
      <c r="CC157" s="957"/>
      <c r="CD157" s="957"/>
      <c r="CE157" s="957"/>
      <c r="CF157" s="957"/>
      <c r="CG157" s="957"/>
      <c r="CH157" s="957"/>
      <c r="CI157" s="957"/>
      <c r="CJ157" s="957"/>
      <c r="CK157" s="957"/>
      <c r="CL157" s="957"/>
      <c r="CM157" s="957"/>
      <c r="CN157" s="957"/>
      <c r="CO157" s="957"/>
      <c r="CP157" s="957"/>
      <c r="CQ157" s="957"/>
      <c r="CR157" s="957"/>
      <c r="CS157" s="957"/>
      <c r="CT157" s="957"/>
      <c r="CU157" s="957"/>
      <c r="CV157" s="957"/>
      <c r="CW157" s="957"/>
      <c r="CX157" s="957"/>
      <c r="CY157" s="957"/>
      <c r="CZ157" s="957"/>
      <c r="DA157" s="957"/>
      <c r="DB157" s="957"/>
      <c r="DC157" s="957"/>
      <c r="DD157" s="957"/>
      <c r="DE157" s="957"/>
      <c r="DF157" s="957"/>
      <c r="DG157" s="957"/>
      <c r="DH157" s="957"/>
      <c r="DI157" s="957"/>
      <c r="DJ157" s="957"/>
      <c r="DK157" s="957"/>
      <c r="DL157" s="957"/>
      <c r="DM157" s="957"/>
      <c r="DN157" s="957"/>
      <c r="DO157" s="957"/>
      <c r="DP157" s="957"/>
      <c r="DQ157" s="957"/>
      <c r="DR157" s="957"/>
      <c r="DS157" s="957"/>
      <c r="DT157" s="957"/>
      <c r="DU157" s="957"/>
      <c r="DV157" s="957"/>
      <c r="DW157" s="957"/>
      <c r="DX157" s="957"/>
      <c r="DY157" s="957"/>
      <c r="DZ157" s="957"/>
      <c r="EA157" s="957"/>
      <c r="EB157" s="957"/>
      <c r="EC157" s="957"/>
      <c r="ED157" s="957"/>
      <c r="EE157" s="957"/>
      <c r="EF157" s="957"/>
      <c r="EG157" s="957"/>
      <c r="EH157" s="957"/>
      <c r="EI157" s="957"/>
      <c r="EJ157" s="957"/>
      <c r="EK157" s="957"/>
      <c r="EL157" s="957"/>
      <c r="EM157" s="957"/>
      <c r="EN157" s="957"/>
      <c r="EO157" s="957"/>
      <c r="EP157" s="957"/>
      <c r="EQ157" s="957"/>
      <c r="ER157" s="957"/>
      <c r="ES157" s="957"/>
      <c r="ET157" s="957"/>
      <c r="EU157" s="957"/>
      <c r="EV157" s="957"/>
      <c r="EW157" s="957"/>
      <c r="EX157" s="957"/>
      <c r="EY157" s="957"/>
      <c r="EZ157" s="957"/>
      <c r="FA157" s="957"/>
      <c r="FB157" s="957"/>
      <c r="FC157" s="957"/>
      <c r="FD157" s="957"/>
      <c r="FE157" s="957"/>
      <c r="FF157" s="957"/>
      <c r="FG157" s="957"/>
      <c r="FH157" s="957"/>
      <c r="FI157" s="957"/>
      <c r="FJ157" s="957"/>
      <c r="FK157" s="957"/>
      <c r="FL157" s="957"/>
      <c r="FM157" s="957"/>
      <c r="FN157" s="957"/>
      <c r="FO157" s="957"/>
      <c r="FP157" s="957"/>
      <c r="FQ157" s="957"/>
      <c r="FR157" s="957"/>
      <c r="FS157" s="957"/>
      <c r="FT157" s="957"/>
      <c r="FU157" s="957"/>
      <c r="FV157" s="957"/>
      <c r="FW157" s="957"/>
      <c r="FX157" s="957"/>
      <c r="FY157" s="957"/>
      <c r="FZ157" s="957"/>
      <c r="GA157" s="957"/>
      <c r="GB157" s="957"/>
      <c r="GC157" s="957"/>
      <c r="GD157" s="957"/>
      <c r="GE157" s="957"/>
      <c r="GF157" s="957"/>
      <c r="GG157" s="957"/>
      <c r="GH157" s="957"/>
      <c r="GI157" s="957"/>
      <c r="GJ157" s="957"/>
      <c r="GK157" s="957"/>
      <c r="GL157" s="957"/>
      <c r="GM157" s="957"/>
    </row>
  </sheetData>
  <mergeCells count="86">
    <mergeCell ref="CX140:DA140"/>
    <mergeCell ref="Z140:AC140"/>
    <mergeCell ref="AD140:AG140"/>
    <mergeCell ref="AH140:AK140"/>
    <mergeCell ref="AL140:AO140"/>
    <mergeCell ref="AP140:AS140"/>
    <mergeCell ref="AT140:AW140"/>
    <mergeCell ref="AX140:BA140"/>
    <mergeCell ref="BB140:BE140"/>
    <mergeCell ref="CD140:CG140"/>
    <mergeCell ref="BF140:BI140"/>
    <mergeCell ref="BJ140:BM140"/>
    <mergeCell ref="BN140:BQ140"/>
    <mergeCell ref="BR140:BU140"/>
    <mergeCell ref="BV140:BY140"/>
    <mergeCell ref="B140:E140"/>
    <mergeCell ref="F140:I140"/>
    <mergeCell ref="J140:M140"/>
    <mergeCell ref="N140:Q140"/>
    <mergeCell ref="R140:U140"/>
    <mergeCell ref="CH113:CK113"/>
    <mergeCell ref="CL113:CO113"/>
    <mergeCell ref="CP113:CS113"/>
    <mergeCell ref="CT113:CW113"/>
    <mergeCell ref="V140:Y140"/>
    <mergeCell ref="CH140:CK140"/>
    <mergeCell ref="CL140:CO140"/>
    <mergeCell ref="CP140:CS140"/>
    <mergeCell ref="BZ140:CC140"/>
    <mergeCell ref="CT140:CW140"/>
    <mergeCell ref="CX113:DA113"/>
    <mergeCell ref="Z113:AC113"/>
    <mergeCell ref="AD113:AG113"/>
    <mergeCell ref="AH113:AK113"/>
    <mergeCell ref="AL113:AO113"/>
    <mergeCell ref="AP113:AS113"/>
    <mergeCell ref="AT113:AW113"/>
    <mergeCell ref="AX113:BA113"/>
    <mergeCell ref="BB113:BE113"/>
    <mergeCell ref="BF113:BI113"/>
    <mergeCell ref="BJ113:BM113"/>
    <mergeCell ref="BN113:BQ113"/>
    <mergeCell ref="BR113:BU113"/>
    <mergeCell ref="BV113:BY113"/>
    <mergeCell ref="BZ113:CC113"/>
    <mergeCell ref="CD113:CG113"/>
    <mergeCell ref="B53:E53"/>
    <mergeCell ref="F53:I53"/>
    <mergeCell ref="J53:M53"/>
    <mergeCell ref="B113:E113"/>
    <mergeCell ref="F113:I113"/>
    <mergeCell ref="J113:M113"/>
    <mergeCell ref="B82:E82"/>
    <mergeCell ref="F82:I82"/>
    <mergeCell ref="J82:M82"/>
    <mergeCell ref="N113:Q113"/>
    <mergeCell ref="R113:U113"/>
    <mergeCell ref="AD82:AG82"/>
    <mergeCell ref="AH82:AK82"/>
    <mergeCell ref="AL82:AO82"/>
    <mergeCell ref="N82:Q82"/>
    <mergeCell ref="R82:U82"/>
    <mergeCell ref="V82:Y82"/>
    <mergeCell ref="Z82:AC82"/>
    <mergeCell ref="V113:Y113"/>
    <mergeCell ref="AH53:AK53"/>
    <mergeCell ref="AL53:AO53"/>
    <mergeCell ref="AP53:AS53"/>
    <mergeCell ref="AT53:AW53"/>
    <mergeCell ref="AX53:BA53"/>
    <mergeCell ref="N53:Q53"/>
    <mergeCell ref="R53:U53"/>
    <mergeCell ref="V53:Y53"/>
    <mergeCell ref="Z53:AC53"/>
    <mergeCell ref="AD53:AG53"/>
    <mergeCell ref="AP82:AS82"/>
    <mergeCell ref="AT82:AW82"/>
    <mergeCell ref="AX82:BA82"/>
    <mergeCell ref="BB82:BE82"/>
    <mergeCell ref="BF82:BI82"/>
    <mergeCell ref="BB53:BE53"/>
    <mergeCell ref="BF53:BI53"/>
    <mergeCell ref="BJ53:BM53"/>
    <mergeCell ref="BN53:BQ53"/>
    <mergeCell ref="BJ82:BM82"/>
    <mergeCell ref="BN82:BQ8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Dashboard</vt:lpstr>
      <vt:lpstr>Gender pay gap</vt:lpstr>
      <vt:lpstr>Gender pay gaps GLA</vt:lpstr>
      <vt:lpstr>Ethnicity pay gap</vt:lpstr>
      <vt:lpstr>Ethnicity pay gaps GLA</vt:lpstr>
      <vt:lpstr>Disability pay gap</vt:lpstr>
      <vt:lpstr>Pay ratio</vt:lpstr>
      <vt:lpstr>Below LLW</vt:lpstr>
      <vt:lpstr>Employment gaps</vt:lpstr>
      <vt:lpstr>Employment profile GLA</vt:lpstr>
      <vt:lpstr>Overemployment</vt:lpstr>
      <vt:lpstr>Flexible working</vt:lpstr>
      <vt:lpstr>Insecure employment</vt:lpstr>
      <vt:lpstr>Zero hours</vt:lpstr>
      <vt:lpstr>Unemployment rate</vt:lpstr>
      <vt:lpstr>Underemployment</vt:lpstr>
      <vt:lpstr>Underutility</vt:lpstr>
      <vt:lpstr>Parents in employment</vt:lpstr>
      <vt:lpstr>School readiness</vt:lpstr>
      <vt:lpstr>GCSEs</vt:lpstr>
      <vt:lpstr>Qualifications</vt:lpstr>
      <vt:lpstr>NEET</vt:lpstr>
      <vt:lpstr>training</vt:lpstr>
      <vt:lpstr>Apprentices</vt:lpstr>
      <vt:lpstr>Income inequality</vt:lpstr>
      <vt:lpstr>Wealth inequality</vt:lpstr>
      <vt:lpstr>Disposable Income</vt:lpstr>
      <vt:lpstr>Childcare Costs</vt:lpstr>
      <vt:lpstr>Energy efficiency</vt:lpstr>
      <vt:lpstr>Fuel poverty</vt:lpstr>
      <vt:lpstr>Poverty</vt:lpstr>
      <vt:lpstr>Persistent poverty</vt:lpstr>
      <vt:lpstr>Absolute poverty</vt:lpstr>
      <vt:lpstr>Material deprivation</vt:lpstr>
      <vt:lpstr>Homelessness</vt:lpstr>
      <vt:lpstr>Arrears</vt:lpstr>
      <vt:lpstr>Savings</vt:lpstr>
      <vt:lpstr>unexpected bills</vt:lpstr>
      <vt:lpstr>Bank accounts</vt:lpstr>
      <vt:lpstr>Insolvencies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Leeser</dc:creator>
  <cp:lastModifiedBy>Rachel Leeser</cp:lastModifiedBy>
  <cp:lastPrinted>2018-04-18T09:33:14Z</cp:lastPrinted>
  <dcterms:created xsi:type="dcterms:W3CDTF">2017-06-13T14:12:46Z</dcterms:created>
  <dcterms:modified xsi:type="dcterms:W3CDTF">2019-05-20T07:06:09Z</dcterms:modified>
</cp:coreProperties>
</file>